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DieseArbeitsmappe" defaultThemeVersion="124226"/>
  <mc:AlternateContent xmlns:mc="http://schemas.openxmlformats.org/markup-compatibility/2006">
    <mc:Choice Requires="x15">
      <x15ac:absPath xmlns:x15ac="http://schemas.microsoft.com/office/spreadsheetml/2010/11/ac" url="H:\12_Projekte\2018_02_15_Meldesystem_Anpassungen\"/>
    </mc:Choice>
  </mc:AlternateContent>
  <xr:revisionPtr revIDLastSave="0" documentId="8_{F7A0F807-2131-48D9-B7D5-FA2A079F8937}" xr6:coauthVersionLast="36" xr6:coauthVersionMax="36" xr10:uidLastSave="{00000000-0000-0000-0000-000000000000}"/>
  <workbookProtection workbookAlgorithmName="SHA-512" workbookHashValue="G6FXUnqyXi6FUXIgyK6ygDR1kI21ND67aWSA6Q4B7gdrGySbBbR56eVvtoOKk+fMnupBQarpSJ4IPnNU8QTGvQ==" workbookSaltValue="rmQxqJi6UjTupCHKoX61IQ==" workbookSpinCount="100000" lockStructure="1"/>
  <bookViews>
    <workbookView xWindow="0" yWindow="0" windowWidth="19200" windowHeight="5565" xr2:uid="{00000000-000D-0000-FFFF-FFFF00000000}"/>
  </bookViews>
  <sheets>
    <sheet name="Info" sheetId="8" r:id="rId1"/>
    <sheet name="Funde_observations_osservazioni" sheetId="1" r:id="rId2"/>
    <sheet name="language" sheetId="15" state="hidden" r:id="rId3"/>
    <sheet name="translation info" sheetId="14" state="hidden" r:id="rId4"/>
    <sheet name="translation entry" sheetId="13" state="hidden" r:id="rId5"/>
    <sheet name="lists" sheetId="2" state="hidden" r:id="rId6"/>
    <sheet name="substrate" sheetId="12" state="hidden" r:id="rId7"/>
    <sheet name="delarze" sheetId="11" state="hidden" r:id="rId8"/>
    <sheet name="herbaria" sheetId="10" state="hidden" r:id="rId9"/>
    <sheet name="literature" sheetId="3" state="hidden" r:id="rId10"/>
    <sheet name="trees" sheetId="9" state="hidden" r:id="rId11"/>
    <sheet name="DB" sheetId="7" state="hidden" r:id="rId12"/>
  </sheets>
  <definedNames>
    <definedName name="_xlnm._FilterDatabase" localSheetId="5" hidden="1">substrate!$H$4:$R$59</definedName>
    <definedName name="_xlnm._FilterDatabase" localSheetId="9" hidden="1">literature!$A$1:$B$1</definedName>
    <definedName name="Anzfrk" localSheetId="3">Table27_Anzfrk[current]</definedName>
    <definedName name="Anzfrk">Table27_Anzfrk[current]</definedName>
    <definedName name="Anzfrk_mapping">Table27_Anzfrk[[current]:[id]]</definedName>
    <definedName name="Beleg_mapping">Table29_Beleg_Typ[[current]:[id]]</definedName>
    <definedName name="Belegtyp" localSheetId="3">Table29_Beleg_Typ[current]</definedName>
    <definedName name="Belegtyp">Table29_Beleg_Typ[current]</definedName>
    <definedName name="Datkante" localSheetId="3">Table32_Datkante[current]</definedName>
    <definedName name="Datkante">Table32_Datkante[current]</definedName>
    <definedName name="Datkante_mapping">Table32_Datkante[[current]:[id]]</definedName>
    <definedName name="Delarze" localSheetId="3">Table30_Delarze[current]</definedName>
    <definedName name="Delarze">Table30_Delarze[current]</definedName>
    <definedName name="Delarze_mapping">Table30_Delarze[[current]:[id]]</definedName>
    <definedName name="herbaria" localSheetId="3">Table28_Herbaria[Herbarstandort]</definedName>
    <definedName name="herbaria">Table28_Herbaria[Herbarstandort]</definedName>
    <definedName name="Holzabgr" localSheetId="3">Table20_Holzabgr[current]</definedName>
    <definedName name="Holzabgr">Table20_Holzabgr[current]</definedName>
    <definedName name="Holzabgr_mapping">Table20_Holzabgr[[current]:[id]]</definedName>
    <definedName name="Holzqual" localSheetId="3">Table23_Holzqual[current]</definedName>
    <definedName name="Holzqual">Table23_Holzqual[current]</definedName>
    <definedName name="Holzqual_mapping">Table23_Holzqual[[current]:[id]]</definedName>
    <definedName name="host" localSheetId="3">Table245_Host_tree[Wirtpflanze]</definedName>
    <definedName name="host">Table245_Host_tree[Wirtpflanze]</definedName>
    <definedName name="Languages">language!$B$3:$B$5</definedName>
    <definedName name="literature" localSheetId="3">Tabelle10_literature[BUCHTITEL]</definedName>
    <definedName name="literature">Tabelle10_literature[BUCHTITEL]</definedName>
    <definedName name="Namen_pub_mapping">Tabelle22_Namen_publizieren[[current]:[id2]]</definedName>
    <definedName name="NamenPub" localSheetId="3">Tabelle22_Namen_publizieren[current]</definedName>
    <definedName name="NamenPub">Tabelle22_Namen_publizieren[current]</definedName>
    <definedName name="near_tree" localSheetId="3">Table24_Near_tree[Baumart_1]</definedName>
    <definedName name="near_tree">Table24_Near_tree[Baumart_1]</definedName>
    <definedName name="nothing">lists!$E$5</definedName>
    <definedName name="Oeff_privat_mapping">Tabelle21_Oeffentlich_privat[[current]:[id]]</definedName>
    <definedName name="OeffPrivat" localSheetId="3">Tabelle21_Oeffentlich_privat[current]</definedName>
    <definedName name="OeffPrivat">Tabelle21_Oeffentlich_privat[current]</definedName>
    <definedName name="Praezis" localSheetId="3">Table31_Praezis[current]</definedName>
    <definedName name="Praezis">Table31_Praezis[current]</definedName>
    <definedName name="Praezis_mapping">Table31_Praezis[[current]:[id]]</definedName>
    <definedName name="Rest" localSheetId="3">Table204_Restriktion[current]</definedName>
    <definedName name="Rest">Table204_Restriktion[current]</definedName>
    <definedName name="Rest_mapping">Table204_Restriktion[[current]:[id2]]</definedName>
    <definedName name="rust_spore_type" localSheetId="3">Table323_Spore_type_rust[current]</definedName>
    <definedName name="rust_spore_type">Table323_Spore_type_rust[current]</definedName>
    <definedName name="Rust_spore_type_mapping">Table323_Spore_type_rust[[current]:[id]]</definedName>
    <definedName name="sex_stage" localSheetId="3">Table322_Sexual_stage[current]</definedName>
    <definedName name="sex_stage">Table322_Sexual_stage[current]</definedName>
    <definedName name="Sex_stage_mapping">Table322_Sexual_stage[[current]:[id]]</definedName>
    <definedName name="Subfein_mapping">substrate!$P$5:$Q$59</definedName>
    <definedName name="Subgrob" localSheetId="3">Table6_Subgrob[current]</definedName>
    <definedName name="Subgrob">Table6_Subgrob[current]</definedName>
    <definedName name="Subgrob_mapping">Table6_Subgrob[[current]:[ID]]</definedName>
    <definedName name="SubTabBoth">substrate!$R$5:$R$59</definedName>
    <definedName name="SubTabFein">substrate!$P$5:$P$59</definedName>
    <definedName name="SubTabGrob">substrate!$K$5:$K$59</definedName>
  </definedNames>
  <calcPr calcId="191029"/>
</workbook>
</file>

<file path=xl/calcChain.xml><?xml version="1.0" encoding="utf-8"?>
<calcChain xmlns="http://schemas.openxmlformats.org/spreadsheetml/2006/main">
  <c r="AK13" i="1" l="1"/>
  <c r="AL13" i="1"/>
  <c r="AM13" i="1"/>
  <c r="AK14" i="1"/>
  <c r="AL14" i="1"/>
  <c r="AM14" i="1"/>
  <c r="AK15" i="1"/>
  <c r="AL15" i="1"/>
  <c r="AM15" i="1"/>
  <c r="AK16" i="1"/>
  <c r="AL16" i="1"/>
  <c r="AM16" i="1"/>
  <c r="AK17" i="1"/>
  <c r="AL17" i="1"/>
  <c r="AM17" i="1"/>
  <c r="AK18" i="1"/>
  <c r="AL18" i="1"/>
  <c r="AM18" i="1"/>
  <c r="AK19" i="1"/>
  <c r="AL19" i="1"/>
  <c r="AM19" i="1"/>
  <c r="AK20" i="1"/>
  <c r="AL20" i="1"/>
  <c r="AM20" i="1"/>
  <c r="AK21" i="1"/>
  <c r="AL21" i="1"/>
  <c r="AM21" i="1"/>
  <c r="AK22" i="1"/>
  <c r="AL22" i="1"/>
  <c r="AM22" i="1"/>
  <c r="AK23" i="1"/>
  <c r="AL23" i="1"/>
  <c r="AM23" i="1"/>
  <c r="AK24" i="1"/>
  <c r="AL24" i="1"/>
  <c r="AM24" i="1"/>
  <c r="AK25" i="1"/>
  <c r="AL25" i="1"/>
  <c r="AM25" i="1"/>
  <c r="AK26" i="1"/>
  <c r="AL26" i="1"/>
  <c r="AM26" i="1"/>
  <c r="AK27" i="1"/>
  <c r="AL27" i="1"/>
  <c r="AM27" i="1"/>
  <c r="AK28" i="1"/>
  <c r="AL28" i="1"/>
  <c r="AM28" i="1"/>
  <c r="AK29" i="1"/>
  <c r="AL29" i="1"/>
  <c r="AM29" i="1"/>
  <c r="AK30" i="1"/>
  <c r="AL30" i="1"/>
  <c r="AM30" i="1"/>
  <c r="AK31" i="1"/>
  <c r="AL31" i="1"/>
  <c r="AM31" i="1"/>
  <c r="AK32" i="1"/>
  <c r="AL32" i="1"/>
  <c r="AM32" i="1"/>
  <c r="AK33" i="1"/>
  <c r="AL33" i="1"/>
  <c r="AM33" i="1"/>
  <c r="AK34" i="1"/>
  <c r="AL34" i="1"/>
  <c r="AM34" i="1"/>
  <c r="AK35" i="1"/>
  <c r="AL35" i="1"/>
  <c r="AM35" i="1"/>
  <c r="AK36" i="1"/>
  <c r="AL36" i="1"/>
  <c r="AM36" i="1"/>
  <c r="AK37" i="1"/>
  <c r="AL37" i="1"/>
  <c r="AM37" i="1"/>
  <c r="AK38" i="1"/>
  <c r="AL38" i="1"/>
  <c r="AM38" i="1"/>
  <c r="AK39" i="1"/>
  <c r="AL39" i="1"/>
  <c r="AM39" i="1"/>
  <c r="AK40" i="1"/>
  <c r="AL40" i="1"/>
  <c r="AM40" i="1"/>
  <c r="AK41" i="1"/>
  <c r="AL41" i="1"/>
  <c r="AM41" i="1"/>
  <c r="AK42" i="1"/>
  <c r="AL42" i="1"/>
  <c r="AM42" i="1"/>
  <c r="AK43" i="1"/>
  <c r="AL43" i="1"/>
  <c r="AM43" i="1"/>
  <c r="AK44" i="1"/>
  <c r="AL44" i="1"/>
  <c r="AM44" i="1"/>
  <c r="AK45" i="1"/>
  <c r="AL45" i="1"/>
  <c r="AM45" i="1"/>
  <c r="AK46" i="1"/>
  <c r="AL46" i="1"/>
  <c r="AM46" i="1"/>
  <c r="AK47" i="1"/>
  <c r="AL47" i="1"/>
  <c r="AM47" i="1"/>
  <c r="AK48" i="1"/>
  <c r="AL48" i="1"/>
  <c r="AM48" i="1"/>
  <c r="AK49" i="1"/>
  <c r="AL49" i="1"/>
  <c r="AM49" i="1"/>
  <c r="AK50" i="1"/>
  <c r="AL50" i="1"/>
  <c r="AM50" i="1"/>
  <c r="AK51" i="1"/>
  <c r="AL51" i="1"/>
  <c r="AM51" i="1"/>
  <c r="AK52" i="1"/>
  <c r="AL52" i="1"/>
  <c r="AM52" i="1"/>
  <c r="AK53" i="1"/>
  <c r="AL53" i="1"/>
  <c r="AM53" i="1"/>
  <c r="AK54" i="1"/>
  <c r="AL54" i="1"/>
  <c r="AM54" i="1"/>
  <c r="AK55" i="1"/>
  <c r="AL55" i="1"/>
  <c r="AM55" i="1"/>
  <c r="AK56" i="1"/>
  <c r="AL56" i="1"/>
  <c r="AM56" i="1"/>
  <c r="AK57" i="1"/>
  <c r="AL57" i="1"/>
  <c r="AM57" i="1"/>
  <c r="AK58" i="1"/>
  <c r="AL58" i="1"/>
  <c r="AM58" i="1"/>
  <c r="AK59" i="1"/>
  <c r="AL59" i="1"/>
  <c r="AM59" i="1"/>
  <c r="AK60" i="1"/>
  <c r="AL60" i="1"/>
  <c r="AM60" i="1"/>
  <c r="AK61" i="1"/>
  <c r="AL61" i="1"/>
  <c r="AM61" i="1"/>
  <c r="AK62" i="1"/>
  <c r="AL62" i="1"/>
  <c r="AM62" i="1"/>
  <c r="AK63" i="1"/>
  <c r="AL63" i="1"/>
  <c r="AM63" i="1"/>
  <c r="AK64" i="1"/>
  <c r="AL64" i="1"/>
  <c r="AM64" i="1"/>
  <c r="AK65" i="1"/>
  <c r="AL65" i="1"/>
  <c r="AM65" i="1"/>
  <c r="AK66" i="1"/>
  <c r="AL66" i="1"/>
  <c r="AM66" i="1"/>
  <c r="AK67" i="1"/>
  <c r="AL67" i="1"/>
  <c r="AM67" i="1"/>
  <c r="AK68" i="1"/>
  <c r="AL68" i="1"/>
  <c r="AM68" i="1"/>
  <c r="AK69" i="1"/>
  <c r="AL69" i="1"/>
  <c r="AM69" i="1"/>
  <c r="AK70" i="1"/>
  <c r="AL70" i="1"/>
  <c r="AM70" i="1"/>
  <c r="AK71" i="1"/>
  <c r="AL71" i="1"/>
  <c r="AM71" i="1"/>
  <c r="AK72" i="1"/>
  <c r="AL72" i="1"/>
  <c r="AM72" i="1"/>
  <c r="AK73" i="1"/>
  <c r="AL73" i="1"/>
  <c r="AM73" i="1"/>
  <c r="AK74" i="1"/>
  <c r="AL74" i="1"/>
  <c r="AM74" i="1"/>
  <c r="AK75" i="1"/>
  <c r="AL75" i="1"/>
  <c r="AM75" i="1"/>
  <c r="AK76" i="1"/>
  <c r="AL76" i="1"/>
  <c r="AM76" i="1"/>
  <c r="AK77" i="1"/>
  <c r="AL77" i="1"/>
  <c r="AM77" i="1"/>
  <c r="AK78" i="1"/>
  <c r="AL78" i="1"/>
  <c r="AM78" i="1"/>
  <c r="AK79" i="1"/>
  <c r="AL79" i="1"/>
  <c r="AM79" i="1"/>
  <c r="AK80" i="1"/>
  <c r="AL80" i="1"/>
  <c r="AM80" i="1"/>
  <c r="AK81" i="1"/>
  <c r="AL81" i="1"/>
  <c r="AM81" i="1"/>
  <c r="AK82" i="1"/>
  <c r="AL82" i="1"/>
  <c r="AM82" i="1"/>
  <c r="AK83" i="1"/>
  <c r="AL83" i="1"/>
  <c r="AM83" i="1"/>
  <c r="AK84" i="1"/>
  <c r="AL84" i="1"/>
  <c r="AM84" i="1"/>
  <c r="AK85" i="1"/>
  <c r="AL85" i="1"/>
  <c r="AM85" i="1"/>
  <c r="AK86" i="1"/>
  <c r="AL86" i="1"/>
  <c r="AM86" i="1"/>
  <c r="AK87" i="1"/>
  <c r="AL87" i="1"/>
  <c r="AM87" i="1"/>
  <c r="AK88" i="1"/>
  <c r="AL88" i="1"/>
  <c r="AM88" i="1"/>
  <c r="AK89" i="1"/>
  <c r="AL89" i="1"/>
  <c r="AM89" i="1"/>
  <c r="AK90" i="1"/>
  <c r="AL90" i="1"/>
  <c r="AM90" i="1"/>
  <c r="AK91" i="1"/>
  <c r="AL91" i="1"/>
  <c r="AM91" i="1"/>
  <c r="AK92" i="1"/>
  <c r="AL92" i="1"/>
  <c r="AM92" i="1"/>
  <c r="AK93" i="1"/>
  <c r="AL93" i="1"/>
  <c r="AM93" i="1"/>
  <c r="AK94" i="1"/>
  <c r="AL94" i="1"/>
  <c r="AM94" i="1"/>
  <c r="AK95" i="1"/>
  <c r="AL95" i="1"/>
  <c r="AM95" i="1"/>
  <c r="AK96" i="1"/>
  <c r="AL96" i="1"/>
  <c r="AM96" i="1"/>
  <c r="AK97" i="1"/>
  <c r="AL97" i="1"/>
  <c r="AM97" i="1"/>
  <c r="AK98" i="1"/>
  <c r="AL98" i="1"/>
  <c r="AM98" i="1"/>
  <c r="AK99" i="1"/>
  <c r="AL99" i="1"/>
  <c r="AM99" i="1"/>
  <c r="AK100" i="1"/>
  <c r="AL100" i="1"/>
  <c r="AM100" i="1"/>
  <c r="AK101" i="1"/>
  <c r="AL101" i="1"/>
  <c r="AM101" i="1"/>
  <c r="AK102" i="1"/>
  <c r="AL102" i="1"/>
  <c r="AM102" i="1"/>
  <c r="AK103" i="1"/>
  <c r="AL103" i="1"/>
  <c r="AM103" i="1"/>
  <c r="AK104" i="1"/>
  <c r="AL104" i="1"/>
  <c r="AM104" i="1"/>
  <c r="AK105" i="1"/>
  <c r="AL105" i="1"/>
  <c r="AM105" i="1"/>
  <c r="AK106" i="1"/>
  <c r="AL106" i="1"/>
  <c r="AM106" i="1"/>
  <c r="AK107" i="1"/>
  <c r="AL107" i="1"/>
  <c r="AM107" i="1"/>
  <c r="AK108" i="1"/>
  <c r="AL108" i="1"/>
  <c r="AM108" i="1"/>
  <c r="AK109" i="1"/>
  <c r="AL109" i="1"/>
  <c r="AM109" i="1"/>
  <c r="AK110" i="1"/>
  <c r="AL110" i="1"/>
  <c r="AM110" i="1"/>
  <c r="AK111" i="1"/>
  <c r="AL111" i="1"/>
  <c r="AM111" i="1"/>
  <c r="AK112" i="1"/>
  <c r="AL112" i="1"/>
  <c r="AM112" i="1"/>
  <c r="AK113" i="1"/>
  <c r="AL113" i="1"/>
  <c r="AM113" i="1"/>
  <c r="AK114" i="1"/>
  <c r="AL114" i="1"/>
  <c r="AM114" i="1"/>
  <c r="AK115" i="1"/>
  <c r="AL115" i="1"/>
  <c r="AM115" i="1"/>
  <c r="AK116" i="1"/>
  <c r="AL116" i="1"/>
  <c r="AM116" i="1"/>
  <c r="AK117" i="1"/>
  <c r="AL117" i="1"/>
  <c r="AM117" i="1"/>
  <c r="AK118" i="1"/>
  <c r="AL118" i="1"/>
  <c r="AM118" i="1"/>
  <c r="AK119" i="1"/>
  <c r="AL119" i="1"/>
  <c r="AM119" i="1"/>
  <c r="AK120" i="1"/>
  <c r="AL120" i="1"/>
  <c r="AM120" i="1"/>
  <c r="AK121" i="1"/>
  <c r="AL121" i="1"/>
  <c r="AM121" i="1"/>
  <c r="AK122" i="1"/>
  <c r="AL122" i="1"/>
  <c r="AM122" i="1"/>
  <c r="AK123" i="1"/>
  <c r="AL123" i="1"/>
  <c r="AM123" i="1"/>
  <c r="AK124" i="1"/>
  <c r="AL124" i="1"/>
  <c r="AM124" i="1"/>
  <c r="AK125" i="1"/>
  <c r="AL125" i="1"/>
  <c r="AM125" i="1"/>
  <c r="AK126" i="1"/>
  <c r="AL126" i="1"/>
  <c r="AM126" i="1"/>
  <c r="AK127" i="1"/>
  <c r="AL127" i="1"/>
  <c r="AM127" i="1"/>
  <c r="AK128" i="1"/>
  <c r="AL128" i="1"/>
  <c r="AM128" i="1"/>
  <c r="AK129" i="1"/>
  <c r="AL129" i="1"/>
  <c r="AM129" i="1"/>
  <c r="AK130" i="1"/>
  <c r="AL130" i="1"/>
  <c r="AM130" i="1"/>
  <c r="AK131" i="1"/>
  <c r="AL131" i="1"/>
  <c r="AM131" i="1"/>
  <c r="AK132" i="1"/>
  <c r="AL132" i="1"/>
  <c r="AM132" i="1"/>
  <c r="AK133" i="1"/>
  <c r="AL133" i="1"/>
  <c r="AM133" i="1"/>
  <c r="AK134" i="1"/>
  <c r="AL134" i="1"/>
  <c r="AM134" i="1"/>
  <c r="AK135" i="1"/>
  <c r="AL135" i="1"/>
  <c r="AM135" i="1"/>
  <c r="AK136" i="1"/>
  <c r="AL136" i="1"/>
  <c r="AM136" i="1"/>
  <c r="AK137" i="1"/>
  <c r="AL137" i="1"/>
  <c r="AM137" i="1"/>
  <c r="AK138" i="1"/>
  <c r="AL138" i="1"/>
  <c r="AM138" i="1"/>
  <c r="AK139" i="1"/>
  <c r="AL139" i="1"/>
  <c r="AM139" i="1"/>
  <c r="AK140" i="1"/>
  <c r="AL140" i="1"/>
  <c r="AM140" i="1"/>
  <c r="AK141" i="1"/>
  <c r="AL141" i="1"/>
  <c r="AM141" i="1"/>
  <c r="AK142" i="1"/>
  <c r="AL142" i="1"/>
  <c r="AM142" i="1"/>
  <c r="AK143" i="1"/>
  <c r="AL143" i="1"/>
  <c r="AM143" i="1"/>
  <c r="AK144" i="1"/>
  <c r="AL144" i="1"/>
  <c r="AM144" i="1"/>
  <c r="AK145" i="1"/>
  <c r="AL145" i="1"/>
  <c r="AM145" i="1"/>
  <c r="AK146" i="1"/>
  <c r="AL146" i="1"/>
  <c r="AM146" i="1"/>
  <c r="AK147" i="1"/>
  <c r="AL147" i="1"/>
  <c r="AM147" i="1"/>
  <c r="AK148" i="1"/>
  <c r="AL148" i="1"/>
  <c r="AM148" i="1"/>
  <c r="AK149" i="1"/>
  <c r="AL149" i="1"/>
  <c r="AM149" i="1"/>
  <c r="AK150" i="1"/>
  <c r="AL150" i="1"/>
  <c r="AM150" i="1"/>
  <c r="AK151" i="1"/>
  <c r="AL151" i="1"/>
  <c r="AM151" i="1"/>
  <c r="AK152" i="1"/>
  <c r="AL152" i="1"/>
  <c r="AM152" i="1"/>
  <c r="AK153" i="1"/>
  <c r="AL153" i="1"/>
  <c r="AM153" i="1"/>
  <c r="AK154" i="1"/>
  <c r="AL154" i="1"/>
  <c r="AM154" i="1"/>
  <c r="AK155" i="1"/>
  <c r="AL155" i="1"/>
  <c r="AM155" i="1"/>
  <c r="AK156" i="1"/>
  <c r="AL156" i="1"/>
  <c r="AM156" i="1"/>
  <c r="AK157" i="1"/>
  <c r="AL157" i="1"/>
  <c r="AM157" i="1"/>
  <c r="AK158" i="1"/>
  <c r="AL158" i="1"/>
  <c r="AM158" i="1"/>
  <c r="AK159" i="1"/>
  <c r="AL159" i="1"/>
  <c r="AM159" i="1"/>
  <c r="AK160" i="1"/>
  <c r="AL160" i="1"/>
  <c r="AM160" i="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K173" i="1"/>
  <c r="AL173" i="1"/>
  <c r="AM173" i="1"/>
  <c r="AK174" i="1"/>
  <c r="AL174" i="1"/>
  <c r="AM174" i="1"/>
  <c r="AK175" i="1"/>
  <c r="AL175" i="1"/>
  <c r="AM175" i="1"/>
  <c r="AK176" i="1"/>
  <c r="AL176" i="1"/>
  <c r="AM176" i="1"/>
  <c r="AK177" i="1"/>
  <c r="AL177" i="1"/>
  <c r="AM177" i="1"/>
  <c r="AK178" i="1"/>
  <c r="AL178" i="1"/>
  <c r="AM178" i="1"/>
  <c r="AK179" i="1"/>
  <c r="AL179" i="1"/>
  <c r="AM179" i="1"/>
  <c r="AK180" i="1"/>
  <c r="AL180" i="1"/>
  <c r="AM180" i="1"/>
  <c r="AK181" i="1"/>
  <c r="AL181" i="1"/>
  <c r="AM181" i="1"/>
  <c r="AK182" i="1"/>
  <c r="AL182" i="1"/>
  <c r="AM182" i="1"/>
  <c r="AK183" i="1"/>
  <c r="AL183" i="1"/>
  <c r="AM183" i="1"/>
  <c r="AK184" i="1"/>
  <c r="AL184" i="1"/>
  <c r="AM184" i="1"/>
  <c r="AK185" i="1"/>
  <c r="AL185" i="1"/>
  <c r="AM185" i="1"/>
  <c r="AK186" i="1"/>
  <c r="AL186" i="1"/>
  <c r="AM186" i="1"/>
  <c r="AK187" i="1"/>
  <c r="AL187" i="1"/>
  <c r="AM187" i="1"/>
  <c r="AK188" i="1"/>
  <c r="AL188" i="1"/>
  <c r="AM188" i="1"/>
  <c r="AK189" i="1"/>
  <c r="AL189" i="1"/>
  <c r="AM189" i="1"/>
  <c r="AK190" i="1"/>
  <c r="AL190" i="1"/>
  <c r="AM190" i="1"/>
  <c r="AK191" i="1"/>
  <c r="AL191" i="1"/>
  <c r="AM191" i="1"/>
  <c r="AK192" i="1"/>
  <c r="AL192" i="1"/>
  <c r="AM192" i="1"/>
  <c r="AK193" i="1"/>
  <c r="AL193" i="1"/>
  <c r="AM193" i="1"/>
  <c r="AK194" i="1"/>
  <c r="AL194" i="1"/>
  <c r="AM194" i="1"/>
  <c r="AK195" i="1"/>
  <c r="AL195" i="1"/>
  <c r="AM195" i="1"/>
  <c r="AK196" i="1"/>
  <c r="AL196" i="1"/>
  <c r="AM196" i="1"/>
  <c r="AK197" i="1"/>
  <c r="AL197" i="1"/>
  <c r="AM197" i="1"/>
  <c r="AK198" i="1"/>
  <c r="AL198" i="1"/>
  <c r="AM198" i="1"/>
  <c r="AK199" i="1"/>
  <c r="AL199" i="1"/>
  <c r="AM199" i="1"/>
  <c r="AK200" i="1"/>
  <c r="AL200" i="1"/>
  <c r="AM200" i="1"/>
  <c r="AK201" i="1"/>
  <c r="AL201" i="1"/>
  <c r="AM201" i="1"/>
  <c r="AK202" i="1"/>
  <c r="AL202" i="1"/>
  <c r="AM202" i="1"/>
  <c r="AK203" i="1"/>
  <c r="AL203" i="1"/>
  <c r="AM203" i="1"/>
  <c r="AK204" i="1"/>
  <c r="AL204" i="1"/>
  <c r="AM204" i="1"/>
  <c r="AK205" i="1"/>
  <c r="AL205" i="1"/>
  <c r="AM205" i="1"/>
  <c r="AK206" i="1"/>
  <c r="AL206" i="1"/>
  <c r="AM206" i="1"/>
  <c r="AK207" i="1"/>
  <c r="AL207" i="1"/>
  <c r="AM207" i="1"/>
  <c r="AK208" i="1"/>
  <c r="AL208" i="1"/>
  <c r="AM208" i="1"/>
  <c r="AK209" i="1"/>
  <c r="AL209" i="1"/>
  <c r="AM209" i="1"/>
  <c r="AK210" i="1"/>
  <c r="AL210" i="1"/>
  <c r="AM210" i="1"/>
  <c r="AK211" i="1"/>
  <c r="AL211" i="1"/>
  <c r="AM211" i="1"/>
  <c r="AK212" i="1"/>
  <c r="AL212" i="1"/>
  <c r="AM212" i="1"/>
  <c r="AK213" i="1"/>
  <c r="AL213" i="1"/>
  <c r="AM213" i="1"/>
  <c r="AK214" i="1"/>
  <c r="AL214" i="1"/>
  <c r="AM214" i="1"/>
  <c r="AK215" i="1"/>
  <c r="AL215" i="1"/>
  <c r="AM215" i="1"/>
  <c r="AK216" i="1"/>
  <c r="AL216" i="1"/>
  <c r="AM216" i="1"/>
  <c r="AK217" i="1"/>
  <c r="AL217" i="1"/>
  <c r="AM217" i="1"/>
  <c r="AK218" i="1"/>
  <c r="AL218" i="1"/>
  <c r="AM218" i="1"/>
  <c r="AK219" i="1"/>
  <c r="AL219" i="1"/>
  <c r="AM219" i="1"/>
  <c r="AK220" i="1"/>
  <c r="AL220" i="1"/>
  <c r="AM220" i="1"/>
  <c r="AK221" i="1"/>
  <c r="AL221" i="1"/>
  <c r="AM221" i="1"/>
  <c r="AK222" i="1"/>
  <c r="AL222" i="1"/>
  <c r="AM222" i="1"/>
  <c r="AK223" i="1"/>
  <c r="AL223" i="1"/>
  <c r="AM223" i="1"/>
  <c r="AK224" i="1"/>
  <c r="AL224" i="1"/>
  <c r="AM224" i="1"/>
  <c r="AK225" i="1"/>
  <c r="AL225" i="1"/>
  <c r="AM225" i="1"/>
  <c r="AK226" i="1"/>
  <c r="AL226" i="1"/>
  <c r="AM226" i="1"/>
  <c r="AK227" i="1"/>
  <c r="AL227" i="1"/>
  <c r="AM227" i="1"/>
  <c r="AK228" i="1"/>
  <c r="AL228" i="1"/>
  <c r="AM228" i="1"/>
  <c r="AK229" i="1"/>
  <c r="AL229" i="1"/>
  <c r="AM229" i="1"/>
  <c r="AK230" i="1"/>
  <c r="AL230" i="1"/>
  <c r="AM230" i="1"/>
  <c r="AK231" i="1"/>
  <c r="AL231" i="1"/>
  <c r="AM231" i="1"/>
  <c r="AK232" i="1"/>
  <c r="AL232" i="1"/>
  <c r="AM232" i="1"/>
  <c r="AK233" i="1"/>
  <c r="AL233" i="1"/>
  <c r="AM233" i="1"/>
  <c r="AK234" i="1"/>
  <c r="AL234" i="1"/>
  <c r="AM234" i="1"/>
  <c r="AK235" i="1"/>
  <c r="AL235" i="1"/>
  <c r="AM235" i="1"/>
  <c r="AK236" i="1"/>
  <c r="AL236" i="1"/>
  <c r="AM236" i="1"/>
  <c r="AK237" i="1"/>
  <c r="AL237" i="1"/>
  <c r="AM237" i="1"/>
  <c r="AK238" i="1"/>
  <c r="AL238" i="1"/>
  <c r="AM238" i="1"/>
  <c r="AK239" i="1"/>
  <c r="AL239" i="1"/>
  <c r="AM239" i="1"/>
  <c r="AK240" i="1"/>
  <c r="AL240" i="1"/>
  <c r="AM240" i="1"/>
  <c r="AK241" i="1"/>
  <c r="AL241" i="1"/>
  <c r="AM241" i="1"/>
  <c r="AK242" i="1"/>
  <c r="AL242" i="1"/>
  <c r="AM242" i="1"/>
  <c r="AK243" i="1"/>
  <c r="AL243" i="1"/>
  <c r="AM243" i="1"/>
  <c r="AK244" i="1"/>
  <c r="AL244" i="1"/>
  <c r="AM244" i="1"/>
  <c r="AK245" i="1"/>
  <c r="AL245" i="1"/>
  <c r="AM245" i="1"/>
  <c r="AK246" i="1"/>
  <c r="AL246" i="1"/>
  <c r="AM246" i="1"/>
  <c r="AK247" i="1"/>
  <c r="AL247" i="1"/>
  <c r="AM247" i="1"/>
  <c r="AK248" i="1"/>
  <c r="AL248" i="1"/>
  <c r="AM248" i="1"/>
  <c r="AK249" i="1"/>
  <c r="AL249" i="1"/>
  <c r="AM249" i="1"/>
  <c r="AK250" i="1"/>
  <c r="AL250" i="1"/>
  <c r="AM250" i="1"/>
  <c r="AK251" i="1"/>
  <c r="AL251" i="1"/>
  <c r="AM251" i="1"/>
  <c r="AK252" i="1"/>
  <c r="AL252" i="1"/>
  <c r="AM252" i="1"/>
  <c r="AK253" i="1"/>
  <c r="AL253" i="1"/>
  <c r="AM253" i="1"/>
  <c r="AK254" i="1"/>
  <c r="AL254" i="1"/>
  <c r="AM254" i="1"/>
  <c r="AK255" i="1"/>
  <c r="AL255" i="1"/>
  <c r="AM255" i="1"/>
  <c r="AK256" i="1"/>
  <c r="AL256" i="1"/>
  <c r="AM256" i="1"/>
  <c r="AK257" i="1"/>
  <c r="AL257" i="1"/>
  <c r="AM257" i="1"/>
  <c r="AK258" i="1"/>
  <c r="AL258" i="1"/>
  <c r="AM258" i="1"/>
  <c r="AK259" i="1"/>
  <c r="AL259" i="1"/>
  <c r="AM259" i="1"/>
  <c r="AK260" i="1"/>
  <c r="AL260" i="1"/>
  <c r="AM260" i="1"/>
  <c r="AK261" i="1"/>
  <c r="AL261" i="1"/>
  <c r="AM261" i="1"/>
  <c r="AK262" i="1"/>
  <c r="AL262" i="1"/>
  <c r="AM262" i="1"/>
  <c r="AK263" i="1"/>
  <c r="AL263" i="1"/>
  <c r="AM263" i="1"/>
  <c r="AK264" i="1"/>
  <c r="AL264" i="1"/>
  <c r="AM264" i="1"/>
  <c r="AK265" i="1"/>
  <c r="AL265" i="1"/>
  <c r="AM265" i="1"/>
  <c r="AK266" i="1"/>
  <c r="AL266" i="1"/>
  <c r="AM266" i="1"/>
  <c r="AK267" i="1"/>
  <c r="AL267" i="1"/>
  <c r="AM267" i="1"/>
  <c r="AK268" i="1"/>
  <c r="AL268" i="1"/>
  <c r="AM268" i="1"/>
  <c r="AK269" i="1"/>
  <c r="AL269" i="1"/>
  <c r="AM269" i="1"/>
  <c r="AK270" i="1"/>
  <c r="AL270" i="1"/>
  <c r="AM270" i="1"/>
  <c r="AK271" i="1"/>
  <c r="AL271" i="1"/>
  <c r="AM271" i="1"/>
  <c r="AK272" i="1"/>
  <c r="AL272" i="1"/>
  <c r="AM272" i="1"/>
  <c r="AK273" i="1"/>
  <c r="AL273" i="1"/>
  <c r="AM273" i="1"/>
  <c r="AK274" i="1"/>
  <c r="AL274" i="1"/>
  <c r="AM274" i="1"/>
  <c r="AK275" i="1"/>
  <c r="AL275" i="1"/>
  <c r="AM275" i="1"/>
  <c r="AK276" i="1"/>
  <c r="AL276" i="1"/>
  <c r="AM276" i="1"/>
  <c r="AK277" i="1"/>
  <c r="AL277" i="1"/>
  <c r="AM277" i="1"/>
  <c r="AK278" i="1"/>
  <c r="AL278" i="1"/>
  <c r="AM278" i="1"/>
  <c r="AK279" i="1"/>
  <c r="AL279" i="1"/>
  <c r="AM279" i="1"/>
  <c r="AK280" i="1"/>
  <c r="AL280" i="1"/>
  <c r="AM280" i="1"/>
  <c r="AK281" i="1"/>
  <c r="AL281" i="1"/>
  <c r="AM281" i="1"/>
  <c r="AK282" i="1"/>
  <c r="AL282" i="1"/>
  <c r="AM282" i="1"/>
  <c r="AK283" i="1"/>
  <c r="AL283" i="1"/>
  <c r="AM283" i="1"/>
  <c r="AK284" i="1"/>
  <c r="AL284" i="1"/>
  <c r="AM284" i="1"/>
  <c r="AK285" i="1"/>
  <c r="AL285" i="1"/>
  <c r="AM285" i="1"/>
  <c r="AK286" i="1"/>
  <c r="AL286" i="1"/>
  <c r="AM286" i="1"/>
  <c r="AK287" i="1"/>
  <c r="AL287" i="1"/>
  <c r="AM287" i="1"/>
  <c r="AK288" i="1"/>
  <c r="AL288" i="1"/>
  <c r="AM288" i="1"/>
  <c r="AK289" i="1"/>
  <c r="AL289" i="1"/>
  <c r="AM289" i="1"/>
  <c r="AK290" i="1"/>
  <c r="AL290" i="1"/>
  <c r="AM290" i="1"/>
  <c r="AK291" i="1"/>
  <c r="AL291" i="1"/>
  <c r="AM291" i="1"/>
  <c r="AK292" i="1"/>
  <c r="AL292" i="1"/>
  <c r="AM292" i="1"/>
  <c r="AK293" i="1"/>
  <c r="AL293" i="1"/>
  <c r="AM293" i="1"/>
  <c r="AK294" i="1"/>
  <c r="AL294" i="1"/>
  <c r="AM294" i="1"/>
  <c r="AK295" i="1"/>
  <c r="AL295" i="1"/>
  <c r="AM295" i="1"/>
  <c r="AK296" i="1"/>
  <c r="AL296" i="1"/>
  <c r="AM296" i="1"/>
  <c r="AK297" i="1"/>
  <c r="AL297" i="1"/>
  <c r="AM297" i="1"/>
  <c r="AK298" i="1"/>
  <c r="AL298" i="1"/>
  <c r="AM298" i="1"/>
  <c r="AK299" i="1"/>
  <c r="AL299" i="1"/>
  <c r="AM299" i="1"/>
  <c r="AK300" i="1"/>
  <c r="AL300" i="1"/>
  <c r="AM300" i="1"/>
  <c r="AK301" i="1"/>
  <c r="AL301" i="1"/>
  <c r="AM301" i="1"/>
  <c r="AK302" i="1"/>
  <c r="AL302" i="1"/>
  <c r="AM302" i="1"/>
  <c r="AK303" i="1"/>
  <c r="AL303" i="1"/>
  <c r="AM303" i="1"/>
  <c r="AK304" i="1"/>
  <c r="AL304" i="1"/>
  <c r="AM304" i="1"/>
  <c r="AK305" i="1"/>
  <c r="AL305" i="1"/>
  <c r="AM305" i="1"/>
  <c r="AK306" i="1"/>
  <c r="AL306" i="1"/>
  <c r="AM306" i="1"/>
  <c r="AK307" i="1"/>
  <c r="AL307" i="1"/>
  <c r="AM307" i="1"/>
  <c r="AK308" i="1"/>
  <c r="AL308" i="1"/>
  <c r="AM308" i="1"/>
  <c r="AK309" i="1"/>
  <c r="AL309" i="1"/>
  <c r="AM309" i="1"/>
  <c r="AK310" i="1"/>
  <c r="AL310" i="1"/>
  <c r="AM310" i="1"/>
  <c r="AK311" i="1"/>
  <c r="AL311" i="1"/>
  <c r="AM311" i="1"/>
  <c r="AK312" i="1"/>
  <c r="AL312" i="1"/>
  <c r="AM312" i="1"/>
  <c r="AK313" i="1"/>
  <c r="AL313" i="1"/>
  <c r="AM313" i="1"/>
  <c r="AK314" i="1"/>
  <c r="AL314" i="1"/>
  <c r="AM314" i="1"/>
  <c r="AK315" i="1"/>
  <c r="AL315" i="1"/>
  <c r="AM315" i="1"/>
  <c r="AK316" i="1"/>
  <c r="AL316" i="1"/>
  <c r="AM316" i="1"/>
  <c r="AK317" i="1"/>
  <c r="AL317" i="1"/>
  <c r="AM317" i="1"/>
  <c r="AK318" i="1"/>
  <c r="AL318" i="1"/>
  <c r="AM318" i="1"/>
  <c r="AK319" i="1"/>
  <c r="AL319" i="1"/>
  <c r="AM319" i="1"/>
  <c r="AK320" i="1"/>
  <c r="AL320" i="1"/>
  <c r="AM320" i="1"/>
  <c r="AK321" i="1"/>
  <c r="AL321" i="1"/>
  <c r="AM321" i="1"/>
  <c r="AK322" i="1"/>
  <c r="AL322" i="1"/>
  <c r="AM322" i="1"/>
  <c r="AK323" i="1"/>
  <c r="AL323" i="1"/>
  <c r="AM323" i="1"/>
  <c r="AK324" i="1"/>
  <c r="AL324" i="1"/>
  <c r="AM324" i="1"/>
  <c r="AK325" i="1"/>
  <c r="AL325" i="1"/>
  <c r="AM325" i="1"/>
  <c r="AK326" i="1"/>
  <c r="AL326" i="1"/>
  <c r="AM326" i="1"/>
  <c r="AK327" i="1"/>
  <c r="AL327" i="1"/>
  <c r="AM327" i="1"/>
  <c r="AK328" i="1"/>
  <c r="AL328" i="1"/>
  <c r="AM328" i="1"/>
  <c r="AK329" i="1"/>
  <c r="AL329" i="1"/>
  <c r="AM329" i="1"/>
  <c r="AK330" i="1"/>
  <c r="AL330" i="1"/>
  <c r="AM330" i="1"/>
  <c r="AK331" i="1"/>
  <c r="AL331" i="1"/>
  <c r="AM331" i="1"/>
  <c r="AK332" i="1"/>
  <c r="AL332" i="1"/>
  <c r="AM332" i="1"/>
  <c r="AK333" i="1"/>
  <c r="AL333" i="1"/>
  <c r="AM333" i="1"/>
  <c r="AK334" i="1"/>
  <c r="AL334" i="1"/>
  <c r="AM334" i="1"/>
  <c r="AK335" i="1"/>
  <c r="AL335" i="1"/>
  <c r="AM335" i="1"/>
  <c r="AK336" i="1"/>
  <c r="AL336" i="1"/>
  <c r="AM336" i="1"/>
  <c r="AK337" i="1"/>
  <c r="AL337" i="1"/>
  <c r="AM337" i="1"/>
  <c r="AK338" i="1"/>
  <c r="AL338" i="1"/>
  <c r="AM338" i="1"/>
  <c r="AK339" i="1"/>
  <c r="AL339" i="1"/>
  <c r="AM339" i="1"/>
  <c r="AK340" i="1"/>
  <c r="AL340" i="1"/>
  <c r="AM340" i="1"/>
  <c r="AK341" i="1"/>
  <c r="AL341" i="1"/>
  <c r="AM341" i="1"/>
  <c r="AK342" i="1"/>
  <c r="AL342" i="1"/>
  <c r="AM342" i="1"/>
  <c r="AK343" i="1"/>
  <c r="AL343" i="1"/>
  <c r="AM343" i="1"/>
  <c r="AK344" i="1"/>
  <c r="AL344" i="1"/>
  <c r="AM344" i="1"/>
  <c r="AK345" i="1"/>
  <c r="AL345" i="1"/>
  <c r="AM345" i="1"/>
  <c r="AK346" i="1"/>
  <c r="AL346" i="1"/>
  <c r="AM346" i="1"/>
  <c r="AK347" i="1"/>
  <c r="AL347" i="1"/>
  <c r="AM347" i="1"/>
  <c r="AK348" i="1"/>
  <c r="AL348" i="1"/>
  <c r="AM348" i="1"/>
  <c r="AK349" i="1"/>
  <c r="AL349" i="1"/>
  <c r="AM349" i="1"/>
  <c r="AK350" i="1"/>
  <c r="AL350" i="1"/>
  <c r="AM350" i="1"/>
  <c r="AK351" i="1"/>
  <c r="AL351" i="1"/>
  <c r="AM351" i="1"/>
  <c r="AK352" i="1"/>
  <c r="AL352" i="1"/>
  <c r="AM352" i="1"/>
  <c r="AK353" i="1"/>
  <c r="AL353" i="1"/>
  <c r="AM353" i="1"/>
  <c r="AK354" i="1"/>
  <c r="AL354" i="1"/>
  <c r="AM354" i="1"/>
  <c r="AK355" i="1"/>
  <c r="AL355" i="1"/>
  <c r="AM355" i="1"/>
  <c r="AK356" i="1"/>
  <c r="AL356" i="1"/>
  <c r="AM356" i="1"/>
  <c r="AK357" i="1"/>
  <c r="AL357" i="1"/>
  <c r="AM357" i="1"/>
  <c r="AK358" i="1"/>
  <c r="AL358" i="1"/>
  <c r="AM358" i="1"/>
  <c r="AK359" i="1"/>
  <c r="AL359" i="1"/>
  <c r="AM359" i="1"/>
  <c r="AK360" i="1"/>
  <c r="AL360" i="1"/>
  <c r="AM360" i="1"/>
  <c r="AK361" i="1"/>
  <c r="AL361" i="1"/>
  <c r="AM361" i="1"/>
  <c r="AK362" i="1"/>
  <c r="AL362" i="1"/>
  <c r="AM362" i="1"/>
  <c r="AK363" i="1"/>
  <c r="AL363" i="1"/>
  <c r="AM363" i="1"/>
  <c r="AK364" i="1"/>
  <c r="AL364" i="1"/>
  <c r="AM364" i="1"/>
  <c r="AK365" i="1"/>
  <c r="AL365" i="1"/>
  <c r="AM365" i="1"/>
  <c r="AK366" i="1"/>
  <c r="AL366" i="1"/>
  <c r="AM366" i="1"/>
  <c r="AK367" i="1"/>
  <c r="AL367" i="1"/>
  <c r="AM367" i="1"/>
  <c r="AK368" i="1"/>
  <c r="AL368" i="1"/>
  <c r="AM368" i="1"/>
  <c r="AK369" i="1"/>
  <c r="AL369" i="1"/>
  <c r="AM369" i="1"/>
  <c r="AK370" i="1"/>
  <c r="AL370" i="1"/>
  <c r="AM370" i="1"/>
  <c r="AK371" i="1"/>
  <c r="AL371" i="1"/>
  <c r="AM371" i="1"/>
  <c r="AK372" i="1"/>
  <c r="AL372" i="1"/>
  <c r="AM372" i="1"/>
  <c r="AK373" i="1"/>
  <c r="AL373" i="1"/>
  <c r="AM373" i="1"/>
  <c r="AK374" i="1"/>
  <c r="AL374" i="1"/>
  <c r="AM374" i="1"/>
  <c r="AK375" i="1"/>
  <c r="AL375" i="1"/>
  <c r="AM375" i="1"/>
  <c r="AK376" i="1"/>
  <c r="AL376" i="1"/>
  <c r="AM376" i="1"/>
  <c r="AK377" i="1"/>
  <c r="AL377" i="1"/>
  <c r="AM377" i="1"/>
  <c r="AK378" i="1"/>
  <c r="AL378" i="1"/>
  <c r="AM378" i="1"/>
  <c r="AK379" i="1"/>
  <c r="AL379" i="1"/>
  <c r="AM379" i="1"/>
  <c r="AK380" i="1"/>
  <c r="AL380" i="1"/>
  <c r="AM380" i="1"/>
  <c r="AK381" i="1"/>
  <c r="AL381" i="1"/>
  <c r="AM381" i="1"/>
  <c r="AK382" i="1"/>
  <c r="AL382" i="1"/>
  <c r="AM382" i="1"/>
  <c r="AK383" i="1"/>
  <c r="AL383" i="1"/>
  <c r="AM383" i="1"/>
  <c r="AK384" i="1"/>
  <c r="AL384" i="1"/>
  <c r="AM384" i="1"/>
  <c r="AK385" i="1"/>
  <c r="AL385" i="1"/>
  <c r="AM385" i="1"/>
  <c r="AK386" i="1"/>
  <c r="AL386" i="1"/>
  <c r="AM386" i="1"/>
  <c r="AK387" i="1"/>
  <c r="AL387" i="1"/>
  <c r="AM387" i="1"/>
  <c r="AK388" i="1"/>
  <c r="AL388" i="1"/>
  <c r="AM388" i="1"/>
  <c r="AK389" i="1"/>
  <c r="AL389" i="1"/>
  <c r="AM389" i="1"/>
  <c r="AK390" i="1"/>
  <c r="AL390" i="1"/>
  <c r="AM390" i="1"/>
  <c r="AK391" i="1"/>
  <c r="AL391" i="1"/>
  <c r="AM391" i="1"/>
  <c r="AK392" i="1"/>
  <c r="AL392" i="1"/>
  <c r="AM392" i="1"/>
  <c r="AK393" i="1"/>
  <c r="AL393" i="1"/>
  <c r="AM393" i="1"/>
  <c r="AK394" i="1"/>
  <c r="AL394" i="1"/>
  <c r="AM394" i="1"/>
  <c r="AK395" i="1"/>
  <c r="AL395" i="1"/>
  <c r="AM395" i="1"/>
  <c r="AK396" i="1"/>
  <c r="AL396" i="1"/>
  <c r="AM396" i="1"/>
  <c r="AK397" i="1"/>
  <c r="AL397" i="1"/>
  <c r="AM397" i="1"/>
  <c r="AK398" i="1"/>
  <c r="AL398" i="1"/>
  <c r="AM398" i="1"/>
  <c r="AK399" i="1"/>
  <c r="AL399" i="1"/>
  <c r="AM399" i="1"/>
  <c r="AK400" i="1"/>
  <c r="AL400" i="1"/>
  <c r="AM400" i="1"/>
  <c r="AK401" i="1"/>
  <c r="AL401" i="1"/>
  <c r="AM401" i="1"/>
  <c r="AK402" i="1"/>
  <c r="AL402" i="1"/>
  <c r="AM402" i="1"/>
  <c r="AK403" i="1"/>
  <c r="AL403" i="1"/>
  <c r="AM403" i="1"/>
  <c r="AK404" i="1"/>
  <c r="AL404" i="1"/>
  <c r="AM404" i="1"/>
  <c r="AK405" i="1"/>
  <c r="AL405" i="1"/>
  <c r="AM405" i="1"/>
  <c r="AK406" i="1"/>
  <c r="AL406" i="1"/>
  <c r="AM406" i="1"/>
  <c r="AK407" i="1"/>
  <c r="AL407" i="1"/>
  <c r="AM407" i="1"/>
  <c r="AK408" i="1"/>
  <c r="AL408" i="1"/>
  <c r="AM408" i="1"/>
  <c r="AK409" i="1"/>
  <c r="AL409" i="1"/>
  <c r="AM409" i="1"/>
  <c r="AK410" i="1"/>
  <c r="AL410" i="1"/>
  <c r="AM410" i="1"/>
  <c r="AK411" i="1"/>
  <c r="AL411" i="1"/>
  <c r="AM411" i="1"/>
  <c r="AK412" i="1"/>
  <c r="AL412" i="1"/>
  <c r="AM412" i="1"/>
  <c r="AK413" i="1"/>
  <c r="AL413" i="1"/>
  <c r="AM413" i="1"/>
  <c r="AK414" i="1"/>
  <c r="AL414" i="1"/>
  <c r="AM414" i="1"/>
  <c r="AK415" i="1"/>
  <c r="AL415" i="1"/>
  <c r="AM415" i="1"/>
  <c r="AK416" i="1"/>
  <c r="AL416" i="1"/>
  <c r="AM416" i="1"/>
  <c r="AK417" i="1"/>
  <c r="AL417" i="1"/>
  <c r="AM417" i="1"/>
  <c r="AK418" i="1"/>
  <c r="AL418" i="1"/>
  <c r="AM418" i="1"/>
  <c r="AK419" i="1"/>
  <c r="AL419" i="1"/>
  <c r="AM419" i="1"/>
  <c r="AK420" i="1"/>
  <c r="AL420" i="1"/>
  <c r="AM420" i="1"/>
  <c r="AK421" i="1"/>
  <c r="AL421" i="1"/>
  <c r="AM421" i="1"/>
  <c r="AK422" i="1"/>
  <c r="AL422" i="1"/>
  <c r="AM422" i="1"/>
  <c r="AK423" i="1"/>
  <c r="AL423" i="1"/>
  <c r="AM423" i="1"/>
  <c r="AK424" i="1"/>
  <c r="AL424" i="1"/>
  <c r="AM424" i="1"/>
  <c r="AK425" i="1"/>
  <c r="AL425" i="1"/>
  <c r="AM425" i="1"/>
  <c r="AK426" i="1"/>
  <c r="AL426" i="1"/>
  <c r="AM426" i="1"/>
  <c r="AK427" i="1"/>
  <c r="AL427" i="1"/>
  <c r="AM427" i="1"/>
  <c r="AK428" i="1"/>
  <c r="AL428" i="1"/>
  <c r="AM428" i="1"/>
  <c r="AK429" i="1"/>
  <c r="AL429" i="1"/>
  <c r="AM429" i="1"/>
  <c r="AK430" i="1"/>
  <c r="AL430" i="1"/>
  <c r="AM430" i="1"/>
  <c r="AK431" i="1"/>
  <c r="AL431" i="1"/>
  <c r="AM431" i="1"/>
  <c r="AK432" i="1"/>
  <c r="AL432" i="1"/>
  <c r="AM432" i="1"/>
  <c r="AK433" i="1"/>
  <c r="AL433" i="1"/>
  <c r="AM433" i="1"/>
  <c r="AK434" i="1"/>
  <c r="AL434" i="1"/>
  <c r="AM434" i="1"/>
  <c r="AK435" i="1"/>
  <c r="AL435" i="1"/>
  <c r="AM435" i="1"/>
  <c r="AK436" i="1"/>
  <c r="AL436" i="1"/>
  <c r="AM436" i="1"/>
  <c r="AK437" i="1"/>
  <c r="AL437" i="1"/>
  <c r="AM437" i="1"/>
  <c r="AK438" i="1"/>
  <c r="AL438" i="1"/>
  <c r="AM438" i="1"/>
  <c r="AK439" i="1"/>
  <c r="AL439" i="1"/>
  <c r="AM439" i="1"/>
  <c r="AK440" i="1"/>
  <c r="AL440" i="1"/>
  <c r="AM440" i="1"/>
  <c r="AK441" i="1"/>
  <c r="AL441" i="1"/>
  <c r="AM441" i="1"/>
  <c r="AK442" i="1"/>
  <c r="AL442" i="1"/>
  <c r="AM442" i="1"/>
  <c r="AK443" i="1"/>
  <c r="AL443" i="1"/>
  <c r="AM443" i="1"/>
  <c r="AK444" i="1"/>
  <c r="AL444" i="1"/>
  <c r="AM444" i="1"/>
  <c r="AK445" i="1"/>
  <c r="AL445" i="1"/>
  <c r="AM445" i="1"/>
  <c r="AK446" i="1"/>
  <c r="AL446" i="1"/>
  <c r="AM446" i="1"/>
  <c r="AK447" i="1"/>
  <c r="AL447" i="1"/>
  <c r="AM447" i="1"/>
  <c r="AK448" i="1"/>
  <c r="AL448" i="1"/>
  <c r="AM448" i="1"/>
  <c r="AK449" i="1"/>
  <c r="AL449" i="1"/>
  <c r="AM449" i="1"/>
  <c r="AK450" i="1"/>
  <c r="AL450" i="1"/>
  <c r="AM450" i="1"/>
  <c r="AK451" i="1"/>
  <c r="AL451" i="1"/>
  <c r="AM451" i="1"/>
  <c r="AK452" i="1"/>
  <c r="AL452" i="1"/>
  <c r="AM452" i="1"/>
  <c r="AK453" i="1"/>
  <c r="AL453" i="1"/>
  <c r="AM453" i="1"/>
  <c r="AK454" i="1"/>
  <c r="AL454" i="1"/>
  <c r="AM454" i="1"/>
  <c r="AK455" i="1"/>
  <c r="AL455" i="1"/>
  <c r="AM455" i="1"/>
  <c r="AK456" i="1"/>
  <c r="AL456" i="1"/>
  <c r="AM456" i="1"/>
  <c r="AK457" i="1"/>
  <c r="AL457" i="1"/>
  <c r="AM457" i="1"/>
  <c r="AK458" i="1"/>
  <c r="AL458" i="1"/>
  <c r="AM458" i="1"/>
  <c r="AK459" i="1"/>
  <c r="AL459" i="1"/>
  <c r="AM459" i="1"/>
  <c r="AK460" i="1"/>
  <c r="AL460" i="1"/>
  <c r="AM460" i="1"/>
  <c r="AK461" i="1"/>
  <c r="AL461" i="1"/>
  <c r="AM461" i="1"/>
  <c r="AK462" i="1"/>
  <c r="AL462" i="1"/>
  <c r="AM462" i="1"/>
  <c r="AK463" i="1"/>
  <c r="AL463" i="1"/>
  <c r="AM463" i="1"/>
  <c r="AK464" i="1"/>
  <c r="AL464" i="1"/>
  <c r="AM464" i="1"/>
  <c r="AK465" i="1"/>
  <c r="AL465" i="1"/>
  <c r="AM465" i="1"/>
  <c r="AK466" i="1"/>
  <c r="AL466" i="1"/>
  <c r="AM466" i="1"/>
  <c r="AK467" i="1"/>
  <c r="AL467" i="1"/>
  <c r="AM467" i="1"/>
  <c r="AK468" i="1"/>
  <c r="AL468" i="1"/>
  <c r="AM468" i="1"/>
  <c r="AK469" i="1"/>
  <c r="AL469" i="1"/>
  <c r="AM469" i="1"/>
  <c r="AK470" i="1"/>
  <c r="AL470" i="1"/>
  <c r="AM470" i="1"/>
  <c r="AK471" i="1"/>
  <c r="AL471" i="1"/>
  <c r="AM471" i="1"/>
  <c r="AK472" i="1"/>
  <c r="AL472" i="1"/>
  <c r="AM472" i="1"/>
  <c r="AK473" i="1"/>
  <c r="AL473" i="1"/>
  <c r="AM473" i="1"/>
  <c r="AK474" i="1"/>
  <c r="AL474" i="1"/>
  <c r="AM474" i="1"/>
  <c r="AK475" i="1"/>
  <c r="AL475" i="1"/>
  <c r="AM475" i="1"/>
  <c r="AK476" i="1"/>
  <c r="AL476" i="1"/>
  <c r="AM476" i="1"/>
  <c r="AK477" i="1"/>
  <c r="AL477" i="1"/>
  <c r="AM477" i="1"/>
  <c r="AK478" i="1"/>
  <c r="AL478" i="1"/>
  <c r="AM478" i="1"/>
  <c r="AK479" i="1"/>
  <c r="AL479" i="1"/>
  <c r="AM479" i="1"/>
  <c r="AK480" i="1"/>
  <c r="AL480" i="1"/>
  <c r="AM480" i="1"/>
  <c r="AK481" i="1"/>
  <c r="AL481" i="1"/>
  <c r="AM481" i="1"/>
  <c r="AK482" i="1"/>
  <c r="AL482" i="1"/>
  <c r="AM482" i="1"/>
  <c r="AK483" i="1"/>
  <c r="AL483" i="1"/>
  <c r="AM483" i="1"/>
  <c r="AK484" i="1"/>
  <c r="AL484" i="1"/>
  <c r="AM484" i="1"/>
  <c r="AK485" i="1"/>
  <c r="AL485" i="1"/>
  <c r="AM485" i="1"/>
  <c r="AK486" i="1"/>
  <c r="AL486" i="1"/>
  <c r="AM486" i="1"/>
  <c r="AK487" i="1"/>
  <c r="AL487" i="1"/>
  <c r="AM487" i="1"/>
  <c r="AK488" i="1"/>
  <c r="AL488" i="1"/>
  <c r="AM488" i="1"/>
  <c r="AK489" i="1"/>
  <c r="AL489" i="1"/>
  <c r="AM489" i="1"/>
  <c r="AK490" i="1"/>
  <c r="AL490" i="1"/>
  <c r="AM490" i="1"/>
  <c r="AK491" i="1"/>
  <c r="AL491" i="1"/>
  <c r="AM491" i="1"/>
  <c r="AK492" i="1"/>
  <c r="AL492" i="1"/>
  <c r="AM492" i="1"/>
  <c r="AK493" i="1"/>
  <c r="AL493" i="1"/>
  <c r="AM493" i="1"/>
  <c r="AK494" i="1"/>
  <c r="AL494" i="1"/>
  <c r="AM494" i="1"/>
  <c r="AK495" i="1"/>
  <c r="AL495" i="1"/>
  <c r="AM495" i="1"/>
  <c r="AK496" i="1"/>
  <c r="AL496" i="1"/>
  <c r="AM496" i="1"/>
  <c r="AK497" i="1"/>
  <c r="AL497" i="1"/>
  <c r="AM497" i="1"/>
  <c r="AK498" i="1"/>
  <c r="AL498" i="1"/>
  <c r="AM498" i="1"/>
  <c r="AK499" i="1"/>
  <c r="AL499" i="1"/>
  <c r="AM499" i="1"/>
  <c r="AK500" i="1"/>
  <c r="AL500" i="1"/>
  <c r="AM500" i="1"/>
  <c r="AK501" i="1"/>
  <c r="AL501" i="1"/>
  <c r="AM501" i="1"/>
  <c r="AJ11" i="1" l="1"/>
  <c r="AG11" i="1"/>
  <c r="M11" i="1"/>
  <c r="M16" i="1"/>
  <c r="C29" i="13"/>
  <c r="B29" i="13"/>
  <c r="A29" i="13"/>
  <c r="M12" i="1" l="1"/>
  <c r="M13" i="1"/>
  <c r="M14" i="1"/>
  <c r="M15"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AB9" i="7"/>
  <c r="AK9" i="7"/>
  <c r="AL9" i="7"/>
  <c r="AM9" i="7"/>
  <c r="AP9" i="7"/>
  <c r="AQ9" i="7"/>
  <c r="AB10" i="7"/>
  <c r="AK10" i="7"/>
  <c r="AL10" i="7"/>
  <c r="AM10" i="7"/>
  <c r="AP10" i="7"/>
  <c r="AQ10" i="7"/>
  <c r="AB11" i="7"/>
  <c r="AK11" i="7"/>
  <c r="AL11" i="7"/>
  <c r="AM11" i="7"/>
  <c r="AP11" i="7"/>
  <c r="AQ11" i="7"/>
  <c r="AB12" i="7"/>
  <c r="AK12" i="7"/>
  <c r="AL12" i="7"/>
  <c r="AM12" i="7"/>
  <c r="AP12" i="7"/>
  <c r="AQ12" i="7"/>
  <c r="AB13" i="7"/>
  <c r="AK13" i="7"/>
  <c r="AL13" i="7"/>
  <c r="AM13" i="7"/>
  <c r="AP13" i="7"/>
  <c r="AQ13" i="7"/>
  <c r="AB14" i="7"/>
  <c r="AK14" i="7"/>
  <c r="AL14" i="7"/>
  <c r="AM14" i="7"/>
  <c r="AP14" i="7"/>
  <c r="AQ14" i="7"/>
  <c r="AB15" i="7"/>
  <c r="AK15" i="7"/>
  <c r="AL15" i="7"/>
  <c r="AM15" i="7"/>
  <c r="AP15" i="7"/>
  <c r="AQ15" i="7"/>
  <c r="AB16" i="7"/>
  <c r="AK16" i="7"/>
  <c r="AL16" i="7"/>
  <c r="AM16" i="7"/>
  <c r="AP16" i="7"/>
  <c r="AQ16" i="7"/>
  <c r="AB17" i="7"/>
  <c r="AK17" i="7"/>
  <c r="AL17" i="7"/>
  <c r="AM17" i="7"/>
  <c r="AP17" i="7"/>
  <c r="AQ17" i="7"/>
  <c r="AB18" i="7"/>
  <c r="AK18" i="7"/>
  <c r="AL18" i="7"/>
  <c r="AM18" i="7"/>
  <c r="AP18" i="7"/>
  <c r="AQ18" i="7"/>
  <c r="AB19" i="7"/>
  <c r="AK19" i="7"/>
  <c r="AL19" i="7"/>
  <c r="AM19" i="7"/>
  <c r="AP19" i="7"/>
  <c r="AQ19" i="7"/>
  <c r="AB20" i="7"/>
  <c r="AK20" i="7"/>
  <c r="AL20" i="7"/>
  <c r="AM20" i="7"/>
  <c r="AP20" i="7"/>
  <c r="AQ20" i="7"/>
  <c r="AB21" i="7"/>
  <c r="AK21" i="7"/>
  <c r="AL21" i="7"/>
  <c r="AM21" i="7"/>
  <c r="AP21" i="7"/>
  <c r="AQ21" i="7"/>
  <c r="AB22" i="7"/>
  <c r="AK22" i="7"/>
  <c r="AL22" i="7"/>
  <c r="AM22" i="7"/>
  <c r="AP22" i="7"/>
  <c r="AQ22" i="7"/>
  <c r="AB23" i="7"/>
  <c r="AK23" i="7"/>
  <c r="AL23" i="7"/>
  <c r="AM23" i="7"/>
  <c r="AP23" i="7"/>
  <c r="AQ23" i="7"/>
  <c r="AB24" i="7"/>
  <c r="AK24" i="7"/>
  <c r="AL24" i="7"/>
  <c r="AM24" i="7"/>
  <c r="AP24" i="7"/>
  <c r="AQ24" i="7"/>
  <c r="AB25" i="7"/>
  <c r="AK25" i="7"/>
  <c r="AL25" i="7"/>
  <c r="AM25" i="7"/>
  <c r="AP25" i="7"/>
  <c r="AQ25" i="7"/>
  <c r="AB26" i="7"/>
  <c r="AK26" i="7"/>
  <c r="AL26" i="7"/>
  <c r="AM26" i="7"/>
  <c r="AP26" i="7"/>
  <c r="AQ26" i="7"/>
  <c r="AB27" i="7"/>
  <c r="AK27" i="7"/>
  <c r="AL27" i="7"/>
  <c r="AM27" i="7"/>
  <c r="AP27" i="7"/>
  <c r="AQ27" i="7"/>
  <c r="AB28" i="7"/>
  <c r="AK28" i="7"/>
  <c r="AL28" i="7"/>
  <c r="AM28" i="7"/>
  <c r="AP28" i="7"/>
  <c r="AQ28" i="7"/>
  <c r="AB29" i="7"/>
  <c r="AK29" i="7"/>
  <c r="AL29" i="7"/>
  <c r="AM29" i="7"/>
  <c r="AP29" i="7"/>
  <c r="AQ29" i="7"/>
  <c r="AB30" i="7"/>
  <c r="AK30" i="7"/>
  <c r="AL30" i="7"/>
  <c r="AM30" i="7"/>
  <c r="AP30" i="7"/>
  <c r="AQ30" i="7"/>
  <c r="AB31" i="7"/>
  <c r="AK31" i="7"/>
  <c r="AL31" i="7"/>
  <c r="AM31" i="7"/>
  <c r="AP31" i="7"/>
  <c r="AQ31" i="7"/>
  <c r="AB32" i="7"/>
  <c r="AK32" i="7"/>
  <c r="AL32" i="7"/>
  <c r="AM32" i="7"/>
  <c r="AP32" i="7"/>
  <c r="AQ32" i="7"/>
  <c r="AB33" i="7"/>
  <c r="AK33" i="7"/>
  <c r="AL33" i="7"/>
  <c r="AM33" i="7"/>
  <c r="AP33" i="7"/>
  <c r="AQ33" i="7"/>
  <c r="AB34" i="7"/>
  <c r="AK34" i="7"/>
  <c r="AL34" i="7"/>
  <c r="AM34" i="7"/>
  <c r="AP34" i="7"/>
  <c r="AQ34" i="7"/>
  <c r="AB35" i="7"/>
  <c r="AK35" i="7"/>
  <c r="AL35" i="7"/>
  <c r="AM35" i="7"/>
  <c r="AP35" i="7"/>
  <c r="AQ35" i="7"/>
  <c r="AB36" i="7"/>
  <c r="AK36" i="7"/>
  <c r="AL36" i="7"/>
  <c r="AM36" i="7"/>
  <c r="AP36" i="7"/>
  <c r="AQ36" i="7"/>
  <c r="AB37" i="7"/>
  <c r="AK37" i="7"/>
  <c r="AL37" i="7"/>
  <c r="AM37" i="7"/>
  <c r="AP37" i="7"/>
  <c r="AQ37" i="7"/>
  <c r="AB38" i="7"/>
  <c r="AK38" i="7"/>
  <c r="AL38" i="7"/>
  <c r="AM38" i="7"/>
  <c r="AP38" i="7"/>
  <c r="AQ38" i="7"/>
  <c r="AB39" i="7"/>
  <c r="AK39" i="7"/>
  <c r="AL39" i="7"/>
  <c r="AM39" i="7"/>
  <c r="AP39" i="7"/>
  <c r="AQ39" i="7"/>
  <c r="AB40" i="7"/>
  <c r="AK40" i="7"/>
  <c r="AL40" i="7"/>
  <c r="AM40" i="7"/>
  <c r="AP40" i="7"/>
  <c r="AQ40" i="7"/>
  <c r="AB41" i="7"/>
  <c r="AK41" i="7"/>
  <c r="AL41" i="7"/>
  <c r="AM41" i="7"/>
  <c r="AP41" i="7"/>
  <c r="AQ41" i="7"/>
  <c r="AB42" i="7"/>
  <c r="AK42" i="7"/>
  <c r="AL42" i="7"/>
  <c r="AM42" i="7"/>
  <c r="AP42" i="7"/>
  <c r="AQ42" i="7"/>
  <c r="AB43" i="7"/>
  <c r="AK43" i="7"/>
  <c r="AL43" i="7"/>
  <c r="AM43" i="7"/>
  <c r="AP43" i="7"/>
  <c r="AQ43" i="7"/>
  <c r="AB44" i="7"/>
  <c r="AK44" i="7"/>
  <c r="AL44" i="7"/>
  <c r="AM44" i="7"/>
  <c r="AP44" i="7"/>
  <c r="AQ44" i="7"/>
  <c r="AB45" i="7"/>
  <c r="AK45" i="7"/>
  <c r="AL45" i="7"/>
  <c r="AM45" i="7"/>
  <c r="AP45" i="7"/>
  <c r="AQ45" i="7"/>
  <c r="AB46" i="7"/>
  <c r="AK46" i="7"/>
  <c r="AL46" i="7"/>
  <c r="AM46" i="7"/>
  <c r="AP46" i="7"/>
  <c r="AQ46" i="7"/>
  <c r="AB47" i="7"/>
  <c r="AK47" i="7"/>
  <c r="AL47" i="7"/>
  <c r="AM47" i="7"/>
  <c r="AP47" i="7"/>
  <c r="AQ47" i="7"/>
  <c r="AB48" i="7"/>
  <c r="AK48" i="7"/>
  <c r="AL48" i="7"/>
  <c r="AM48" i="7"/>
  <c r="AP48" i="7"/>
  <c r="AQ48" i="7"/>
  <c r="AB49" i="7"/>
  <c r="AK49" i="7"/>
  <c r="AL49" i="7"/>
  <c r="AM49" i="7"/>
  <c r="AP49" i="7"/>
  <c r="AQ49" i="7"/>
  <c r="AB50" i="7"/>
  <c r="AK50" i="7"/>
  <c r="AL50" i="7"/>
  <c r="AM50" i="7"/>
  <c r="AP50" i="7"/>
  <c r="AQ50" i="7"/>
  <c r="AB51" i="7"/>
  <c r="AK51" i="7"/>
  <c r="AL51" i="7"/>
  <c r="AM51" i="7"/>
  <c r="AP51" i="7"/>
  <c r="AQ51" i="7"/>
  <c r="AB52" i="7"/>
  <c r="AK52" i="7"/>
  <c r="AL52" i="7"/>
  <c r="AM52" i="7"/>
  <c r="AP52" i="7"/>
  <c r="AQ52" i="7"/>
  <c r="AB53" i="7"/>
  <c r="AK53" i="7"/>
  <c r="AL53" i="7"/>
  <c r="AM53" i="7"/>
  <c r="AP53" i="7"/>
  <c r="AQ53" i="7"/>
  <c r="AB54" i="7"/>
  <c r="AK54" i="7"/>
  <c r="AL54" i="7"/>
  <c r="AM54" i="7"/>
  <c r="AP54" i="7"/>
  <c r="AQ54" i="7"/>
  <c r="AB55" i="7"/>
  <c r="AK55" i="7"/>
  <c r="AL55" i="7"/>
  <c r="AM55" i="7"/>
  <c r="AP55" i="7"/>
  <c r="AQ55" i="7"/>
  <c r="AB56" i="7"/>
  <c r="AK56" i="7"/>
  <c r="AL56" i="7"/>
  <c r="AM56" i="7"/>
  <c r="AP56" i="7"/>
  <c r="AQ56" i="7"/>
  <c r="AB57" i="7"/>
  <c r="AK57" i="7"/>
  <c r="AL57" i="7"/>
  <c r="AM57" i="7"/>
  <c r="AP57" i="7"/>
  <c r="AQ57" i="7"/>
  <c r="AB58" i="7"/>
  <c r="AK58" i="7"/>
  <c r="AL58" i="7"/>
  <c r="AM58" i="7"/>
  <c r="AP58" i="7"/>
  <c r="AQ58" i="7"/>
  <c r="AB59" i="7"/>
  <c r="AK59" i="7"/>
  <c r="AL59" i="7"/>
  <c r="AM59" i="7"/>
  <c r="AP59" i="7"/>
  <c r="AQ59" i="7"/>
  <c r="AB60" i="7"/>
  <c r="AK60" i="7"/>
  <c r="AL60" i="7"/>
  <c r="AM60" i="7"/>
  <c r="AP60" i="7"/>
  <c r="AQ60" i="7"/>
  <c r="AB61" i="7"/>
  <c r="AK61" i="7"/>
  <c r="AL61" i="7"/>
  <c r="AM61" i="7"/>
  <c r="AP61" i="7"/>
  <c r="AQ61" i="7"/>
  <c r="AB62" i="7"/>
  <c r="AK62" i="7"/>
  <c r="AL62" i="7"/>
  <c r="AM62" i="7"/>
  <c r="AP62" i="7"/>
  <c r="AQ62" i="7"/>
  <c r="AB63" i="7"/>
  <c r="AK63" i="7"/>
  <c r="AL63" i="7"/>
  <c r="AM63" i="7"/>
  <c r="AP63" i="7"/>
  <c r="AQ63" i="7"/>
  <c r="AB64" i="7"/>
  <c r="AK64" i="7"/>
  <c r="AL64" i="7"/>
  <c r="AM64" i="7"/>
  <c r="AP64" i="7"/>
  <c r="AQ64" i="7"/>
  <c r="AB65" i="7"/>
  <c r="AK65" i="7"/>
  <c r="AL65" i="7"/>
  <c r="AM65" i="7"/>
  <c r="AP65" i="7"/>
  <c r="AQ65" i="7"/>
  <c r="AB66" i="7"/>
  <c r="AK66" i="7"/>
  <c r="AL66" i="7"/>
  <c r="AM66" i="7"/>
  <c r="AP66" i="7"/>
  <c r="AQ66" i="7"/>
  <c r="AB67" i="7"/>
  <c r="AK67" i="7"/>
  <c r="AL67" i="7"/>
  <c r="AM67" i="7"/>
  <c r="AP67" i="7"/>
  <c r="AQ67" i="7"/>
  <c r="AB68" i="7"/>
  <c r="AK68" i="7"/>
  <c r="AL68" i="7"/>
  <c r="AM68" i="7"/>
  <c r="AP68" i="7"/>
  <c r="AQ68" i="7"/>
  <c r="AB69" i="7"/>
  <c r="AK69" i="7"/>
  <c r="AL69" i="7"/>
  <c r="AM69" i="7"/>
  <c r="AP69" i="7"/>
  <c r="AQ69" i="7"/>
  <c r="AB70" i="7"/>
  <c r="AK70" i="7"/>
  <c r="AL70" i="7"/>
  <c r="AM70" i="7"/>
  <c r="AP70" i="7"/>
  <c r="AQ70" i="7"/>
  <c r="AB71" i="7"/>
  <c r="AK71" i="7"/>
  <c r="AL71" i="7"/>
  <c r="AM71" i="7"/>
  <c r="AP71" i="7"/>
  <c r="AQ71" i="7"/>
  <c r="AB72" i="7"/>
  <c r="AK72" i="7"/>
  <c r="AL72" i="7"/>
  <c r="AM72" i="7"/>
  <c r="AP72" i="7"/>
  <c r="AQ72" i="7"/>
  <c r="AB73" i="7"/>
  <c r="AK73" i="7"/>
  <c r="AL73" i="7"/>
  <c r="AM73" i="7"/>
  <c r="AP73" i="7"/>
  <c r="AQ73" i="7"/>
  <c r="AB74" i="7"/>
  <c r="AK74" i="7"/>
  <c r="AL74" i="7"/>
  <c r="AM74" i="7"/>
  <c r="AP74" i="7"/>
  <c r="AQ74" i="7"/>
  <c r="AB75" i="7"/>
  <c r="AK75" i="7"/>
  <c r="AL75" i="7"/>
  <c r="AM75" i="7"/>
  <c r="AP75" i="7"/>
  <c r="AQ75" i="7"/>
  <c r="AB76" i="7"/>
  <c r="AK76" i="7"/>
  <c r="AL76" i="7"/>
  <c r="AM76" i="7"/>
  <c r="AP76" i="7"/>
  <c r="AQ76" i="7"/>
  <c r="AB77" i="7"/>
  <c r="AK77" i="7"/>
  <c r="AL77" i="7"/>
  <c r="AM77" i="7"/>
  <c r="AP77" i="7"/>
  <c r="AQ77" i="7"/>
  <c r="AB78" i="7"/>
  <c r="AK78" i="7"/>
  <c r="AL78" i="7"/>
  <c r="AM78" i="7"/>
  <c r="AP78" i="7"/>
  <c r="AQ78" i="7"/>
  <c r="AB79" i="7"/>
  <c r="AK79" i="7"/>
  <c r="AL79" i="7"/>
  <c r="AM79" i="7"/>
  <c r="AP79" i="7"/>
  <c r="AQ79" i="7"/>
  <c r="AB80" i="7"/>
  <c r="AK80" i="7"/>
  <c r="AL80" i="7"/>
  <c r="AM80" i="7"/>
  <c r="AP80" i="7"/>
  <c r="AQ80" i="7"/>
  <c r="AB81" i="7"/>
  <c r="AK81" i="7"/>
  <c r="AL81" i="7"/>
  <c r="AM81" i="7"/>
  <c r="AP81" i="7"/>
  <c r="AQ81" i="7"/>
  <c r="AB82" i="7"/>
  <c r="AK82" i="7"/>
  <c r="AL82" i="7"/>
  <c r="AM82" i="7"/>
  <c r="AP82" i="7"/>
  <c r="AQ82" i="7"/>
  <c r="AB83" i="7"/>
  <c r="AK83" i="7"/>
  <c r="AL83" i="7"/>
  <c r="AM83" i="7"/>
  <c r="AP83" i="7"/>
  <c r="AQ83" i="7"/>
  <c r="AB84" i="7"/>
  <c r="AK84" i="7"/>
  <c r="AL84" i="7"/>
  <c r="AM84" i="7"/>
  <c r="AP84" i="7"/>
  <c r="AQ84" i="7"/>
  <c r="AB85" i="7"/>
  <c r="AK85" i="7"/>
  <c r="AL85" i="7"/>
  <c r="AM85" i="7"/>
  <c r="AP85" i="7"/>
  <c r="AQ85" i="7"/>
  <c r="AB86" i="7"/>
  <c r="AK86" i="7"/>
  <c r="AL86" i="7"/>
  <c r="AM86" i="7"/>
  <c r="AP86" i="7"/>
  <c r="AQ86" i="7"/>
  <c r="AB87" i="7"/>
  <c r="AK87" i="7"/>
  <c r="AL87" i="7"/>
  <c r="AM87" i="7"/>
  <c r="AP87" i="7"/>
  <c r="AQ87" i="7"/>
  <c r="AB88" i="7"/>
  <c r="AK88" i="7"/>
  <c r="AL88" i="7"/>
  <c r="AM88" i="7"/>
  <c r="AP88" i="7"/>
  <c r="AQ88" i="7"/>
  <c r="AB89" i="7"/>
  <c r="AK89" i="7"/>
  <c r="AL89" i="7"/>
  <c r="AM89" i="7"/>
  <c r="AP89" i="7"/>
  <c r="AQ89" i="7"/>
  <c r="AB90" i="7"/>
  <c r="AK90" i="7"/>
  <c r="AL90" i="7"/>
  <c r="AM90" i="7"/>
  <c r="AP90" i="7"/>
  <c r="AQ90" i="7"/>
  <c r="AB91" i="7"/>
  <c r="AK91" i="7"/>
  <c r="AL91" i="7"/>
  <c r="AM91" i="7"/>
  <c r="AP91" i="7"/>
  <c r="AQ91" i="7"/>
  <c r="AB92" i="7"/>
  <c r="AK92" i="7"/>
  <c r="AL92" i="7"/>
  <c r="AM92" i="7"/>
  <c r="AP92" i="7"/>
  <c r="AQ92" i="7"/>
  <c r="AB93" i="7"/>
  <c r="AK93" i="7"/>
  <c r="AL93" i="7"/>
  <c r="AM93" i="7"/>
  <c r="AP93" i="7"/>
  <c r="AQ93" i="7"/>
  <c r="AB94" i="7"/>
  <c r="AK94" i="7"/>
  <c r="AL94" i="7"/>
  <c r="AM94" i="7"/>
  <c r="AP94" i="7"/>
  <c r="AQ94" i="7"/>
  <c r="AB95" i="7"/>
  <c r="AK95" i="7"/>
  <c r="AL95" i="7"/>
  <c r="AM95" i="7"/>
  <c r="AP95" i="7"/>
  <c r="AQ95" i="7"/>
  <c r="AB96" i="7"/>
  <c r="AK96" i="7"/>
  <c r="AL96" i="7"/>
  <c r="AM96" i="7"/>
  <c r="AP96" i="7"/>
  <c r="AQ96" i="7"/>
  <c r="AB97" i="7"/>
  <c r="AK97" i="7"/>
  <c r="AL97" i="7"/>
  <c r="AM97" i="7"/>
  <c r="AP97" i="7"/>
  <c r="AQ97" i="7"/>
  <c r="AB98" i="7"/>
  <c r="AK98" i="7"/>
  <c r="AL98" i="7"/>
  <c r="AM98" i="7"/>
  <c r="AP98" i="7"/>
  <c r="AQ98" i="7"/>
  <c r="AB99" i="7"/>
  <c r="AK99" i="7"/>
  <c r="AL99" i="7"/>
  <c r="AM99" i="7"/>
  <c r="AP99" i="7"/>
  <c r="AQ99" i="7"/>
  <c r="AB100" i="7"/>
  <c r="AK100" i="7"/>
  <c r="AL100" i="7"/>
  <c r="AM100" i="7"/>
  <c r="AP100" i="7"/>
  <c r="AQ100" i="7"/>
  <c r="AB101" i="7"/>
  <c r="AK101" i="7"/>
  <c r="AL101" i="7"/>
  <c r="AM101" i="7"/>
  <c r="AP101" i="7"/>
  <c r="AQ101" i="7"/>
  <c r="AB102" i="7"/>
  <c r="AK102" i="7"/>
  <c r="AL102" i="7"/>
  <c r="AM102" i="7"/>
  <c r="AP102" i="7"/>
  <c r="AQ102" i="7"/>
  <c r="AB103" i="7"/>
  <c r="AK103" i="7"/>
  <c r="AL103" i="7"/>
  <c r="AM103" i="7"/>
  <c r="AP103" i="7"/>
  <c r="AQ103" i="7"/>
  <c r="AB104" i="7"/>
  <c r="AK104" i="7"/>
  <c r="AL104" i="7"/>
  <c r="AM104" i="7"/>
  <c r="AP104" i="7"/>
  <c r="AQ104" i="7"/>
  <c r="AB105" i="7"/>
  <c r="AK105" i="7"/>
  <c r="AL105" i="7"/>
  <c r="AM105" i="7"/>
  <c r="AP105" i="7"/>
  <c r="AQ105" i="7"/>
  <c r="AB106" i="7"/>
  <c r="AK106" i="7"/>
  <c r="AL106" i="7"/>
  <c r="AM106" i="7"/>
  <c r="AP106" i="7"/>
  <c r="AQ106" i="7"/>
  <c r="AB107" i="7"/>
  <c r="AK107" i="7"/>
  <c r="AL107" i="7"/>
  <c r="AM107" i="7"/>
  <c r="AP107" i="7"/>
  <c r="AQ107" i="7"/>
  <c r="AB108" i="7"/>
  <c r="AK108" i="7"/>
  <c r="AL108" i="7"/>
  <c r="AM108" i="7"/>
  <c r="AP108" i="7"/>
  <c r="AQ108" i="7"/>
  <c r="AB109" i="7"/>
  <c r="AK109" i="7"/>
  <c r="AL109" i="7"/>
  <c r="AM109" i="7"/>
  <c r="AP109" i="7"/>
  <c r="AQ109" i="7"/>
  <c r="AB110" i="7"/>
  <c r="AK110" i="7"/>
  <c r="AL110" i="7"/>
  <c r="AM110" i="7"/>
  <c r="AP110" i="7"/>
  <c r="AQ110" i="7"/>
  <c r="AB111" i="7"/>
  <c r="AK111" i="7"/>
  <c r="AL111" i="7"/>
  <c r="AM111" i="7"/>
  <c r="AP111" i="7"/>
  <c r="AQ111" i="7"/>
  <c r="AB112" i="7"/>
  <c r="AK112" i="7"/>
  <c r="AL112" i="7"/>
  <c r="AM112" i="7"/>
  <c r="AP112" i="7"/>
  <c r="AQ112" i="7"/>
  <c r="AB113" i="7"/>
  <c r="AK113" i="7"/>
  <c r="AL113" i="7"/>
  <c r="AM113" i="7"/>
  <c r="AP113" i="7"/>
  <c r="AQ113" i="7"/>
  <c r="AB114" i="7"/>
  <c r="AK114" i="7"/>
  <c r="AL114" i="7"/>
  <c r="AM114" i="7"/>
  <c r="AP114" i="7"/>
  <c r="AQ114" i="7"/>
  <c r="AB115" i="7"/>
  <c r="AK115" i="7"/>
  <c r="AL115" i="7"/>
  <c r="AM115" i="7"/>
  <c r="AP115" i="7"/>
  <c r="AQ115" i="7"/>
  <c r="AB116" i="7"/>
  <c r="AK116" i="7"/>
  <c r="AL116" i="7"/>
  <c r="AM116" i="7"/>
  <c r="AP116" i="7"/>
  <c r="AQ116" i="7"/>
  <c r="AB117" i="7"/>
  <c r="AK117" i="7"/>
  <c r="AL117" i="7"/>
  <c r="AM117" i="7"/>
  <c r="AP117" i="7"/>
  <c r="AQ117" i="7"/>
  <c r="AB118" i="7"/>
  <c r="AK118" i="7"/>
  <c r="AL118" i="7"/>
  <c r="AM118" i="7"/>
  <c r="AP118" i="7"/>
  <c r="AQ118" i="7"/>
  <c r="AB119" i="7"/>
  <c r="AK119" i="7"/>
  <c r="AL119" i="7"/>
  <c r="AM119" i="7"/>
  <c r="AP119" i="7"/>
  <c r="AQ119" i="7"/>
  <c r="AB120" i="7"/>
  <c r="AK120" i="7"/>
  <c r="AL120" i="7"/>
  <c r="AM120" i="7"/>
  <c r="AP120" i="7"/>
  <c r="AQ120" i="7"/>
  <c r="AB121" i="7"/>
  <c r="AK121" i="7"/>
  <c r="AL121" i="7"/>
  <c r="AM121" i="7"/>
  <c r="AP121" i="7"/>
  <c r="AQ121" i="7"/>
  <c r="AB122" i="7"/>
  <c r="AK122" i="7"/>
  <c r="AL122" i="7"/>
  <c r="AM122" i="7"/>
  <c r="AP122" i="7"/>
  <c r="AQ122" i="7"/>
  <c r="AB123" i="7"/>
  <c r="AK123" i="7"/>
  <c r="AL123" i="7"/>
  <c r="AM123" i="7"/>
  <c r="AP123" i="7"/>
  <c r="AQ123" i="7"/>
  <c r="AB124" i="7"/>
  <c r="AK124" i="7"/>
  <c r="AL124" i="7"/>
  <c r="AM124" i="7"/>
  <c r="AP124" i="7"/>
  <c r="AQ124" i="7"/>
  <c r="AB125" i="7"/>
  <c r="AK125" i="7"/>
  <c r="AL125" i="7"/>
  <c r="AM125" i="7"/>
  <c r="AP125" i="7"/>
  <c r="AQ125" i="7"/>
  <c r="AB126" i="7"/>
  <c r="AK126" i="7"/>
  <c r="AL126" i="7"/>
  <c r="AM126" i="7"/>
  <c r="AP126" i="7"/>
  <c r="AQ126" i="7"/>
  <c r="AB127" i="7"/>
  <c r="AK127" i="7"/>
  <c r="AL127" i="7"/>
  <c r="AM127" i="7"/>
  <c r="AP127" i="7"/>
  <c r="AQ127" i="7"/>
  <c r="AB128" i="7"/>
  <c r="AK128" i="7"/>
  <c r="AL128" i="7"/>
  <c r="AM128" i="7"/>
  <c r="AP128" i="7"/>
  <c r="AQ128" i="7"/>
  <c r="AB129" i="7"/>
  <c r="AK129" i="7"/>
  <c r="AL129" i="7"/>
  <c r="AM129" i="7"/>
  <c r="AP129" i="7"/>
  <c r="AQ129" i="7"/>
  <c r="AB130" i="7"/>
  <c r="AK130" i="7"/>
  <c r="AL130" i="7"/>
  <c r="AM130" i="7"/>
  <c r="AP130" i="7"/>
  <c r="AQ130" i="7"/>
  <c r="AB131" i="7"/>
  <c r="AK131" i="7"/>
  <c r="AL131" i="7"/>
  <c r="AM131" i="7"/>
  <c r="AP131" i="7"/>
  <c r="AQ131" i="7"/>
  <c r="AB132" i="7"/>
  <c r="AK132" i="7"/>
  <c r="AL132" i="7"/>
  <c r="AM132" i="7"/>
  <c r="AP132" i="7"/>
  <c r="AQ132" i="7"/>
  <c r="AB133" i="7"/>
  <c r="AK133" i="7"/>
  <c r="AL133" i="7"/>
  <c r="AM133" i="7"/>
  <c r="AP133" i="7"/>
  <c r="AQ133" i="7"/>
  <c r="AB134" i="7"/>
  <c r="AK134" i="7"/>
  <c r="AL134" i="7"/>
  <c r="AM134" i="7"/>
  <c r="AP134" i="7"/>
  <c r="AQ134" i="7"/>
  <c r="AB135" i="7"/>
  <c r="AK135" i="7"/>
  <c r="AL135" i="7"/>
  <c r="AM135" i="7"/>
  <c r="AP135" i="7"/>
  <c r="AQ135" i="7"/>
  <c r="AB136" i="7"/>
  <c r="AK136" i="7"/>
  <c r="AL136" i="7"/>
  <c r="AM136" i="7"/>
  <c r="AP136" i="7"/>
  <c r="AQ136" i="7"/>
  <c r="AB137" i="7"/>
  <c r="AK137" i="7"/>
  <c r="AL137" i="7"/>
  <c r="AM137" i="7"/>
  <c r="AP137" i="7"/>
  <c r="AQ137" i="7"/>
  <c r="AB138" i="7"/>
  <c r="AK138" i="7"/>
  <c r="AL138" i="7"/>
  <c r="AM138" i="7"/>
  <c r="AP138" i="7"/>
  <c r="AQ138" i="7"/>
  <c r="AB139" i="7"/>
  <c r="AK139" i="7"/>
  <c r="AL139" i="7"/>
  <c r="AM139" i="7"/>
  <c r="AP139" i="7"/>
  <c r="AQ139" i="7"/>
  <c r="AB140" i="7"/>
  <c r="AK140" i="7"/>
  <c r="AL140" i="7"/>
  <c r="AM140" i="7"/>
  <c r="AP140" i="7"/>
  <c r="AQ140" i="7"/>
  <c r="AB141" i="7"/>
  <c r="AK141" i="7"/>
  <c r="AL141" i="7"/>
  <c r="AM141" i="7"/>
  <c r="AP141" i="7"/>
  <c r="AQ141" i="7"/>
  <c r="AB142" i="7"/>
  <c r="AK142" i="7"/>
  <c r="AL142" i="7"/>
  <c r="AM142" i="7"/>
  <c r="AP142" i="7"/>
  <c r="AQ142" i="7"/>
  <c r="AB143" i="7"/>
  <c r="AK143" i="7"/>
  <c r="AL143" i="7"/>
  <c r="AM143" i="7"/>
  <c r="AP143" i="7"/>
  <c r="AQ143" i="7"/>
  <c r="AB144" i="7"/>
  <c r="AK144" i="7"/>
  <c r="AL144" i="7"/>
  <c r="AM144" i="7"/>
  <c r="AP144" i="7"/>
  <c r="AQ144" i="7"/>
  <c r="AB145" i="7"/>
  <c r="AK145" i="7"/>
  <c r="AL145" i="7"/>
  <c r="AM145" i="7"/>
  <c r="AP145" i="7"/>
  <c r="AQ145" i="7"/>
  <c r="AB146" i="7"/>
  <c r="AK146" i="7"/>
  <c r="AL146" i="7"/>
  <c r="AM146" i="7"/>
  <c r="AP146" i="7"/>
  <c r="AQ146" i="7"/>
  <c r="AB147" i="7"/>
  <c r="AK147" i="7"/>
  <c r="AL147" i="7"/>
  <c r="AM147" i="7"/>
  <c r="AP147" i="7"/>
  <c r="AQ147" i="7"/>
  <c r="AB148" i="7"/>
  <c r="AK148" i="7"/>
  <c r="AL148" i="7"/>
  <c r="AM148" i="7"/>
  <c r="AP148" i="7"/>
  <c r="AQ148" i="7"/>
  <c r="AB149" i="7"/>
  <c r="AK149" i="7"/>
  <c r="AL149" i="7"/>
  <c r="AM149" i="7"/>
  <c r="AP149" i="7"/>
  <c r="AQ149" i="7"/>
  <c r="AB150" i="7"/>
  <c r="AK150" i="7"/>
  <c r="AL150" i="7"/>
  <c r="AM150" i="7"/>
  <c r="AP150" i="7"/>
  <c r="AQ150" i="7"/>
  <c r="AB151" i="7"/>
  <c r="AK151" i="7"/>
  <c r="AL151" i="7"/>
  <c r="AM151" i="7"/>
  <c r="AP151" i="7"/>
  <c r="AQ151" i="7"/>
  <c r="AB152" i="7"/>
  <c r="AK152" i="7"/>
  <c r="AL152" i="7"/>
  <c r="AM152" i="7"/>
  <c r="AP152" i="7"/>
  <c r="AQ152" i="7"/>
  <c r="AB153" i="7"/>
  <c r="AK153" i="7"/>
  <c r="AL153" i="7"/>
  <c r="AM153" i="7"/>
  <c r="AP153" i="7"/>
  <c r="AQ153" i="7"/>
  <c r="AB154" i="7"/>
  <c r="AK154" i="7"/>
  <c r="AL154" i="7"/>
  <c r="AM154" i="7"/>
  <c r="AP154" i="7"/>
  <c r="AQ154" i="7"/>
  <c r="AB155" i="7"/>
  <c r="AK155" i="7"/>
  <c r="AL155" i="7"/>
  <c r="AM155" i="7"/>
  <c r="AP155" i="7"/>
  <c r="AQ155" i="7"/>
  <c r="AB156" i="7"/>
  <c r="AK156" i="7"/>
  <c r="AL156" i="7"/>
  <c r="AM156" i="7"/>
  <c r="AP156" i="7"/>
  <c r="AQ156" i="7"/>
  <c r="AB157" i="7"/>
  <c r="AK157" i="7"/>
  <c r="AL157" i="7"/>
  <c r="AM157" i="7"/>
  <c r="AP157" i="7"/>
  <c r="AQ157" i="7"/>
  <c r="AB158" i="7"/>
  <c r="AK158" i="7"/>
  <c r="AL158" i="7"/>
  <c r="AM158" i="7"/>
  <c r="AP158" i="7"/>
  <c r="AQ158" i="7"/>
  <c r="AB159" i="7"/>
  <c r="AK159" i="7"/>
  <c r="AL159" i="7"/>
  <c r="AM159" i="7"/>
  <c r="AP159" i="7"/>
  <c r="AQ159" i="7"/>
  <c r="AB160" i="7"/>
  <c r="AK160" i="7"/>
  <c r="AL160" i="7"/>
  <c r="AM160" i="7"/>
  <c r="AP160" i="7"/>
  <c r="AQ160" i="7"/>
  <c r="AB161" i="7"/>
  <c r="AK161" i="7"/>
  <c r="AL161" i="7"/>
  <c r="AM161" i="7"/>
  <c r="AP161" i="7"/>
  <c r="AQ161" i="7"/>
  <c r="AB162" i="7"/>
  <c r="AK162" i="7"/>
  <c r="AL162" i="7"/>
  <c r="AM162" i="7"/>
  <c r="AP162" i="7"/>
  <c r="AQ162" i="7"/>
  <c r="AB163" i="7"/>
  <c r="AK163" i="7"/>
  <c r="AL163" i="7"/>
  <c r="AM163" i="7"/>
  <c r="AP163" i="7"/>
  <c r="AQ163" i="7"/>
  <c r="AB164" i="7"/>
  <c r="AK164" i="7"/>
  <c r="AL164" i="7"/>
  <c r="AM164" i="7"/>
  <c r="AP164" i="7"/>
  <c r="AQ164" i="7"/>
  <c r="AB165" i="7"/>
  <c r="AK165" i="7"/>
  <c r="AL165" i="7"/>
  <c r="AM165" i="7"/>
  <c r="AP165" i="7"/>
  <c r="AQ165" i="7"/>
  <c r="AB166" i="7"/>
  <c r="AK166" i="7"/>
  <c r="AL166" i="7"/>
  <c r="AM166" i="7"/>
  <c r="AP166" i="7"/>
  <c r="AQ166" i="7"/>
  <c r="AB167" i="7"/>
  <c r="AK167" i="7"/>
  <c r="AL167" i="7"/>
  <c r="AM167" i="7"/>
  <c r="AP167" i="7"/>
  <c r="AQ167" i="7"/>
  <c r="AB168" i="7"/>
  <c r="AK168" i="7"/>
  <c r="AL168" i="7"/>
  <c r="AM168" i="7"/>
  <c r="AP168" i="7"/>
  <c r="AQ168" i="7"/>
  <c r="AB169" i="7"/>
  <c r="AK169" i="7"/>
  <c r="AL169" i="7"/>
  <c r="AM169" i="7"/>
  <c r="AP169" i="7"/>
  <c r="AQ169" i="7"/>
  <c r="AB170" i="7"/>
  <c r="AK170" i="7"/>
  <c r="AL170" i="7"/>
  <c r="AM170" i="7"/>
  <c r="AP170" i="7"/>
  <c r="AQ170" i="7"/>
  <c r="AB171" i="7"/>
  <c r="AK171" i="7"/>
  <c r="AL171" i="7"/>
  <c r="AM171" i="7"/>
  <c r="AP171" i="7"/>
  <c r="AQ171" i="7"/>
  <c r="AB172" i="7"/>
  <c r="AK172" i="7"/>
  <c r="AL172" i="7"/>
  <c r="AM172" i="7"/>
  <c r="AP172" i="7"/>
  <c r="AQ172" i="7"/>
  <c r="AB173" i="7"/>
  <c r="AK173" i="7"/>
  <c r="AL173" i="7"/>
  <c r="AM173" i="7"/>
  <c r="AP173" i="7"/>
  <c r="AQ173" i="7"/>
  <c r="AB174" i="7"/>
  <c r="AK174" i="7"/>
  <c r="AL174" i="7"/>
  <c r="AM174" i="7"/>
  <c r="AP174" i="7"/>
  <c r="AQ174" i="7"/>
  <c r="AB175" i="7"/>
  <c r="AK175" i="7"/>
  <c r="AL175" i="7"/>
  <c r="AM175" i="7"/>
  <c r="AP175" i="7"/>
  <c r="AQ175" i="7"/>
  <c r="AB176" i="7"/>
  <c r="AK176" i="7"/>
  <c r="AL176" i="7"/>
  <c r="AM176" i="7"/>
  <c r="AP176" i="7"/>
  <c r="AQ176" i="7"/>
  <c r="AB177" i="7"/>
  <c r="AK177" i="7"/>
  <c r="AL177" i="7"/>
  <c r="AM177" i="7"/>
  <c r="AP177" i="7"/>
  <c r="AQ177" i="7"/>
  <c r="AB178" i="7"/>
  <c r="AK178" i="7"/>
  <c r="AL178" i="7"/>
  <c r="AM178" i="7"/>
  <c r="AP178" i="7"/>
  <c r="AQ178" i="7"/>
  <c r="AB179" i="7"/>
  <c r="AK179" i="7"/>
  <c r="AL179" i="7"/>
  <c r="AM179" i="7"/>
  <c r="AP179" i="7"/>
  <c r="AQ179" i="7"/>
  <c r="AB180" i="7"/>
  <c r="AK180" i="7"/>
  <c r="AL180" i="7"/>
  <c r="AM180" i="7"/>
  <c r="AP180" i="7"/>
  <c r="AQ180" i="7"/>
  <c r="AB181" i="7"/>
  <c r="AK181" i="7"/>
  <c r="AL181" i="7"/>
  <c r="AM181" i="7"/>
  <c r="AP181" i="7"/>
  <c r="AQ181" i="7"/>
  <c r="AB182" i="7"/>
  <c r="AK182" i="7"/>
  <c r="AL182" i="7"/>
  <c r="AM182" i="7"/>
  <c r="AP182" i="7"/>
  <c r="AQ182" i="7"/>
  <c r="AB183" i="7"/>
  <c r="AK183" i="7"/>
  <c r="AL183" i="7"/>
  <c r="AM183" i="7"/>
  <c r="AP183" i="7"/>
  <c r="AQ183" i="7"/>
  <c r="AB184" i="7"/>
  <c r="AK184" i="7"/>
  <c r="AL184" i="7"/>
  <c r="AM184" i="7"/>
  <c r="AP184" i="7"/>
  <c r="AQ184" i="7"/>
  <c r="AB185" i="7"/>
  <c r="AK185" i="7"/>
  <c r="AL185" i="7"/>
  <c r="AM185" i="7"/>
  <c r="AP185" i="7"/>
  <c r="AQ185" i="7"/>
  <c r="AB186" i="7"/>
  <c r="AK186" i="7"/>
  <c r="AL186" i="7"/>
  <c r="AM186" i="7"/>
  <c r="AP186" i="7"/>
  <c r="AQ186" i="7"/>
  <c r="AB187" i="7"/>
  <c r="AK187" i="7"/>
  <c r="AL187" i="7"/>
  <c r="AM187" i="7"/>
  <c r="AP187" i="7"/>
  <c r="AQ187" i="7"/>
  <c r="AB188" i="7"/>
  <c r="AK188" i="7"/>
  <c r="AL188" i="7"/>
  <c r="AM188" i="7"/>
  <c r="AP188" i="7"/>
  <c r="AQ188" i="7"/>
  <c r="AB189" i="7"/>
  <c r="AK189" i="7"/>
  <c r="AL189" i="7"/>
  <c r="AM189" i="7"/>
  <c r="AP189" i="7"/>
  <c r="AQ189" i="7"/>
  <c r="AB190" i="7"/>
  <c r="AK190" i="7"/>
  <c r="AL190" i="7"/>
  <c r="AM190" i="7"/>
  <c r="AP190" i="7"/>
  <c r="AQ190" i="7"/>
  <c r="AB191" i="7"/>
  <c r="AK191" i="7"/>
  <c r="AL191" i="7"/>
  <c r="AM191" i="7"/>
  <c r="AP191" i="7"/>
  <c r="AQ191" i="7"/>
  <c r="AB192" i="7"/>
  <c r="AK192" i="7"/>
  <c r="AL192" i="7"/>
  <c r="AM192" i="7"/>
  <c r="AP192" i="7"/>
  <c r="AQ192" i="7"/>
  <c r="AB193" i="7"/>
  <c r="AK193" i="7"/>
  <c r="AL193" i="7"/>
  <c r="AM193" i="7"/>
  <c r="AP193" i="7"/>
  <c r="AQ193" i="7"/>
  <c r="AB194" i="7"/>
  <c r="AK194" i="7"/>
  <c r="AL194" i="7"/>
  <c r="AM194" i="7"/>
  <c r="AP194" i="7"/>
  <c r="AQ194" i="7"/>
  <c r="AB195" i="7"/>
  <c r="AK195" i="7"/>
  <c r="AL195" i="7"/>
  <c r="AM195" i="7"/>
  <c r="AP195" i="7"/>
  <c r="AQ195" i="7"/>
  <c r="AB196" i="7"/>
  <c r="AK196" i="7"/>
  <c r="AL196" i="7"/>
  <c r="AM196" i="7"/>
  <c r="AP196" i="7"/>
  <c r="AQ196" i="7"/>
  <c r="AB197" i="7"/>
  <c r="AK197" i="7"/>
  <c r="AL197" i="7"/>
  <c r="AM197" i="7"/>
  <c r="AP197" i="7"/>
  <c r="AQ197" i="7"/>
  <c r="AB198" i="7"/>
  <c r="AK198" i="7"/>
  <c r="AL198" i="7"/>
  <c r="AM198" i="7"/>
  <c r="AP198" i="7"/>
  <c r="AQ198" i="7"/>
  <c r="AB199" i="7"/>
  <c r="AK199" i="7"/>
  <c r="AL199" i="7"/>
  <c r="AM199" i="7"/>
  <c r="AP199" i="7"/>
  <c r="AQ199" i="7"/>
  <c r="AB200" i="7"/>
  <c r="AK200" i="7"/>
  <c r="AL200" i="7"/>
  <c r="AM200" i="7"/>
  <c r="AP200" i="7"/>
  <c r="AQ200" i="7"/>
  <c r="AB201" i="7"/>
  <c r="AK201" i="7"/>
  <c r="AL201" i="7"/>
  <c r="AM201" i="7"/>
  <c r="AP201" i="7"/>
  <c r="AQ201" i="7"/>
  <c r="AB202" i="7"/>
  <c r="AK202" i="7"/>
  <c r="AL202" i="7"/>
  <c r="AM202" i="7"/>
  <c r="AP202" i="7"/>
  <c r="AQ202" i="7"/>
  <c r="AB203" i="7"/>
  <c r="AK203" i="7"/>
  <c r="AL203" i="7"/>
  <c r="AM203" i="7"/>
  <c r="AP203" i="7"/>
  <c r="AQ203" i="7"/>
  <c r="AB204" i="7"/>
  <c r="AK204" i="7"/>
  <c r="AL204" i="7"/>
  <c r="AM204" i="7"/>
  <c r="AP204" i="7"/>
  <c r="AQ204" i="7"/>
  <c r="AB205" i="7"/>
  <c r="AK205" i="7"/>
  <c r="AL205" i="7"/>
  <c r="AM205" i="7"/>
  <c r="AP205" i="7"/>
  <c r="AQ205" i="7"/>
  <c r="AB206" i="7"/>
  <c r="AK206" i="7"/>
  <c r="AL206" i="7"/>
  <c r="AM206" i="7"/>
  <c r="AP206" i="7"/>
  <c r="AQ206" i="7"/>
  <c r="AB207" i="7"/>
  <c r="AK207" i="7"/>
  <c r="AL207" i="7"/>
  <c r="AM207" i="7"/>
  <c r="AP207" i="7"/>
  <c r="AQ207" i="7"/>
  <c r="AB208" i="7"/>
  <c r="AK208" i="7"/>
  <c r="AL208" i="7"/>
  <c r="AM208" i="7"/>
  <c r="AP208" i="7"/>
  <c r="AQ208" i="7"/>
  <c r="AB209" i="7"/>
  <c r="AK209" i="7"/>
  <c r="AL209" i="7"/>
  <c r="AM209" i="7"/>
  <c r="AP209" i="7"/>
  <c r="AQ209" i="7"/>
  <c r="AB210" i="7"/>
  <c r="AK210" i="7"/>
  <c r="AL210" i="7"/>
  <c r="AM210" i="7"/>
  <c r="AP210" i="7"/>
  <c r="AQ210" i="7"/>
  <c r="AB211" i="7"/>
  <c r="AK211" i="7"/>
  <c r="AL211" i="7"/>
  <c r="AM211" i="7"/>
  <c r="AP211" i="7"/>
  <c r="AQ211" i="7"/>
  <c r="AB212" i="7"/>
  <c r="AK212" i="7"/>
  <c r="AL212" i="7"/>
  <c r="AM212" i="7"/>
  <c r="AP212" i="7"/>
  <c r="AQ212" i="7"/>
  <c r="AB213" i="7"/>
  <c r="AK213" i="7"/>
  <c r="AL213" i="7"/>
  <c r="AM213" i="7"/>
  <c r="AP213" i="7"/>
  <c r="AQ213" i="7"/>
  <c r="AB214" i="7"/>
  <c r="AK214" i="7"/>
  <c r="AL214" i="7"/>
  <c r="AM214" i="7"/>
  <c r="AP214" i="7"/>
  <c r="AQ214" i="7"/>
  <c r="AB215" i="7"/>
  <c r="AK215" i="7"/>
  <c r="AL215" i="7"/>
  <c r="AM215" i="7"/>
  <c r="AP215" i="7"/>
  <c r="AQ215" i="7"/>
  <c r="AB216" i="7"/>
  <c r="AK216" i="7"/>
  <c r="AL216" i="7"/>
  <c r="AM216" i="7"/>
  <c r="AP216" i="7"/>
  <c r="AQ216" i="7"/>
  <c r="AB217" i="7"/>
  <c r="AK217" i="7"/>
  <c r="AL217" i="7"/>
  <c r="AM217" i="7"/>
  <c r="AP217" i="7"/>
  <c r="AQ217" i="7"/>
  <c r="AB218" i="7"/>
  <c r="AK218" i="7"/>
  <c r="AL218" i="7"/>
  <c r="AM218" i="7"/>
  <c r="AP218" i="7"/>
  <c r="AQ218" i="7"/>
  <c r="AB219" i="7"/>
  <c r="AK219" i="7"/>
  <c r="AL219" i="7"/>
  <c r="AM219" i="7"/>
  <c r="AP219" i="7"/>
  <c r="AQ219" i="7"/>
  <c r="AB220" i="7"/>
  <c r="AK220" i="7"/>
  <c r="AL220" i="7"/>
  <c r="AM220" i="7"/>
  <c r="AP220" i="7"/>
  <c r="AQ220" i="7"/>
  <c r="AB221" i="7"/>
  <c r="AK221" i="7"/>
  <c r="AL221" i="7"/>
  <c r="AM221" i="7"/>
  <c r="AP221" i="7"/>
  <c r="AQ221" i="7"/>
  <c r="AB222" i="7"/>
  <c r="AK222" i="7"/>
  <c r="AL222" i="7"/>
  <c r="AM222" i="7"/>
  <c r="AP222" i="7"/>
  <c r="AQ222" i="7"/>
  <c r="AB223" i="7"/>
  <c r="AK223" i="7"/>
  <c r="AL223" i="7"/>
  <c r="AM223" i="7"/>
  <c r="AP223" i="7"/>
  <c r="AQ223" i="7"/>
  <c r="AB224" i="7"/>
  <c r="AK224" i="7"/>
  <c r="AL224" i="7"/>
  <c r="AM224" i="7"/>
  <c r="AP224" i="7"/>
  <c r="AQ224" i="7"/>
  <c r="AB225" i="7"/>
  <c r="AK225" i="7"/>
  <c r="AL225" i="7"/>
  <c r="AM225" i="7"/>
  <c r="AP225" i="7"/>
  <c r="AQ225" i="7"/>
  <c r="AB226" i="7"/>
  <c r="AK226" i="7"/>
  <c r="AL226" i="7"/>
  <c r="AM226" i="7"/>
  <c r="AP226" i="7"/>
  <c r="AQ226" i="7"/>
  <c r="AB227" i="7"/>
  <c r="AK227" i="7"/>
  <c r="AL227" i="7"/>
  <c r="AM227" i="7"/>
  <c r="AP227" i="7"/>
  <c r="AQ227" i="7"/>
  <c r="AB228" i="7"/>
  <c r="AK228" i="7"/>
  <c r="AL228" i="7"/>
  <c r="AM228" i="7"/>
  <c r="AP228" i="7"/>
  <c r="AQ228" i="7"/>
  <c r="AB229" i="7"/>
  <c r="AK229" i="7"/>
  <c r="AL229" i="7"/>
  <c r="AM229" i="7"/>
  <c r="AP229" i="7"/>
  <c r="AQ229" i="7"/>
  <c r="AB230" i="7"/>
  <c r="AK230" i="7"/>
  <c r="AL230" i="7"/>
  <c r="AM230" i="7"/>
  <c r="AP230" i="7"/>
  <c r="AQ230" i="7"/>
  <c r="AB231" i="7"/>
  <c r="AK231" i="7"/>
  <c r="AL231" i="7"/>
  <c r="AM231" i="7"/>
  <c r="AP231" i="7"/>
  <c r="AQ231" i="7"/>
  <c r="AB232" i="7"/>
  <c r="AK232" i="7"/>
  <c r="AL232" i="7"/>
  <c r="AM232" i="7"/>
  <c r="AP232" i="7"/>
  <c r="AQ232" i="7"/>
  <c r="AB233" i="7"/>
  <c r="AK233" i="7"/>
  <c r="AL233" i="7"/>
  <c r="AM233" i="7"/>
  <c r="AP233" i="7"/>
  <c r="AQ233" i="7"/>
  <c r="AB234" i="7"/>
  <c r="AK234" i="7"/>
  <c r="AL234" i="7"/>
  <c r="AM234" i="7"/>
  <c r="AP234" i="7"/>
  <c r="AQ234" i="7"/>
  <c r="AB235" i="7"/>
  <c r="AK235" i="7"/>
  <c r="AL235" i="7"/>
  <c r="AM235" i="7"/>
  <c r="AP235" i="7"/>
  <c r="AQ235" i="7"/>
  <c r="AB236" i="7"/>
  <c r="AK236" i="7"/>
  <c r="AL236" i="7"/>
  <c r="AM236" i="7"/>
  <c r="AP236" i="7"/>
  <c r="AQ236" i="7"/>
  <c r="AB237" i="7"/>
  <c r="AK237" i="7"/>
  <c r="AL237" i="7"/>
  <c r="AM237" i="7"/>
  <c r="AP237" i="7"/>
  <c r="AQ237" i="7"/>
  <c r="AB238" i="7"/>
  <c r="AK238" i="7"/>
  <c r="AL238" i="7"/>
  <c r="AM238" i="7"/>
  <c r="AP238" i="7"/>
  <c r="AQ238" i="7"/>
  <c r="AB239" i="7"/>
  <c r="AK239" i="7"/>
  <c r="AL239" i="7"/>
  <c r="AM239" i="7"/>
  <c r="AP239" i="7"/>
  <c r="AQ239" i="7"/>
  <c r="AB240" i="7"/>
  <c r="AK240" i="7"/>
  <c r="AL240" i="7"/>
  <c r="AM240" i="7"/>
  <c r="AP240" i="7"/>
  <c r="AQ240" i="7"/>
  <c r="AB241" i="7"/>
  <c r="AK241" i="7"/>
  <c r="AL241" i="7"/>
  <c r="AM241" i="7"/>
  <c r="AP241" i="7"/>
  <c r="AQ241" i="7"/>
  <c r="AB242" i="7"/>
  <c r="AK242" i="7"/>
  <c r="AL242" i="7"/>
  <c r="AM242" i="7"/>
  <c r="AP242" i="7"/>
  <c r="AQ242" i="7"/>
  <c r="AB243" i="7"/>
  <c r="AK243" i="7"/>
  <c r="AL243" i="7"/>
  <c r="AM243" i="7"/>
  <c r="AP243" i="7"/>
  <c r="AQ243" i="7"/>
  <c r="AB244" i="7"/>
  <c r="AK244" i="7"/>
  <c r="AL244" i="7"/>
  <c r="AM244" i="7"/>
  <c r="AP244" i="7"/>
  <c r="AQ244" i="7"/>
  <c r="AB245" i="7"/>
  <c r="AK245" i="7"/>
  <c r="AL245" i="7"/>
  <c r="AM245" i="7"/>
  <c r="AP245" i="7"/>
  <c r="AQ245" i="7"/>
  <c r="AB246" i="7"/>
  <c r="AK246" i="7"/>
  <c r="AL246" i="7"/>
  <c r="AM246" i="7"/>
  <c r="AP246" i="7"/>
  <c r="AQ246" i="7"/>
  <c r="AB247" i="7"/>
  <c r="AK247" i="7"/>
  <c r="AL247" i="7"/>
  <c r="AM247" i="7"/>
  <c r="AP247" i="7"/>
  <c r="AQ247" i="7"/>
  <c r="AB248" i="7"/>
  <c r="AK248" i="7"/>
  <c r="AL248" i="7"/>
  <c r="AM248" i="7"/>
  <c r="AP248" i="7"/>
  <c r="AQ248" i="7"/>
  <c r="AB249" i="7"/>
  <c r="AK249" i="7"/>
  <c r="AL249" i="7"/>
  <c r="AM249" i="7"/>
  <c r="AP249" i="7"/>
  <c r="AQ249" i="7"/>
  <c r="AB250" i="7"/>
  <c r="AK250" i="7"/>
  <c r="AL250" i="7"/>
  <c r="AM250" i="7"/>
  <c r="AP250" i="7"/>
  <c r="AQ250" i="7"/>
  <c r="AB251" i="7"/>
  <c r="AK251" i="7"/>
  <c r="AL251" i="7"/>
  <c r="AM251" i="7"/>
  <c r="AP251" i="7"/>
  <c r="AQ251" i="7"/>
  <c r="AB252" i="7"/>
  <c r="AK252" i="7"/>
  <c r="AL252" i="7"/>
  <c r="AM252" i="7"/>
  <c r="AP252" i="7"/>
  <c r="AQ252" i="7"/>
  <c r="AB253" i="7"/>
  <c r="AK253" i="7"/>
  <c r="AL253" i="7"/>
  <c r="AM253" i="7"/>
  <c r="AP253" i="7"/>
  <c r="AQ253" i="7"/>
  <c r="AB254" i="7"/>
  <c r="AK254" i="7"/>
  <c r="AL254" i="7"/>
  <c r="AM254" i="7"/>
  <c r="AP254" i="7"/>
  <c r="AQ254" i="7"/>
  <c r="AB255" i="7"/>
  <c r="AK255" i="7"/>
  <c r="AL255" i="7"/>
  <c r="AM255" i="7"/>
  <c r="AP255" i="7"/>
  <c r="AQ255" i="7"/>
  <c r="AB256" i="7"/>
  <c r="AK256" i="7"/>
  <c r="AL256" i="7"/>
  <c r="AM256" i="7"/>
  <c r="AP256" i="7"/>
  <c r="AQ256" i="7"/>
  <c r="AB257" i="7"/>
  <c r="AK257" i="7"/>
  <c r="AL257" i="7"/>
  <c r="AM257" i="7"/>
  <c r="AP257" i="7"/>
  <c r="AQ257" i="7"/>
  <c r="AB258" i="7"/>
  <c r="AK258" i="7"/>
  <c r="AL258" i="7"/>
  <c r="AM258" i="7"/>
  <c r="AP258" i="7"/>
  <c r="AQ258" i="7"/>
  <c r="AB259" i="7"/>
  <c r="AK259" i="7"/>
  <c r="AL259" i="7"/>
  <c r="AM259" i="7"/>
  <c r="AP259" i="7"/>
  <c r="AQ259" i="7"/>
  <c r="AB260" i="7"/>
  <c r="AK260" i="7"/>
  <c r="AL260" i="7"/>
  <c r="AM260" i="7"/>
  <c r="AP260" i="7"/>
  <c r="AQ260" i="7"/>
  <c r="AB261" i="7"/>
  <c r="AK261" i="7"/>
  <c r="AL261" i="7"/>
  <c r="AM261" i="7"/>
  <c r="AP261" i="7"/>
  <c r="AQ261" i="7"/>
  <c r="AB262" i="7"/>
  <c r="AK262" i="7"/>
  <c r="AL262" i="7"/>
  <c r="AM262" i="7"/>
  <c r="AP262" i="7"/>
  <c r="AQ262" i="7"/>
  <c r="AB263" i="7"/>
  <c r="AK263" i="7"/>
  <c r="AL263" i="7"/>
  <c r="AM263" i="7"/>
  <c r="AP263" i="7"/>
  <c r="AQ263" i="7"/>
  <c r="AB264" i="7"/>
  <c r="AK264" i="7"/>
  <c r="AL264" i="7"/>
  <c r="AM264" i="7"/>
  <c r="AP264" i="7"/>
  <c r="AQ264" i="7"/>
  <c r="AB265" i="7"/>
  <c r="AK265" i="7"/>
  <c r="AL265" i="7"/>
  <c r="AM265" i="7"/>
  <c r="AP265" i="7"/>
  <c r="AQ265" i="7"/>
  <c r="AB266" i="7"/>
  <c r="AK266" i="7"/>
  <c r="AL266" i="7"/>
  <c r="AM266" i="7"/>
  <c r="AP266" i="7"/>
  <c r="AQ266" i="7"/>
  <c r="AB267" i="7"/>
  <c r="AK267" i="7"/>
  <c r="AL267" i="7"/>
  <c r="AM267" i="7"/>
  <c r="AP267" i="7"/>
  <c r="AQ267" i="7"/>
  <c r="AB268" i="7"/>
  <c r="AK268" i="7"/>
  <c r="AL268" i="7"/>
  <c r="AM268" i="7"/>
  <c r="AP268" i="7"/>
  <c r="AQ268" i="7"/>
  <c r="AB269" i="7"/>
  <c r="AK269" i="7"/>
  <c r="AL269" i="7"/>
  <c r="AM269" i="7"/>
  <c r="AP269" i="7"/>
  <c r="AQ269" i="7"/>
  <c r="AB270" i="7"/>
  <c r="AK270" i="7"/>
  <c r="AL270" i="7"/>
  <c r="AM270" i="7"/>
  <c r="AP270" i="7"/>
  <c r="AQ270" i="7"/>
  <c r="AB271" i="7"/>
  <c r="AK271" i="7"/>
  <c r="AL271" i="7"/>
  <c r="AM271" i="7"/>
  <c r="AP271" i="7"/>
  <c r="AQ271" i="7"/>
  <c r="AB272" i="7"/>
  <c r="AK272" i="7"/>
  <c r="AL272" i="7"/>
  <c r="AM272" i="7"/>
  <c r="AP272" i="7"/>
  <c r="AQ272" i="7"/>
  <c r="AB273" i="7"/>
  <c r="AK273" i="7"/>
  <c r="AL273" i="7"/>
  <c r="AM273" i="7"/>
  <c r="AP273" i="7"/>
  <c r="AQ273" i="7"/>
  <c r="AB274" i="7"/>
  <c r="AK274" i="7"/>
  <c r="AL274" i="7"/>
  <c r="AM274" i="7"/>
  <c r="AP274" i="7"/>
  <c r="AQ274" i="7"/>
  <c r="AB275" i="7"/>
  <c r="AK275" i="7"/>
  <c r="AL275" i="7"/>
  <c r="AM275" i="7"/>
  <c r="AP275" i="7"/>
  <c r="AQ275" i="7"/>
  <c r="AB276" i="7"/>
  <c r="AK276" i="7"/>
  <c r="AL276" i="7"/>
  <c r="AM276" i="7"/>
  <c r="AP276" i="7"/>
  <c r="AQ276" i="7"/>
  <c r="AB277" i="7"/>
  <c r="AK277" i="7"/>
  <c r="AL277" i="7"/>
  <c r="AM277" i="7"/>
  <c r="AP277" i="7"/>
  <c r="AQ277" i="7"/>
  <c r="AB278" i="7"/>
  <c r="AK278" i="7"/>
  <c r="AL278" i="7"/>
  <c r="AM278" i="7"/>
  <c r="AP278" i="7"/>
  <c r="AQ278" i="7"/>
  <c r="AB279" i="7"/>
  <c r="AK279" i="7"/>
  <c r="AL279" i="7"/>
  <c r="AM279" i="7"/>
  <c r="AP279" i="7"/>
  <c r="AQ279" i="7"/>
  <c r="AB280" i="7"/>
  <c r="AK280" i="7"/>
  <c r="AL280" i="7"/>
  <c r="AM280" i="7"/>
  <c r="AP280" i="7"/>
  <c r="AQ280" i="7"/>
  <c r="AB281" i="7"/>
  <c r="AK281" i="7"/>
  <c r="AL281" i="7"/>
  <c r="AM281" i="7"/>
  <c r="AP281" i="7"/>
  <c r="AQ281" i="7"/>
  <c r="AB282" i="7"/>
  <c r="AK282" i="7"/>
  <c r="AL282" i="7"/>
  <c r="AM282" i="7"/>
  <c r="AP282" i="7"/>
  <c r="AQ282" i="7"/>
  <c r="AB283" i="7"/>
  <c r="AK283" i="7"/>
  <c r="AL283" i="7"/>
  <c r="AM283" i="7"/>
  <c r="AP283" i="7"/>
  <c r="AQ283" i="7"/>
  <c r="AB284" i="7"/>
  <c r="AK284" i="7"/>
  <c r="AL284" i="7"/>
  <c r="AM284" i="7"/>
  <c r="AP284" i="7"/>
  <c r="AQ284" i="7"/>
  <c r="AB285" i="7"/>
  <c r="AK285" i="7"/>
  <c r="AL285" i="7"/>
  <c r="AM285" i="7"/>
  <c r="AP285" i="7"/>
  <c r="AQ285" i="7"/>
  <c r="AB286" i="7"/>
  <c r="AK286" i="7"/>
  <c r="AL286" i="7"/>
  <c r="AM286" i="7"/>
  <c r="AP286" i="7"/>
  <c r="AQ286" i="7"/>
  <c r="AB287" i="7"/>
  <c r="AK287" i="7"/>
  <c r="AL287" i="7"/>
  <c r="AM287" i="7"/>
  <c r="AP287" i="7"/>
  <c r="AQ287" i="7"/>
  <c r="AB288" i="7"/>
  <c r="AK288" i="7"/>
  <c r="AL288" i="7"/>
  <c r="AM288" i="7"/>
  <c r="AP288" i="7"/>
  <c r="AQ288" i="7"/>
  <c r="AB289" i="7"/>
  <c r="AK289" i="7"/>
  <c r="AL289" i="7"/>
  <c r="AM289" i="7"/>
  <c r="AP289" i="7"/>
  <c r="AQ289" i="7"/>
  <c r="AB290" i="7"/>
  <c r="AK290" i="7"/>
  <c r="AL290" i="7"/>
  <c r="AM290" i="7"/>
  <c r="AP290" i="7"/>
  <c r="AQ290" i="7"/>
  <c r="AB291" i="7"/>
  <c r="AK291" i="7"/>
  <c r="AL291" i="7"/>
  <c r="AM291" i="7"/>
  <c r="AP291" i="7"/>
  <c r="AQ291" i="7"/>
  <c r="AB292" i="7"/>
  <c r="AK292" i="7"/>
  <c r="AL292" i="7"/>
  <c r="AM292" i="7"/>
  <c r="AP292" i="7"/>
  <c r="AQ292" i="7"/>
  <c r="AB293" i="7"/>
  <c r="AK293" i="7"/>
  <c r="AL293" i="7"/>
  <c r="AM293" i="7"/>
  <c r="AP293" i="7"/>
  <c r="AQ293" i="7"/>
  <c r="AB294" i="7"/>
  <c r="AK294" i="7"/>
  <c r="AL294" i="7"/>
  <c r="AM294" i="7"/>
  <c r="AP294" i="7"/>
  <c r="AQ294" i="7"/>
  <c r="AB295" i="7"/>
  <c r="AK295" i="7"/>
  <c r="AL295" i="7"/>
  <c r="AM295" i="7"/>
  <c r="AP295" i="7"/>
  <c r="AQ295" i="7"/>
  <c r="AB296" i="7"/>
  <c r="AK296" i="7"/>
  <c r="AL296" i="7"/>
  <c r="AM296" i="7"/>
  <c r="AP296" i="7"/>
  <c r="AQ296" i="7"/>
  <c r="AB297" i="7"/>
  <c r="AK297" i="7"/>
  <c r="AL297" i="7"/>
  <c r="AM297" i="7"/>
  <c r="AP297" i="7"/>
  <c r="AQ297" i="7"/>
  <c r="AB298" i="7"/>
  <c r="AK298" i="7"/>
  <c r="AL298" i="7"/>
  <c r="AM298" i="7"/>
  <c r="AP298" i="7"/>
  <c r="AQ298" i="7"/>
  <c r="AB299" i="7"/>
  <c r="AK299" i="7"/>
  <c r="AL299" i="7"/>
  <c r="AM299" i="7"/>
  <c r="AP299" i="7"/>
  <c r="AQ299" i="7"/>
  <c r="AB300" i="7"/>
  <c r="AK300" i="7"/>
  <c r="AL300" i="7"/>
  <c r="AM300" i="7"/>
  <c r="AP300" i="7"/>
  <c r="AQ300" i="7"/>
  <c r="AB301" i="7"/>
  <c r="AK301" i="7"/>
  <c r="AL301" i="7"/>
  <c r="AM301" i="7"/>
  <c r="AP301" i="7"/>
  <c r="AQ301" i="7"/>
  <c r="AB302" i="7"/>
  <c r="AK302" i="7"/>
  <c r="AL302" i="7"/>
  <c r="AM302" i="7"/>
  <c r="AP302" i="7"/>
  <c r="AQ302" i="7"/>
  <c r="AB303" i="7"/>
  <c r="AK303" i="7"/>
  <c r="AL303" i="7"/>
  <c r="AM303" i="7"/>
  <c r="AP303" i="7"/>
  <c r="AQ303" i="7"/>
  <c r="AB304" i="7"/>
  <c r="AK304" i="7"/>
  <c r="AL304" i="7"/>
  <c r="AM304" i="7"/>
  <c r="AP304" i="7"/>
  <c r="AQ304" i="7"/>
  <c r="AB305" i="7"/>
  <c r="AK305" i="7"/>
  <c r="AL305" i="7"/>
  <c r="AM305" i="7"/>
  <c r="AP305" i="7"/>
  <c r="AQ305" i="7"/>
  <c r="AB306" i="7"/>
  <c r="AK306" i="7"/>
  <c r="AL306" i="7"/>
  <c r="AM306" i="7"/>
  <c r="AP306" i="7"/>
  <c r="AQ306" i="7"/>
  <c r="AB307" i="7"/>
  <c r="AK307" i="7"/>
  <c r="AL307" i="7"/>
  <c r="AM307" i="7"/>
  <c r="AP307" i="7"/>
  <c r="AQ307" i="7"/>
  <c r="AB308" i="7"/>
  <c r="AK308" i="7"/>
  <c r="AL308" i="7"/>
  <c r="AM308" i="7"/>
  <c r="AP308" i="7"/>
  <c r="AQ308" i="7"/>
  <c r="AB309" i="7"/>
  <c r="AK309" i="7"/>
  <c r="AL309" i="7"/>
  <c r="AM309" i="7"/>
  <c r="AP309" i="7"/>
  <c r="AQ309" i="7"/>
  <c r="AB310" i="7"/>
  <c r="AK310" i="7"/>
  <c r="AL310" i="7"/>
  <c r="AM310" i="7"/>
  <c r="AP310" i="7"/>
  <c r="AQ310" i="7"/>
  <c r="AB311" i="7"/>
  <c r="AK311" i="7"/>
  <c r="AL311" i="7"/>
  <c r="AM311" i="7"/>
  <c r="AP311" i="7"/>
  <c r="AQ311" i="7"/>
  <c r="AB312" i="7"/>
  <c r="AK312" i="7"/>
  <c r="AL312" i="7"/>
  <c r="AM312" i="7"/>
  <c r="AP312" i="7"/>
  <c r="AQ312" i="7"/>
  <c r="AB313" i="7"/>
  <c r="AK313" i="7"/>
  <c r="AL313" i="7"/>
  <c r="AM313" i="7"/>
  <c r="AP313" i="7"/>
  <c r="AQ313" i="7"/>
  <c r="AB314" i="7"/>
  <c r="AK314" i="7"/>
  <c r="AL314" i="7"/>
  <c r="AM314" i="7"/>
  <c r="AP314" i="7"/>
  <c r="AQ314" i="7"/>
  <c r="AB315" i="7"/>
  <c r="AK315" i="7"/>
  <c r="AL315" i="7"/>
  <c r="AM315" i="7"/>
  <c r="AP315" i="7"/>
  <c r="AQ315" i="7"/>
  <c r="AB316" i="7"/>
  <c r="AK316" i="7"/>
  <c r="AL316" i="7"/>
  <c r="AM316" i="7"/>
  <c r="AP316" i="7"/>
  <c r="AQ316" i="7"/>
  <c r="AB317" i="7"/>
  <c r="AK317" i="7"/>
  <c r="AL317" i="7"/>
  <c r="AM317" i="7"/>
  <c r="AP317" i="7"/>
  <c r="AQ317" i="7"/>
  <c r="AB318" i="7"/>
  <c r="AK318" i="7"/>
  <c r="AL318" i="7"/>
  <c r="AM318" i="7"/>
  <c r="AP318" i="7"/>
  <c r="AQ318" i="7"/>
  <c r="AB319" i="7"/>
  <c r="AK319" i="7"/>
  <c r="AL319" i="7"/>
  <c r="AM319" i="7"/>
  <c r="AP319" i="7"/>
  <c r="AQ319" i="7"/>
  <c r="AB320" i="7"/>
  <c r="AK320" i="7"/>
  <c r="AL320" i="7"/>
  <c r="AM320" i="7"/>
  <c r="AP320" i="7"/>
  <c r="AQ320" i="7"/>
  <c r="AB321" i="7"/>
  <c r="AK321" i="7"/>
  <c r="AL321" i="7"/>
  <c r="AM321" i="7"/>
  <c r="AP321" i="7"/>
  <c r="AQ321" i="7"/>
  <c r="AB322" i="7"/>
  <c r="AK322" i="7"/>
  <c r="AL322" i="7"/>
  <c r="AM322" i="7"/>
  <c r="AP322" i="7"/>
  <c r="AQ322" i="7"/>
  <c r="AB323" i="7"/>
  <c r="AK323" i="7"/>
  <c r="AL323" i="7"/>
  <c r="AM323" i="7"/>
  <c r="AP323" i="7"/>
  <c r="AQ323" i="7"/>
  <c r="AB324" i="7"/>
  <c r="AK324" i="7"/>
  <c r="AL324" i="7"/>
  <c r="AM324" i="7"/>
  <c r="AP324" i="7"/>
  <c r="AQ324" i="7"/>
  <c r="AB325" i="7"/>
  <c r="AK325" i="7"/>
  <c r="AL325" i="7"/>
  <c r="AM325" i="7"/>
  <c r="AP325" i="7"/>
  <c r="AQ325" i="7"/>
  <c r="AB326" i="7"/>
  <c r="AK326" i="7"/>
  <c r="AL326" i="7"/>
  <c r="AM326" i="7"/>
  <c r="AP326" i="7"/>
  <c r="AQ326" i="7"/>
  <c r="AB327" i="7"/>
  <c r="AK327" i="7"/>
  <c r="AL327" i="7"/>
  <c r="AM327" i="7"/>
  <c r="AP327" i="7"/>
  <c r="AQ327" i="7"/>
  <c r="AB328" i="7"/>
  <c r="AK328" i="7"/>
  <c r="AL328" i="7"/>
  <c r="AM328" i="7"/>
  <c r="AP328" i="7"/>
  <c r="AQ328" i="7"/>
  <c r="AB329" i="7"/>
  <c r="AK329" i="7"/>
  <c r="AL329" i="7"/>
  <c r="AM329" i="7"/>
  <c r="AP329" i="7"/>
  <c r="AQ329" i="7"/>
  <c r="AB330" i="7"/>
  <c r="AK330" i="7"/>
  <c r="AL330" i="7"/>
  <c r="AM330" i="7"/>
  <c r="AP330" i="7"/>
  <c r="AQ330" i="7"/>
  <c r="AB331" i="7"/>
  <c r="AK331" i="7"/>
  <c r="AL331" i="7"/>
  <c r="AM331" i="7"/>
  <c r="AP331" i="7"/>
  <c r="AQ331" i="7"/>
  <c r="AB332" i="7"/>
  <c r="AK332" i="7"/>
  <c r="AL332" i="7"/>
  <c r="AM332" i="7"/>
  <c r="AP332" i="7"/>
  <c r="AQ332" i="7"/>
  <c r="AB333" i="7"/>
  <c r="AK333" i="7"/>
  <c r="AL333" i="7"/>
  <c r="AM333" i="7"/>
  <c r="AP333" i="7"/>
  <c r="AQ333" i="7"/>
  <c r="AB334" i="7"/>
  <c r="AK334" i="7"/>
  <c r="AL334" i="7"/>
  <c r="AM334" i="7"/>
  <c r="AP334" i="7"/>
  <c r="AQ334" i="7"/>
  <c r="AB335" i="7"/>
  <c r="AK335" i="7"/>
  <c r="AL335" i="7"/>
  <c r="AM335" i="7"/>
  <c r="AP335" i="7"/>
  <c r="AQ335" i="7"/>
  <c r="AB336" i="7"/>
  <c r="AK336" i="7"/>
  <c r="AL336" i="7"/>
  <c r="AM336" i="7"/>
  <c r="AP336" i="7"/>
  <c r="AQ336" i="7"/>
  <c r="AB337" i="7"/>
  <c r="AK337" i="7"/>
  <c r="AL337" i="7"/>
  <c r="AM337" i="7"/>
  <c r="AP337" i="7"/>
  <c r="AQ337" i="7"/>
  <c r="AB338" i="7"/>
  <c r="AK338" i="7"/>
  <c r="AL338" i="7"/>
  <c r="AM338" i="7"/>
  <c r="AP338" i="7"/>
  <c r="AQ338" i="7"/>
  <c r="AB339" i="7"/>
  <c r="AK339" i="7"/>
  <c r="AL339" i="7"/>
  <c r="AM339" i="7"/>
  <c r="AP339" i="7"/>
  <c r="AQ339" i="7"/>
  <c r="AB340" i="7"/>
  <c r="AK340" i="7"/>
  <c r="AL340" i="7"/>
  <c r="AM340" i="7"/>
  <c r="AP340" i="7"/>
  <c r="AQ340" i="7"/>
  <c r="AB341" i="7"/>
  <c r="AK341" i="7"/>
  <c r="AL341" i="7"/>
  <c r="AM341" i="7"/>
  <c r="AP341" i="7"/>
  <c r="AQ341" i="7"/>
  <c r="AB342" i="7"/>
  <c r="AK342" i="7"/>
  <c r="AL342" i="7"/>
  <c r="AM342" i="7"/>
  <c r="AP342" i="7"/>
  <c r="AQ342" i="7"/>
  <c r="AB343" i="7"/>
  <c r="AK343" i="7"/>
  <c r="AL343" i="7"/>
  <c r="AM343" i="7"/>
  <c r="AP343" i="7"/>
  <c r="AQ343" i="7"/>
  <c r="AB344" i="7"/>
  <c r="AK344" i="7"/>
  <c r="AL344" i="7"/>
  <c r="AM344" i="7"/>
  <c r="AP344" i="7"/>
  <c r="AQ344" i="7"/>
  <c r="AB345" i="7"/>
  <c r="AK345" i="7"/>
  <c r="AL345" i="7"/>
  <c r="AM345" i="7"/>
  <c r="AP345" i="7"/>
  <c r="AQ345" i="7"/>
  <c r="AB346" i="7"/>
  <c r="AK346" i="7"/>
  <c r="AL346" i="7"/>
  <c r="AM346" i="7"/>
  <c r="AP346" i="7"/>
  <c r="AQ346" i="7"/>
  <c r="AB347" i="7"/>
  <c r="AK347" i="7"/>
  <c r="AL347" i="7"/>
  <c r="AM347" i="7"/>
  <c r="AP347" i="7"/>
  <c r="AQ347" i="7"/>
  <c r="AB348" i="7"/>
  <c r="AK348" i="7"/>
  <c r="AL348" i="7"/>
  <c r="AM348" i="7"/>
  <c r="AP348" i="7"/>
  <c r="AQ348" i="7"/>
  <c r="AB349" i="7"/>
  <c r="AK349" i="7"/>
  <c r="AL349" i="7"/>
  <c r="AM349" i="7"/>
  <c r="AP349" i="7"/>
  <c r="AQ349" i="7"/>
  <c r="AB350" i="7"/>
  <c r="AK350" i="7"/>
  <c r="AL350" i="7"/>
  <c r="AM350" i="7"/>
  <c r="AP350" i="7"/>
  <c r="AQ350" i="7"/>
  <c r="AB351" i="7"/>
  <c r="AK351" i="7"/>
  <c r="AL351" i="7"/>
  <c r="AM351" i="7"/>
  <c r="AP351" i="7"/>
  <c r="AQ351" i="7"/>
  <c r="AB352" i="7"/>
  <c r="AK352" i="7"/>
  <c r="AL352" i="7"/>
  <c r="AM352" i="7"/>
  <c r="AP352" i="7"/>
  <c r="AQ352" i="7"/>
  <c r="AB353" i="7"/>
  <c r="AK353" i="7"/>
  <c r="AL353" i="7"/>
  <c r="AM353" i="7"/>
  <c r="AP353" i="7"/>
  <c r="AQ353" i="7"/>
  <c r="AB354" i="7"/>
  <c r="AK354" i="7"/>
  <c r="AL354" i="7"/>
  <c r="AM354" i="7"/>
  <c r="AP354" i="7"/>
  <c r="AQ354" i="7"/>
  <c r="AB355" i="7"/>
  <c r="AK355" i="7"/>
  <c r="AL355" i="7"/>
  <c r="AM355" i="7"/>
  <c r="AP355" i="7"/>
  <c r="AQ355" i="7"/>
  <c r="AB356" i="7"/>
  <c r="AK356" i="7"/>
  <c r="AL356" i="7"/>
  <c r="AM356" i="7"/>
  <c r="AP356" i="7"/>
  <c r="AQ356" i="7"/>
  <c r="AB357" i="7"/>
  <c r="AK357" i="7"/>
  <c r="AL357" i="7"/>
  <c r="AM357" i="7"/>
  <c r="AP357" i="7"/>
  <c r="AQ357" i="7"/>
  <c r="AB358" i="7"/>
  <c r="AK358" i="7"/>
  <c r="AL358" i="7"/>
  <c r="AM358" i="7"/>
  <c r="AP358" i="7"/>
  <c r="AQ358" i="7"/>
  <c r="AB359" i="7"/>
  <c r="AK359" i="7"/>
  <c r="AL359" i="7"/>
  <c r="AM359" i="7"/>
  <c r="AP359" i="7"/>
  <c r="AQ359" i="7"/>
  <c r="AB360" i="7"/>
  <c r="AK360" i="7"/>
  <c r="AL360" i="7"/>
  <c r="AM360" i="7"/>
  <c r="AP360" i="7"/>
  <c r="AQ360" i="7"/>
  <c r="AB361" i="7"/>
  <c r="AK361" i="7"/>
  <c r="AL361" i="7"/>
  <c r="AM361" i="7"/>
  <c r="AP361" i="7"/>
  <c r="AQ361" i="7"/>
  <c r="AB362" i="7"/>
  <c r="AK362" i="7"/>
  <c r="AL362" i="7"/>
  <c r="AM362" i="7"/>
  <c r="AP362" i="7"/>
  <c r="AQ362" i="7"/>
  <c r="AB363" i="7"/>
  <c r="AK363" i="7"/>
  <c r="AL363" i="7"/>
  <c r="AM363" i="7"/>
  <c r="AP363" i="7"/>
  <c r="AQ363" i="7"/>
  <c r="AB364" i="7"/>
  <c r="AK364" i="7"/>
  <c r="AL364" i="7"/>
  <c r="AM364" i="7"/>
  <c r="AP364" i="7"/>
  <c r="AQ364" i="7"/>
  <c r="AB365" i="7"/>
  <c r="AK365" i="7"/>
  <c r="AL365" i="7"/>
  <c r="AM365" i="7"/>
  <c r="AP365" i="7"/>
  <c r="AQ365" i="7"/>
  <c r="AB366" i="7"/>
  <c r="AK366" i="7"/>
  <c r="AL366" i="7"/>
  <c r="AM366" i="7"/>
  <c r="AP366" i="7"/>
  <c r="AQ366" i="7"/>
  <c r="AB367" i="7"/>
  <c r="AK367" i="7"/>
  <c r="AL367" i="7"/>
  <c r="AM367" i="7"/>
  <c r="AP367" i="7"/>
  <c r="AQ367" i="7"/>
  <c r="AB368" i="7"/>
  <c r="AK368" i="7"/>
  <c r="AL368" i="7"/>
  <c r="AM368" i="7"/>
  <c r="AP368" i="7"/>
  <c r="AQ368" i="7"/>
  <c r="AB369" i="7"/>
  <c r="AK369" i="7"/>
  <c r="AL369" i="7"/>
  <c r="AM369" i="7"/>
  <c r="AP369" i="7"/>
  <c r="AQ369" i="7"/>
  <c r="AB370" i="7"/>
  <c r="AK370" i="7"/>
  <c r="AL370" i="7"/>
  <c r="AM370" i="7"/>
  <c r="AP370" i="7"/>
  <c r="AQ370" i="7"/>
  <c r="AB371" i="7"/>
  <c r="AK371" i="7"/>
  <c r="AL371" i="7"/>
  <c r="AM371" i="7"/>
  <c r="AP371" i="7"/>
  <c r="AQ371" i="7"/>
  <c r="AB372" i="7"/>
  <c r="AK372" i="7"/>
  <c r="AL372" i="7"/>
  <c r="AM372" i="7"/>
  <c r="AP372" i="7"/>
  <c r="AQ372" i="7"/>
  <c r="AB373" i="7"/>
  <c r="AK373" i="7"/>
  <c r="AL373" i="7"/>
  <c r="AM373" i="7"/>
  <c r="AP373" i="7"/>
  <c r="AQ373" i="7"/>
  <c r="AB374" i="7"/>
  <c r="AK374" i="7"/>
  <c r="AL374" i="7"/>
  <c r="AM374" i="7"/>
  <c r="AP374" i="7"/>
  <c r="AQ374" i="7"/>
  <c r="AB375" i="7"/>
  <c r="AK375" i="7"/>
  <c r="AL375" i="7"/>
  <c r="AM375" i="7"/>
  <c r="AP375" i="7"/>
  <c r="AQ375" i="7"/>
  <c r="AB376" i="7"/>
  <c r="AK376" i="7"/>
  <c r="AL376" i="7"/>
  <c r="AM376" i="7"/>
  <c r="AP376" i="7"/>
  <c r="AQ376" i="7"/>
  <c r="AB377" i="7"/>
  <c r="AK377" i="7"/>
  <c r="AL377" i="7"/>
  <c r="AM377" i="7"/>
  <c r="AP377" i="7"/>
  <c r="AQ377" i="7"/>
  <c r="AB378" i="7"/>
  <c r="AK378" i="7"/>
  <c r="AL378" i="7"/>
  <c r="AM378" i="7"/>
  <c r="AP378" i="7"/>
  <c r="AQ378" i="7"/>
  <c r="AB379" i="7"/>
  <c r="AK379" i="7"/>
  <c r="AL379" i="7"/>
  <c r="AM379" i="7"/>
  <c r="AP379" i="7"/>
  <c r="AQ379" i="7"/>
  <c r="AB380" i="7"/>
  <c r="AK380" i="7"/>
  <c r="AL380" i="7"/>
  <c r="AM380" i="7"/>
  <c r="AP380" i="7"/>
  <c r="AQ380" i="7"/>
  <c r="AB381" i="7"/>
  <c r="AK381" i="7"/>
  <c r="AL381" i="7"/>
  <c r="AM381" i="7"/>
  <c r="AP381" i="7"/>
  <c r="AQ381" i="7"/>
  <c r="AB382" i="7"/>
  <c r="AK382" i="7"/>
  <c r="AL382" i="7"/>
  <c r="AM382" i="7"/>
  <c r="AP382" i="7"/>
  <c r="AQ382" i="7"/>
  <c r="AB383" i="7"/>
  <c r="AK383" i="7"/>
  <c r="AL383" i="7"/>
  <c r="AM383" i="7"/>
  <c r="AP383" i="7"/>
  <c r="AQ383" i="7"/>
  <c r="AB384" i="7"/>
  <c r="AK384" i="7"/>
  <c r="AL384" i="7"/>
  <c r="AM384" i="7"/>
  <c r="AP384" i="7"/>
  <c r="AQ384" i="7"/>
  <c r="AB385" i="7"/>
  <c r="AK385" i="7"/>
  <c r="AL385" i="7"/>
  <c r="AM385" i="7"/>
  <c r="AP385" i="7"/>
  <c r="AQ385" i="7"/>
  <c r="AB386" i="7"/>
  <c r="AK386" i="7"/>
  <c r="AL386" i="7"/>
  <c r="AM386" i="7"/>
  <c r="AP386" i="7"/>
  <c r="AQ386" i="7"/>
  <c r="AB387" i="7"/>
  <c r="AK387" i="7"/>
  <c r="AL387" i="7"/>
  <c r="AM387" i="7"/>
  <c r="AP387" i="7"/>
  <c r="AQ387" i="7"/>
  <c r="AB388" i="7"/>
  <c r="AK388" i="7"/>
  <c r="AL388" i="7"/>
  <c r="AM388" i="7"/>
  <c r="AP388" i="7"/>
  <c r="AQ388" i="7"/>
  <c r="AB389" i="7"/>
  <c r="AK389" i="7"/>
  <c r="AL389" i="7"/>
  <c r="AM389" i="7"/>
  <c r="AP389" i="7"/>
  <c r="AQ389" i="7"/>
  <c r="AB390" i="7"/>
  <c r="AK390" i="7"/>
  <c r="AL390" i="7"/>
  <c r="AM390" i="7"/>
  <c r="AP390" i="7"/>
  <c r="AQ390" i="7"/>
  <c r="AB391" i="7"/>
  <c r="AK391" i="7"/>
  <c r="AL391" i="7"/>
  <c r="AM391" i="7"/>
  <c r="AP391" i="7"/>
  <c r="AQ391" i="7"/>
  <c r="AB392" i="7"/>
  <c r="AK392" i="7"/>
  <c r="AL392" i="7"/>
  <c r="AM392" i="7"/>
  <c r="AP392" i="7"/>
  <c r="AQ392" i="7"/>
  <c r="AB393" i="7"/>
  <c r="AK393" i="7"/>
  <c r="AL393" i="7"/>
  <c r="AM393" i="7"/>
  <c r="AP393" i="7"/>
  <c r="AQ393" i="7"/>
  <c r="AB394" i="7"/>
  <c r="AK394" i="7"/>
  <c r="AL394" i="7"/>
  <c r="AM394" i="7"/>
  <c r="AP394" i="7"/>
  <c r="AQ394" i="7"/>
  <c r="AB395" i="7"/>
  <c r="AK395" i="7"/>
  <c r="AL395" i="7"/>
  <c r="AM395" i="7"/>
  <c r="AP395" i="7"/>
  <c r="AQ395" i="7"/>
  <c r="AB396" i="7"/>
  <c r="AK396" i="7"/>
  <c r="AL396" i="7"/>
  <c r="AM396" i="7"/>
  <c r="AP396" i="7"/>
  <c r="AQ396" i="7"/>
  <c r="AB397" i="7"/>
  <c r="AK397" i="7"/>
  <c r="AL397" i="7"/>
  <c r="AM397" i="7"/>
  <c r="AP397" i="7"/>
  <c r="AQ397" i="7"/>
  <c r="AB398" i="7"/>
  <c r="AK398" i="7"/>
  <c r="AL398" i="7"/>
  <c r="AM398" i="7"/>
  <c r="AP398" i="7"/>
  <c r="AQ398" i="7"/>
  <c r="AB399" i="7"/>
  <c r="AK399" i="7"/>
  <c r="AL399" i="7"/>
  <c r="AM399" i="7"/>
  <c r="AP399" i="7"/>
  <c r="AQ399" i="7"/>
  <c r="AB400" i="7"/>
  <c r="AK400" i="7"/>
  <c r="AL400" i="7"/>
  <c r="AM400" i="7"/>
  <c r="AP400" i="7"/>
  <c r="AQ400" i="7"/>
  <c r="AB401" i="7"/>
  <c r="AK401" i="7"/>
  <c r="AL401" i="7"/>
  <c r="AM401" i="7"/>
  <c r="AP401" i="7"/>
  <c r="AQ401" i="7"/>
  <c r="AB402" i="7"/>
  <c r="AK402" i="7"/>
  <c r="AL402" i="7"/>
  <c r="AM402" i="7"/>
  <c r="AP402" i="7"/>
  <c r="AQ402" i="7"/>
  <c r="AB403" i="7"/>
  <c r="AK403" i="7"/>
  <c r="AL403" i="7"/>
  <c r="AM403" i="7"/>
  <c r="AP403" i="7"/>
  <c r="AQ403" i="7"/>
  <c r="AB404" i="7"/>
  <c r="AK404" i="7"/>
  <c r="AL404" i="7"/>
  <c r="AM404" i="7"/>
  <c r="AP404" i="7"/>
  <c r="AQ404" i="7"/>
  <c r="AB405" i="7"/>
  <c r="AK405" i="7"/>
  <c r="AL405" i="7"/>
  <c r="AM405" i="7"/>
  <c r="AP405" i="7"/>
  <c r="AQ405" i="7"/>
  <c r="AB406" i="7"/>
  <c r="AK406" i="7"/>
  <c r="AL406" i="7"/>
  <c r="AM406" i="7"/>
  <c r="AP406" i="7"/>
  <c r="AQ406" i="7"/>
  <c r="AB407" i="7"/>
  <c r="AK407" i="7"/>
  <c r="AL407" i="7"/>
  <c r="AM407" i="7"/>
  <c r="AP407" i="7"/>
  <c r="AQ407" i="7"/>
  <c r="AB408" i="7"/>
  <c r="AK408" i="7"/>
  <c r="AL408" i="7"/>
  <c r="AM408" i="7"/>
  <c r="AP408" i="7"/>
  <c r="AQ408" i="7"/>
  <c r="AB409" i="7"/>
  <c r="AK409" i="7"/>
  <c r="AL409" i="7"/>
  <c r="AM409" i="7"/>
  <c r="AP409" i="7"/>
  <c r="AQ409" i="7"/>
  <c r="AB410" i="7"/>
  <c r="AK410" i="7"/>
  <c r="AL410" i="7"/>
  <c r="AM410" i="7"/>
  <c r="AP410" i="7"/>
  <c r="AQ410" i="7"/>
  <c r="AB411" i="7"/>
  <c r="AK411" i="7"/>
  <c r="AL411" i="7"/>
  <c r="AM411" i="7"/>
  <c r="AP411" i="7"/>
  <c r="AQ411" i="7"/>
  <c r="AB412" i="7"/>
  <c r="AK412" i="7"/>
  <c r="AL412" i="7"/>
  <c r="AM412" i="7"/>
  <c r="AP412" i="7"/>
  <c r="AQ412" i="7"/>
  <c r="AB413" i="7"/>
  <c r="AK413" i="7"/>
  <c r="AL413" i="7"/>
  <c r="AM413" i="7"/>
  <c r="AP413" i="7"/>
  <c r="AQ413" i="7"/>
  <c r="AB414" i="7"/>
  <c r="AK414" i="7"/>
  <c r="AL414" i="7"/>
  <c r="AM414" i="7"/>
  <c r="AP414" i="7"/>
  <c r="AQ414" i="7"/>
  <c r="AB415" i="7"/>
  <c r="AK415" i="7"/>
  <c r="AL415" i="7"/>
  <c r="AM415" i="7"/>
  <c r="AP415" i="7"/>
  <c r="AQ415" i="7"/>
  <c r="AB416" i="7"/>
  <c r="AK416" i="7"/>
  <c r="AL416" i="7"/>
  <c r="AM416" i="7"/>
  <c r="AP416" i="7"/>
  <c r="AQ416" i="7"/>
  <c r="AB417" i="7"/>
  <c r="AK417" i="7"/>
  <c r="AL417" i="7"/>
  <c r="AM417" i="7"/>
  <c r="AP417" i="7"/>
  <c r="AQ417" i="7"/>
  <c r="AB418" i="7"/>
  <c r="AK418" i="7"/>
  <c r="AL418" i="7"/>
  <c r="AM418" i="7"/>
  <c r="AP418" i="7"/>
  <c r="AQ418" i="7"/>
  <c r="AB419" i="7"/>
  <c r="AK419" i="7"/>
  <c r="AL419" i="7"/>
  <c r="AM419" i="7"/>
  <c r="AP419" i="7"/>
  <c r="AQ419" i="7"/>
  <c r="AB420" i="7"/>
  <c r="AK420" i="7"/>
  <c r="AL420" i="7"/>
  <c r="AM420" i="7"/>
  <c r="AP420" i="7"/>
  <c r="AQ420" i="7"/>
  <c r="AB421" i="7"/>
  <c r="AK421" i="7"/>
  <c r="AL421" i="7"/>
  <c r="AM421" i="7"/>
  <c r="AP421" i="7"/>
  <c r="AQ421" i="7"/>
  <c r="AB422" i="7"/>
  <c r="AK422" i="7"/>
  <c r="AL422" i="7"/>
  <c r="AM422" i="7"/>
  <c r="AP422" i="7"/>
  <c r="AQ422" i="7"/>
  <c r="AB423" i="7"/>
  <c r="AK423" i="7"/>
  <c r="AL423" i="7"/>
  <c r="AM423" i="7"/>
  <c r="AP423" i="7"/>
  <c r="AQ423" i="7"/>
  <c r="AB424" i="7"/>
  <c r="AK424" i="7"/>
  <c r="AL424" i="7"/>
  <c r="AM424" i="7"/>
  <c r="AP424" i="7"/>
  <c r="AQ424" i="7"/>
  <c r="AB425" i="7"/>
  <c r="AK425" i="7"/>
  <c r="AL425" i="7"/>
  <c r="AM425" i="7"/>
  <c r="AP425" i="7"/>
  <c r="AQ425" i="7"/>
  <c r="AB426" i="7"/>
  <c r="AK426" i="7"/>
  <c r="AL426" i="7"/>
  <c r="AM426" i="7"/>
  <c r="AP426" i="7"/>
  <c r="AQ426" i="7"/>
  <c r="AB427" i="7"/>
  <c r="AK427" i="7"/>
  <c r="AL427" i="7"/>
  <c r="AM427" i="7"/>
  <c r="AP427" i="7"/>
  <c r="AQ427" i="7"/>
  <c r="AB428" i="7"/>
  <c r="AK428" i="7"/>
  <c r="AL428" i="7"/>
  <c r="AM428" i="7"/>
  <c r="AP428" i="7"/>
  <c r="AQ428" i="7"/>
  <c r="AB429" i="7"/>
  <c r="AK429" i="7"/>
  <c r="AL429" i="7"/>
  <c r="AM429" i="7"/>
  <c r="AP429" i="7"/>
  <c r="AQ429" i="7"/>
  <c r="AB430" i="7"/>
  <c r="AK430" i="7"/>
  <c r="AL430" i="7"/>
  <c r="AM430" i="7"/>
  <c r="AP430" i="7"/>
  <c r="AQ430" i="7"/>
  <c r="AB431" i="7"/>
  <c r="AK431" i="7"/>
  <c r="AL431" i="7"/>
  <c r="AM431" i="7"/>
  <c r="AP431" i="7"/>
  <c r="AQ431" i="7"/>
  <c r="AB432" i="7"/>
  <c r="AK432" i="7"/>
  <c r="AL432" i="7"/>
  <c r="AM432" i="7"/>
  <c r="AP432" i="7"/>
  <c r="AQ432" i="7"/>
  <c r="AB433" i="7"/>
  <c r="AK433" i="7"/>
  <c r="AL433" i="7"/>
  <c r="AM433" i="7"/>
  <c r="AP433" i="7"/>
  <c r="AQ433" i="7"/>
  <c r="AB434" i="7"/>
  <c r="AK434" i="7"/>
  <c r="AL434" i="7"/>
  <c r="AM434" i="7"/>
  <c r="AP434" i="7"/>
  <c r="AQ434" i="7"/>
  <c r="AB435" i="7"/>
  <c r="AK435" i="7"/>
  <c r="AL435" i="7"/>
  <c r="AM435" i="7"/>
  <c r="AP435" i="7"/>
  <c r="AQ435" i="7"/>
  <c r="AB436" i="7"/>
  <c r="AK436" i="7"/>
  <c r="AL436" i="7"/>
  <c r="AM436" i="7"/>
  <c r="AP436" i="7"/>
  <c r="AQ436" i="7"/>
  <c r="AB437" i="7"/>
  <c r="AK437" i="7"/>
  <c r="AL437" i="7"/>
  <c r="AM437" i="7"/>
  <c r="AP437" i="7"/>
  <c r="AQ437" i="7"/>
  <c r="AB438" i="7"/>
  <c r="AK438" i="7"/>
  <c r="AL438" i="7"/>
  <c r="AM438" i="7"/>
  <c r="AP438" i="7"/>
  <c r="AQ438" i="7"/>
  <c r="AB439" i="7"/>
  <c r="AK439" i="7"/>
  <c r="AL439" i="7"/>
  <c r="AM439" i="7"/>
  <c r="AP439" i="7"/>
  <c r="AQ439" i="7"/>
  <c r="AB440" i="7"/>
  <c r="AK440" i="7"/>
  <c r="AL440" i="7"/>
  <c r="AM440" i="7"/>
  <c r="AP440" i="7"/>
  <c r="AQ440" i="7"/>
  <c r="AB441" i="7"/>
  <c r="AK441" i="7"/>
  <c r="AL441" i="7"/>
  <c r="AM441" i="7"/>
  <c r="AP441" i="7"/>
  <c r="AQ441" i="7"/>
  <c r="AB442" i="7"/>
  <c r="AK442" i="7"/>
  <c r="AL442" i="7"/>
  <c r="AM442" i="7"/>
  <c r="AP442" i="7"/>
  <c r="AQ442" i="7"/>
  <c r="AB443" i="7"/>
  <c r="AK443" i="7"/>
  <c r="AL443" i="7"/>
  <c r="AM443" i="7"/>
  <c r="AP443" i="7"/>
  <c r="AQ443" i="7"/>
  <c r="AB444" i="7"/>
  <c r="AK444" i="7"/>
  <c r="AL444" i="7"/>
  <c r="AM444" i="7"/>
  <c r="AP444" i="7"/>
  <c r="AQ444" i="7"/>
  <c r="AB445" i="7"/>
  <c r="AK445" i="7"/>
  <c r="AL445" i="7"/>
  <c r="AM445" i="7"/>
  <c r="AP445" i="7"/>
  <c r="AQ445" i="7"/>
  <c r="AB446" i="7"/>
  <c r="AK446" i="7"/>
  <c r="AL446" i="7"/>
  <c r="AM446" i="7"/>
  <c r="AP446" i="7"/>
  <c r="AQ446" i="7"/>
  <c r="AB447" i="7"/>
  <c r="AK447" i="7"/>
  <c r="AL447" i="7"/>
  <c r="AM447" i="7"/>
  <c r="AP447" i="7"/>
  <c r="AQ447" i="7"/>
  <c r="AB448" i="7"/>
  <c r="AK448" i="7"/>
  <c r="AL448" i="7"/>
  <c r="AM448" i="7"/>
  <c r="AP448" i="7"/>
  <c r="AQ448" i="7"/>
  <c r="AB449" i="7"/>
  <c r="AK449" i="7"/>
  <c r="AL449" i="7"/>
  <c r="AM449" i="7"/>
  <c r="AP449" i="7"/>
  <c r="AQ449" i="7"/>
  <c r="AB450" i="7"/>
  <c r="AK450" i="7"/>
  <c r="AL450" i="7"/>
  <c r="AM450" i="7"/>
  <c r="AP450" i="7"/>
  <c r="AQ450" i="7"/>
  <c r="AB451" i="7"/>
  <c r="AK451" i="7"/>
  <c r="AL451" i="7"/>
  <c r="AM451" i="7"/>
  <c r="AP451" i="7"/>
  <c r="AQ451" i="7"/>
  <c r="AB452" i="7"/>
  <c r="AK452" i="7"/>
  <c r="AL452" i="7"/>
  <c r="AM452" i="7"/>
  <c r="AP452" i="7"/>
  <c r="AQ452" i="7"/>
  <c r="AB453" i="7"/>
  <c r="AK453" i="7"/>
  <c r="AL453" i="7"/>
  <c r="AM453" i="7"/>
  <c r="AP453" i="7"/>
  <c r="AQ453" i="7"/>
  <c r="AB454" i="7"/>
  <c r="AK454" i="7"/>
  <c r="AL454" i="7"/>
  <c r="AM454" i="7"/>
  <c r="AP454" i="7"/>
  <c r="AQ454" i="7"/>
  <c r="AB455" i="7"/>
  <c r="AK455" i="7"/>
  <c r="AL455" i="7"/>
  <c r="AM455" i="7"/>
  <c r="AP455" i="7"/>
  <c r="AQ455" i="7"/>
  <c r="AB456" i="7"/>
  <c r="AK456" i="7"/>
  <c r="AL456" i="7"/>
  <c r="AM456" i="7"/>
  <c r="AP456" i="7"/>
  <c r="AQ456" i="7"/>
  <c r="AB457" i="7"/>
  <c r="AK457" i="7"/>
  <c r="AL457" i="7"/>
  <c r="AM457" i="7"/>
  <c r="AP457" i="7"/>
  <c r="AQ457" i="7"/>
  <c r="AB458" i="7"/>
  <c r="AK458" i="7"/>
  <c r="AL458" i="7"/>
  <c r="AM458" i="7"/>
  <c r="AP458" i="7"/>
  <c r="AQ458" i="7"/>
  <c r="AB459" i="7"/>
  <c r="AK459" i="7"/>
  <c r="AL459" i="7"/>
  <c r="AM459" i="7"/>
  <c r="AP459" i="7"/>
  <c r="AQ459" i="7"/>
  <c r="AB460" i="7"/>
  <c r="AK460" i="7"/>
  <c r="AL460" i="7"/>
  <c r="AM460" i="7"/>
  <c r="AP460" i="7"/>
  <c r="AQ460" i="7"/>
  <c r="AB461" i="7"/>
  <c r="AK461" i="7"/>
  <c r="AL461" i="7"/>
  <c r="AM461" i="7"/>
  <c r="AP461" i="7"/>
  <c r="AQ461" i="7"/>
  <c r="AB462" i="7"/>
  <c r="AK462" i="7"/>
  <c r="AL462" i="7"/>
  <c r="AM462" i="7"/>
  <c r="AP462" i="7"/>
  <c r="AQ462" i="7"/>
  <c r="AB463" i="7"/>
  <c r="AK463" i="7"/>
  <c r="AL463" i="7"/>
  <c r="AM463" i="7"/>
  <c r="AP463" i="7"/>
  <c r="AQ463" i="7"/>
  <c r="AB464" i="7"/>
  <c r="AK464" i="7"/>
  <c r="AL464" i="7"/>
  <c r="AM464" i="7"/>
  <c r="AP464" i="7"/>
  <c r="AQ464" i="7"/>
  <c r="AB465" i="7"/>
  <c r="AK465" i="7"/>
  <c r="AL465" i="7"/>
  <c r="AM465" i="7"/>
  <c r="AP465" i="7"/>
  <c r="AQ465" i="7"/>
  <c r="AB466" i="7"/>
  <c r="AK466" i="7"/>
  <c r="AL466" i="7"/>
  <c r="AM466" i="7"/>
  <c r="AP466" i="7"/>
  <c r="AQ466" i="7"/>
  <c r="AB467" i="7"/>
  <c r="AK467" i="7"/>
  <c r="AL467" i="7"/>
  <c r="AM467" i="7"/>
  <c r="AP467" i="7"/>
  <c r="AQ467" i="7"/>
  <c r="AB468" i="7"/>
  <c r="AK468" i="7"/>
  <c r="AL468" i="7"/>
  <c r="AM468" i="7"/>
  <c r="AP468" i="7"/>
  <c r="AQ468" i="7"/>
  <c r="AB469" i="7"/>
  <c r="AK469" i="7"/>
  <c r="AL469" i="7"/>
  <c r="AM469" i="7"/>
  <c r="AP469" i="7"/>
  <c r="AQ469" i="7"/>
  <c r="AB470" i="7"/>
  <c r="AK470" i="7"/>
  <c r="AL470" i="7"/>
  <c r="AM470" i="7"/>
  <c r="AP470" i="7"/>
  <c r="AQ470" i="7"/>
  <c r="AB471" i="7"/>
  <c r="AK471" i="7"/>
  <c r="AL471" i="7"/>
  <c r="AM471" i="7"/>
  <c r="AP471" i="7"/>
  <c r="AQ471" i="7"/>
  <c r="AB472" i="7"/>
  <c r="AK472" i="7"/>
  <c r="AL472" i="7"/>
  <c r="AM472" i="7"/>
  <c r="AP472" i="7"/>
  <c r="AQ472" i="7"/>
  <c r="AB473" i="7"/>
  <c r="AK473" i="7"/>
  <c r="AL473" i="7"/>
  <c r="AM473" i="7"/>
  <c r="AP473" i="7"/>
  <c r="AQ473" i="7"/>
  <c r="AB474" i="7"/>
  <c r="AK474" i="7"/>
  <c r="AL474" i="7"/>
  <c r="AM474" i="7"/>
  <c r="AP474" i="7"/>
  <c r="AQ474" i="7"/>
  <c r="AB475" i="7"/>
  <c r="AK475" i="7"/>
  <c r="AL475" i="7"/>
  <c r="AM475" i="7"/>
  <c r="AP475" i="7"/>
  <c r="AQ475" i="7"/>
  <c r="AB476" i="7"/>
  <c r="AK476" i="7"/>
  <c r="AL476" i="7"/>
  <c r="AM476" i="7"/>
  <c r="AP476" i="7"/>
  <c r="AQ476" i="7"/>
  <c r="AB477" i="7"/>
  <c r="AK477" i="7"/>
  <c r="AL477" i="7"/>
  <c r="AM477" i="7"/>
  <c r="AP477" i="7"/>
  <c r="AQ477" i="7"/>
  <c r="AB478" i="7"/>
  <c r="AK478" i="7"/>
  <c r="AL478" i="7"/>
  <c r="AM478" i="7"/>
  <c r="AP478" i="7"/>
  <c r="AQ478" i="7"/>
  <c r="AB479" i="7"/>
  <c r="AK479" i="7"/>
  <c r="AL479" i="7"/>
  <c r="AM479" i="7"/>
  <c r="AP479" i="7"/>
  <c r="AQ479" i="7"/>
  <c r="AB480" i="7"/>
  <c r="AK480" i="7"/>
  <c r="AL480" i="7"/>
  <c r="AM480" i="7"/>
  <c r="AP480" i="7"/>
  <c r="AQ480" i="7"/>
  <c r="AB481" i="7"/>
  <c r="AK481" i="7"/>
  <c r="AL481" i="7"/>
  <c r="AM481" i="7"/>
  <c r="AP481" i="7"/>
  <c r="AQ481" i="7"/>
  <c r="AB482" i="7"/>
  <c r="AK482" i="7"/>
  <c r="AL482" i="7"/>
  <c r="AM482" i="7"/>
  <c r="AP482" i="7"/>
  <c r="AQ482" i="7"/>
  <c r="AB483" i="7"/>
  <c r="AK483" i="7"/>
  <c r="AL483" i="7"/>
  <c r="AM483" i="7"/>
  <c r="AP483" i="7"/>
  <c r="AQ483" i="7"/>
  <c r="AB484" i="7"/>
  <c r="AK484" i="7"/>
  <c r="AL484" i="7"/>
  <c r="AM484" i="7"/>
  <c r="AP484" i="7"/>
  <c r="AQ484" i="7"/>
  <c r="AB485" i="7"/>
  <c r="AK485" i="7"/>
  <c r="AL485" i="7"/>
  <c r="AM485" i="7"/>
  <c r="AP485" i="7"/>
  <c r="AQ485" i="7"/>
  <c r="AB486" i="7"/>
  <c r="AK486" i="7"/>
  <c r="AL486" i="7"/>
  <c r="AM486" i="7"/>
  <c r="AP486" i="7"/>
  <c r="AQ486" i="7"/>
  <c r="AB487" i="7"/>
  <c r="AK487" i="7"/>
  <c r="AL487" i="7"/>
  <c r="AM487" i="7"/>
  <c r="AP487" i="7"/>
  <c r="AQ487" i="7"/>
  <c r="AB488" i="7"/>
  <c r="AK488" i="7"/>
  <c r="AL488" i="7"/>
  <c r="AM488" i="7"/>
  <c r="AP488" i="7"/>
  <c r="AQ488" i="7"/>
  <c r="AB489" i="7"/>
  <c r="AK489" i="7"/>
  <c r="AL489" i="7"/>
  <c r="AM489" i="7"/>
  <c r="AP489" i="7"/>
  <c r="AQ489" i="7"/>
  <c r="AB490" i="7"/>
  <c r="AK490" i="7"/>
  <c r="AL490" i="7"/>
  <c r="AM490" i="7"/>
  <c r="AP490" i="7"/>
  <c r="AQ490" i="7"/>
  <c r="AB491" i="7"/>
  <c r="AK491" i="7"/>
  <c r="AL491" i="7"/>
  <c r="AM491" i="7"/>
  <c r="AP491" i="7"/>
  <c r="AQ491" i="7"/>
  <c r="AB492" i="7"/>
  <c r="AK492" i="7"/>
  <c r="AL492" i="7"/>
  <c r="AM492" i="7"/>
  <c r="AP492" i="7"/>
  <c r="AQ492" i="7"/>
  <c r="AB493" i="7"/>
  <c r="AK493" i="7"/>
  <c r="AL493" i="7"/>
  <c r="AM493" i="7"/>
  <c r="AP493" i="7"/>
  <c r="AQ493" i="7"/>
  <c r="AB494" i="7"/>
  <c r="AK494" i="7"/>
  <c r="AL494" i="7"/>
  <c r="AM494" i="7"/>
  <c r="AP494" i="7"/>
  <c r="AQ494" i="7"/>
  <c r="AB495" i="7"/>
  <c r="AK495" i="7"/>
  <c r="AL495" i="7"/>
  <c r="AM495" i="7"/>
  <c r="AP495" i="7"/>
  <c r="AQ495" i="7"/>
  <c r="AB496" i="7"/>
  <c r="AK496" i="7"/>
  <c r="AL496" i="7"/>
  <c r="AM496" i="7"/>
  <c r="AP496" i="7"/>
  <c r="AQ496" i="7"/>
  <c r="AB497" i="7"/>
  <c r="AK497" i="7"/>
  <c r="AL497" i="7"/>
  <c r="AM497" i="7"/>
  <c r="AP497" i="7"/>
  <c r="AQ497" i="7"/>
  <c r="AB498" i="7"/>
  <c r="AK498" i="7"/>
  <c r="AL498" i="7"/>
  <c r="AM498" i="7"/>
  <c r="AP498" i="7"/>
  <c r="AQ498" i="7"/>
  <c r="P8" i="7" l="1"/>
  <c r="P498" i="7"/>
  <c r="P497" i="7"/>
  <c r="P496" i="7"/>
  <c r="P495" i="7"/>
  <c r="P494" i="7"/>
  <c r="P493" i="7"/>
  <c r="P492" i="7"/>
  <c r="P491" i="7"/>
  <c r="P490" i="7"/>
  <c r="P489" i="7"/>
  <c r="P488" i="7"/>
  <c r="P487" i="7"/>
  <c r="P486" i="7"/>
  <c r="P485" i="7"/>
  <c r="P484" i="7"/>
  <c r="P483" i="7"/>
  <c r="P482" i="7"/>
  <c r="P481" i="7"/>
  <c r="P480" i="7"/>
  <c r="P479" i="7"/>
  <c r="P478" i="7"/>
  <c r="P477" i="7"/>
  <c r="P476" i="7"/>
  <c r="P475" i="7"/>
  <c r="P474" i="7"/>
  <c r="P473" i="7"/>
  <c r="P472" i="7"/>
  <c r="P471" i="7"/>
  <c r="P470" i="7"/>
  <c r="P469" i="7"/>
  <c r="P468" i="7"/>
  <c r="P467" i="7"/>
  <c r="P466" i="7"/>
  <c r="P465" i="7"/>
  <c r="P464" i="7"/>
  <c r="P463" i="7"/>
  <c r="P462" i="7"/>
  <c r="P461" i="7"/>
  <c r="P460" i="7"/>
  <c r="P459" i="7"/>
  <c r="P458" i="7"/>
  <c r="P457" i="7"/>
  <c r="P456" i="7"/>
  <c r="P455" i="7"/>
  <c r="P454" i="7"/>
  <c r="P453" i="7"/>
  <c r="P452" i="7"/>
  <c r="P451" i="7"/>
  <c r="P450" i="7"/>
  <c r="P449" i="7"/>
  <c r="P448" i="7"/>
  <c r="P447" i="7"/>
  <c r="P446" i="7"/>
  <c r="P445" i="7"/>
  <c r="P444" i="7"/>
  <c r="P443" i="7"/>
  <c r="P442" i="7"/>
  <c r="P441" i="7"/>
  <c r="P440" i="7"/>
  <c r="P439" i="7"/>
  <c r="P438" i="7"/>
  <c r="P437" i="7"/>
  <c r="P436" i="7"/>
  <c r="P435" i="7"/>
  <c r="P434" i="7"/>
  <c r="P433" i="7"/>
  <c r="P432" i="7"/>
  <c r="P431" i="7"/>
  <c r="P430" i="7"/>
  <c r="P429" i="7"/>
  <c r="P428" i="7"/>
  <c r="P427" i="7"/>
  <c r="P426" i="7"/>
  <c r="P425" i="7"/>
  <c r="P424" i="7"/>
  <c r="P423" i="7"/>
  <c r="P422" i="7"/>
  <c r="P421" i="7"/>
  <c r="P420" i="7"/>
  <c r="P419" i="7"/>
  <c r="P418" i="7"/>
  <c r="P417" i="7"/>
  <c r="P416" i="7"/>
  <c r="P415" i="7"/>
  <c r="P414" i="7"/>
  <c r="P413" i="7"/>
  <c r="P412" i="7"/>
  <c r="P411" i="7"/>
  <c r="P410" i="7"/>
  <c r="P409" i="7"/>
  <c r="P408" i="7"/>
  <c r="P407" i="7"/>
  <c r="P406" i="7"/>
  <c r="P405" i="7"/>
  <c r="P404" i="7"/>
  <c r="P403" i="7"/>
  <c r="P402" i="7"/>
  <c r="P401" i="7"/>
  <c r="P400" i="7"/>
  <c r="P399" i="7"/>
  <c r="P398" i="7"/>
  <c r="P397" i="7"/>
  <c r="P396" i="7"/>
  <c r="P395" i="7"/>
  <c r="P394" i="7"/>
  <c r="P393" i="7"/>
  <c r="P392" i="7"/>
  <c r="P391" i="7"/>
  <c r="P390" i="7"/>
  <c r="P389" i="7"/>
  <c r="P388" i="7"/>
  <c r="P387" i="7"/>
  <c r="P386" i="7"/>
  <c r="P385" i="7"/>
  <c r="P384" i="7"/>
  <c r="P383" i="7"/>
  <c r="P382" i="7"/>
  <c r="P381" i="7"/>
  <c r="P380" i="7"/>
  <c r="P379" i="7"/>
  <c r="P378" i="7"/>
  <c r="P377" i="7"/>
  <c r="P376" i="7"/>
  <c r="P375" i="7"/>
  <c r="P374" i="7"/>
  <c r="P373" i="7"/>
  <c r="P372" i="7"/>
  <c r="P371" i="7"/>
  <c r="P370" i="7"/>
  <c r="P369" i="7"/>
  <c r="P368" i="7"/>
  <c r="P367" i="7"/>
  <c r="P366" i="7"/>
  <c r="P365" i="7"/>
  <c r="P364" i="7"/>
  <c r="P363" i="7"/>
  <c r="P362" i="7"/>
  <c r="P361" i="7"/>
  <c r="P360" i="7"/>
  <c r="P359" i="7"/>
  <c r="P358" i="7"/>
  <c r="P357" i="7"/>
  <c r="P356" i="7"/>
  <c r="P355" i="7"/>
  <c r="P354" i="7"/>
  <c r="P353" i="7"/>
  <c r="P352" i="7"/>
  <c r="P351" i="7"/>
  <c r="P350" i="7"/>
  <c r="P349" i="7"/>
  <c r="P348" i="7"/>
  <c r="P347" i="7"/>
  <c r="P346" i="7"/>
  <c r="P345" i="7"/>
  <c r="P344" i="7"/>
  <c r="P343" i="7"/>
  <c r="P342" i="7"/>
  <c r="P341" i="7"/>
  <c r="P340" i="7"/>
  <c r="P339" i="7"/>
  <c r="P338" i="7"/>
  <c r="P337" i="7"/>
  <c r="P336" i="7"/>
  <c r="P335" i="7"/>
  <c r="P334" i="7"/>
  <c r="P333" i="7"/>
  <c r="P332" i="7"/>
  <c r="P331" i="7"/>
  <c r="P330" i="7"/>
  <c r="P329" i="7"/>
  <c r="P328" i="7"/>
  <c r="P327" i="7"/>
  <c r="P326" i="7"/>
  <c r="P325" i="7"/>
  <c r="P324" i="7"/>
  <c r="P323" i="7"/>
  <c r="P322" i="7"/>
  <c r="P321" i="7"/>
  <c r="P320" i="7"/>
  <c r="P319" i="7"/>
  <c r="P318" i="7"/>
  <c r="P317" i="7"/>
  <c r="P316" i="7"/>
  <c r="P315" i="7"/>
  <c r="P314" i="7"/>
  <c r="P313" i="7"/>
  <c r="P312" i="7"/>
  <c r="P311" i="7"/>
  <c r="P310" i="7"/>
  <c r="P309" i="7"/>
  <c r="P308" i="7"/>
  <c r="P307" i="7"/>
  <c r="P306" i="7"/>
  <c r="P305" i="7"/>
  <c r="P304" i="7"/>
  <c r="P303" i="7"/>
  <c r="P302" i="7"/>
  <c r="P301" i="7"/>
  <c r="P300" i="7"/>
  <c r="P299" i="7"/>
  <c r="P298" i="7"/>
  <c r="P297" i="7"/>
  <c r="P296" i="7"/>
  <c r="P295" i="7"/>
  <c r="P294" i="7"/>
  <c r="P293" i="7"/>
  <c r="P292" i="7"/>
  <c r="P291" i="7"/>
  <c r="P290" i="7"/>
  <c r="P289" i="7"/>
  <c r="P288" i="7"/>
  <c r="P287" i="7"/>
  <c r="P286" i="7"/>
  <c r="P285" i="7"/>
  <c r="P284" i="7"/>
  <c r="P283" i="7"/>
  <c r="P282" i="7"/>
  <c r="P281" i="7"/>
  <c r="P280" i="7"/>
  <c r="P279" i="7"/>
  <c r="P278" i="7"/>
  <c r="P277" i="7"/>
  <c r="P276" i="7"/>
  <c r="P275" i="7"/>
  <c r="P274" i="7"/>
  <c r="P273" i="7"/>
  <c r="P272" i="7"/>
  <c r="P271" i="7"/>
  <c r="P270" i="7"/>
  <c r="P269" i="7"/>
  <c r="P268" i="7"/>
  <c r="P267" i="7"/>
  <c r="P266" i="7"/>
  <c r="P265" i="7"/>
  <c r="P264" i="7"/>
  <c r="P263" i="7"/>
  <c r="P262" i="7"/>
  <c r="P261" i="7"/>
  <c r="P260" i="7"/>
  <c r="P259" i="7"/>
  <c r="P258" i="7"/>
  <c r="P257" i="7"/>
  <c r="P256" i="7"/>
  <c r="P255" i="7"/>
  <c r="P254" i="7"/>
  <c r="P253" i="7"/>
  <c r="P252" i="7"/>
  <c r="P251" i="7"/>
  <c r="P250" i="7"/>
  <c r="P249" i="7"/>
  <c r="P248" i="7"/>
  <c r="P247" i="7"/>
  <c r="P246" i="7"/>
  <c r="P245" i="7"/>
  <c r="P244" i="7"/>
  <c r="P243" i="7"/>
  <c r="P242" i="7"/>
  <c r="P241" i="7"/>
  <c r="P240" i="7"/>
  <c r="P239" i="7"/>
  <c r="P238" i="7"/>
  <c r="P237" i="7"/>
  <c r="P236" i="7"/>
  <c r="P235" i="7"/>
  <c r="P234" i="7"/>
  <c r="P233" i="7"/>
  <c r="P232" i="7"/>
  <c r="P231" i="7"/>
  <c r="P230" i="7"/>
  <c r="P229" i="7"/>
  <c r="P228" i="7"/>
  <c r="P227" i="7"/>
  <c r="P226" i="7"/>
  <c r="P225" i="7"/>
  <c r="P224" i="7"/>
  <c r="P223" i="7"/>
  <c r="P222" i="7"/>
  <c r="P221" i="7"/>
  <c r="P220" i="7"/>
  <c r="P219" i="7"/>
  <c r="P218" i="7"/>
  <c r="P217" i="7"/>
  <c r="P216" i="7"/>
  <c r="P215" i="7"/>
  <c r="P214" i="7"/>
  <c r="P213" i="7"/>
  <c r="P212" i="7"/>
  <c r="P211" i="7"/>
  <c r="P210" i="7"/>
  <c r="P209" i="7"/>
  <c r="P208" i="7"/>
  <c r="P207" i="7"/>
  <c r="P206" i="7"/>
  <c r="P205" i="7"/>
  <c r="P204" i="7"/>
  <c r="P203" i="7"/>
  <c r="P202" i="7"/>
  <c r="P201" i="7"/>
  <c r="P200" i="7"/>
  <c r="P199" i="7"/>
  <c r="P198" i="7"/>
  <c r="P197" i="7"/>
  <c r="P196" i="7"/>
  <c r="P195" i="7"/>
  <c r="P194" i="7"/>
  <c r="P193" i="7"/>
  <c r="P192" i="7"/>
  <c r="P191" i="7"/>
  <c r="P190" i="7"/>
  <c r="P189" i="7"/>
  <c r="P188" i="7"/>
  <c r="P187" i="7"/>
  <c r="P186" i="7"/>
  <c r="P185" i="7"/>
  <c r="P184" i="7"/>
  <c r="P183" i="7"/>
  <c r="P182" i="7"/>
  <c r="P181" i="7"/>
  <c r="P180" i="7"/>
  <c r="P179" i="7"/>
  <c r="P178" i="7"/>
  <c r="P177" i="7"/>
  <c r="P176" i="7"/>
  <c r="P175" i="7"/>
  <c r="P174" i="7"/>
  <c r="P173" i="7"/>
  <c r="P172" i="7"/>
  <c r="P171" i="7"/>
  <c r="P170" i="7"/>
  <c r="P169" i="7"/>
  <c r="P168" i="7"/>
  <c r="P167" i="7"/>
  <c r="P166" i="7"/>
  <c r="P165" i="7"/>
  <c r="P164" i="7"/>
  <c r="P163" i="7"/>
  <c r="P162" i="7"/>
  <c r="P161" i="7"/>
  <c r="P160" i="7"/>
  <c r="P159" i="7"/>
  <c r="P158" i="7"/>
  <c r="P157" i="7"/>
  <c r="P156" i="7"/>
  <c r="P155" i="7"/>
  <c r="P154" i="7"/>
  <c r="P153" i="7"/>
  <c r="P152" i="7"/>
  <c r="P151" i="7"/>
  <c r="P150" i="7"/>
  <c r="P149" i="7"/>
  <c r="P148" i="7"/>
  <c r="P147" i="7"/>
  <c r="P146" i="7"/>
  <c r="P145" i="7"/>
  <c r="P144" i="7"/>
  <c r="P143" i="7"/>
  <c r="P142" i="7"/>
  <c r="P141" i="7"/>
  <c r="P140" i="7"/>
  <c r="P139" i="7"/>
  <c r="P138" i="7"/>
  <c r="P137" i="7"/>
  <c r="P136" i="7"/>
  <c r="P135" i="7"/>
  <c r="P134" i="7"/>
  <c r="P133" i="7"/>
  <c r="P132" i="7"/>
  <c r="P131" i="7"/>
  <c r="P130" i="7"/>
  <c r="P129" i="7"/>
  <c r="P128" i="7"/>
  <c r="P127" i="7"/>
  <c r="P126" i="7"/>
  <c r="P125" i="7"/>
  <c r="P124" i="7"/>
  <c r="P123" i="7"/>
  <c r="P122" i="7"/>
  <c r="P121" i="7"/>
  <c r="P120" i="7"/>
  <c r="P119" i="7"/>
  <c r="P118" i="7"/>
  <c r="P117" i="7"/>
  <c r="P116" i="7"/>
  <c r="P115" i="7"/>
  <c r="P114" i="7"/>
  <c r="P113" i="7"/>
  <c r="P112" i="7"/>
  <c r="P111" i="7"/>
  <c r="P110" i="7"/>
  <c r="P109" i="7"/>
  <c r="P108" i="7"/>
  <c r="P107" i="7"/>
  <c r="P106" i="7"/>
  <c r="P105" i="7"/>
  <c r="P104" i="7"/>
  <c r="P103" i="7"/>
  <c r="P102" i="7"/>
  <c r="P101" i="7"/>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E8" i="15" l="1"/>
  <c r="D12" i="13" l="1"/>
  <c r="AK4" i="1" s="1"/>
  <c r="E3" i="14"/>
  <c r="E4" i="8" s="1"/>
  <c r="D62" i="13"/>
  <c r="AV11" i="1" s="1"/>
  <c r="D61" i="13"/>
  <c r="AU11" i="1" s="1"/>
  <c r="D13" i="13"/>
  <c r="A11" i="1" s="1"/>
  <c r="E5" i="2"/>
  <c r="L66" i="2" s="1"/>
  <c r="D29" i="13"/>
  <c r="Q10" i="1" s="1"/>
  <c r="H8" i="11"/>
  <c r="H12" i="11"/>
  <c r="H16" i="11"/>
  <c r="H20" i="11"/>
  <c r="H24" i="11"/>
  <c r="H28" i="11"/>
  <c r="H32" i="11"/>
  <c r="H36" i="11"/>
  <c r="H40" i="11"/>
  <c r="H44" i="11"/>
  <c r="H48" i="11"/>
  <c r="H52" i="11"/>
  <c r="H56" i="11"/>
  <c r="H60" i="11"/>
  <c r="H64" i="11"/>
  <c r="H68" i="11"/>
  <c r="H72" i="11"/>
  <c r="H76" i="11"/>
  <c r="H80" i="11"/>
  <c r="H84" i="11"/>
  <c r="H88" i="11"/>
  <c r="H92" i="11"/>
  <c r="H96" i="11"/>
  <c r="H100" i="11"/>
  <c r="H104" i="11"/>
  <c r="H108" i="11"/>
  <c r="H112" i="11"/>
  <c r="H116" i="11"/>
  <c r="H120" i="11"/>
  <c r="H124" i="11"/>
  <c r="H128" i="11"/>
  <c r="H132" i="11"/>
  <c r="H136" i="11"/>
  <c r="H140" i="11"/>
  <c r="H144" i="11"/>
  <c r="H148" i="11"/>
  <c r="H152" i="11"/>
  <c r="H156" i="11"/>
  <c r="H160" i="11"/>
  <c r="H164" i="11"/>
  <c r="H168" i="11"/>
  <c r="H172" i="11"/>
  <c r="H176" i="11"/>
  <c r="H180" i="11"/>
  <c r="H184" i="11"/>
  <c r="H188" i="11"/>
  <c r="H192" i="11"/>
  <c r="H196" i="11"/>
  <c r="H200" i="11"/>
  <c r="H204" i="11"/>
  <c r="H208" i="11"/>
  <c r="H212" i="11"/>
  <c r="H216" i="11"/>
  <c r="H220" i="11"/>
  <c r="H224" i="11"/>
  <c r="H228" i="11"/>
  <c r="H232" i="11"/>
  <c r="H236" i="11"/>
  <c r="H240" i="11"/>
  <c r="H244" i="11"/>
  <c r="H248" i="11"/>
  <c r="H252" i="11"/>
  <c r="H256" i="11"/>
  <c r="H260" i="11"/>
  <c r="H264" i="11"/>
  <c r="H268" i="11"/>
  <c r="H272" i="11"/>
  <c r="H276" i="11"/>
  <c r="H280" i="11"/>
  <c r="H9" i="11"/>
  <c r="H13" i="11"/>
  <c r="H17" i="11"/>
  <c r="H21" i="11"/>
  <c r="H25" i="11"/>
  <c r="H29" i="11"/>
  <c r="H33" i="11"/>
  <c r="H37" i="11"/>
  <c r="H41" i="11"/>
  <c r="H45" i="11"/>
  <c r="H49" i="11"/>
  <c r="H53" i="11"/>
  <c r="H57" i="11"/>
  <c r="H61" i="11"/>
  <c r="H65" i="11"/>
  <c r="H69" i="11"/>
  <c r="H73" i="11"/>
  <c r="H77" i="11"/>
  <c r="H81" i="11"/>
  <c r="H85" i="11"/>
  <c r="H89" i="11"/>
  <c r="H93" i="11"/>
  <c r="H97" i="11"/>
  <c r="H101" i="11"/>
  <c r="H105" i="11"/>
  <c r="H109" i="11"/>
  <c r="H113" i="11"/>
  <c r="H117" i="11"/>
  <c r="H121" i="11"/>
  <c r="H125" i="11"/>
  <c r="H129" i="11"/>
  <c r="H133" i="11"/>
  <c r="H137" i="11"/>
  <c r="H141" i="11"/>
  <c r="H145" i="11"/>
  <c r="H149" i="11"/>
  <c r="H153" i="11"/>
  <c r="H157" i="11"/>
  <c r="H161" i="11"/>
  <c r="H165" i="11"/>
  <c r="H169" i="11"/>
  <c r="H173" i="11"/>
  <c r="H177" i="11"/>
  <c r="H181" i="11"/>
  <c r="H185" i="11"/>
  <c r="H189" i="11"/>
  <c r="H193" i="11"/>
  <c r="H197" i="11"/>
  <c r="H201" i="11"/>
  <c r="H205" i="11"/>
  <c r="H209" i="11"/>
  <c r="H213" i="11"/>
  <c r="H217" i="11"/>
  <c r="H221" i="11"/>
  <c r="H225" i="11"/>
  <c r="H229" i="11"/>
  <c r="H233" i="11"/>
  <c r="H237" i="11"/>
  <c r="H241" i="11"/>
  <c r="H245" i="11"/>
  <c r="H249" i="11"/>
  <c r="H253" i="11"/>
  <c r="H257" i="11"/>
  <c r="H261" i="11"/>
  <c r="H265" i="11"/>
  <c r="H10" i="11"/>
  <c r="H14" i="11"/>
  <c r="H18" i="11"/>
  <c r="H22" i="11"/>
  <c r="H26" i="11"/>
  <c r="H30" i="11"/>
  <c r="H34" i="11"/>
  <c r="H38" i="11"/>
  <c r="H42" i="11"/>
  <c r="H46" i="11"/>
  <c r="H50" i="11"/>
  <c r="H54" i="11"/>
  <c r="H58" i="11"/>
  <c r="H62" i="11"/>
  <c r="H66" i="11"/>
  <c r="H70" i="11"/>
  <c r="H74" i="11"/>
  <c r="H78" i="11"/>
  <c r="H82" i="11"/>
  <c r="H86" i="11"/>
  <c r="H90" i="11"/>
  <c r="H94" i="11"/>
  <c r="H98" i="11"/>
  <c r="H102" i="11"/>
  <c r="H106" i="11"/>
  <c r="H110" i="11"/>
  <c r="H114" i="11"/>
  <c r="H118" i="11"/>
  <c r="H122" i="11"/>
  <c r="H126" i="11"/>
  <c r="H130" i="11"/>
  <c r="H134" i="11"/>
  <c r="H138" i="11"/>
  <c r="H142" i="11"/>
  <c r="H146" i="11"/>
  <c r="H150" i="11"/>
  <c r="H154" i="11"/>
  <c r="H158" i="11"/>
  <c r="H162" i="11"/>
  <c r="H166" i="11"/>
  <c r="H170" i="11"/>
  <c r="H174" i="11"/>
  <c r="H178" i="11"/>
  <c r="H182" i="11"/>
  <c r="H186" i="11"/>
  <c r="H190" i="11"/>
  <c r="H194" i="11"/>
  <c r="H198" i="11"/>
  <c r="H202" i="11"/>
  <c r="H206" i="11"/>
  <c r="H210" i="11"/>
  <c r="V11" i="1" s="1"/>
  <c r="H214" i="11"/>
  <c r="H218" i="11"/>
  <c r="H222" i="11"/>
  <c r="H226" i="11"/>
  <c r="H230" i="11"/>
  <c r="H234" i="11"/>
  <c r="H238" i="11"/>
  <c r="H242" i="11"/>
  <c r="H246" i="11"/>
  <c r="H250" i="11"/>
  <c r="H254" i="11"/>
  <c r="H258" i="11"/>
  <c r="H262" i="11"/>
  <c r="H266" i="11"/>
  <c r="H270" i="11"/>
  <c r="H274" i="11"/>
  <c r="H278" i="11"/>
  <c r="H282" i="11"/>
  <c r="H286" i="11"/>
  <c r="H290" i="11"/>
  <c r="H294" i="11"/>
  <c r="H298" i="11"/>
  <c r="H302" i="11"/>
  <c r="H306" i="11"/>
  <c r="H310" i="11"/>
  <c r="H314" i="11"/>
  <c r="H318" i="11"/>
  <c r="H322" i="11"/>
  <c r="H11" i="11"/>
  <c r="H15" i="11"/>
  <c r="H19" i="11"/>
  <c r="H23" i="11"/>
  <c r="H27" i="11"/>
  <c r="H31" i="11"/>
  <c r="H35" i="11"/>
  <c r="H51" i="11"/>
  <c r="H67" i="11"/>
  <c r="H83" i="11"/>
  <c r="H99" i="11"/>
  <c r="H115" i="11"/>
  <c r="H131" i="11"/>
  <c r="H147" i="11"/>
  <c r="H163" i="11"/>
  <c r="H179" i="11"/>
  <c r="H195" i="11"/>
  <c r="H211" i="11"/>
  <c r="H227" i="11"/>
  <c r="H243" i="11"/>
  <c r="H259" i="11"/>
  <c r="H271" i="11"/>
  <c r="H279" i="11"/>
  <c r="H285" i="11"/>
  <c r="H291" i="11"/>
  <c r="H296" i="11"/>
  <c r="H301" i="11"/>
  <c r="H307" i="11"/>
  <c r="H312" i="11"/>
  <c r="H317" i="11"/>
  <c r="H323" i="11"/>
  <c r="H313" i="11"/>
  <c r="H324" i="11"/>
  <c r="H175" i="11"/>
  <c r="H255" i="11"/>
  <c r="H289" i="11"/>
  <c r="H305" i="11"/>
  <c r="H321" i="11"/>
  <c r="H39" i="11"/>
  <c r="H55" i="11"/>
  <c r="H71" i="11"/>
  <c r="H87" i="11"/>
  <c r="H103" i="11"/>
  <c r="H119" i="11"/>
  <c r="H135" i="11"/>
  <c r="H151" i="11"/>
  <c r="H167" i="11"/>
  <c r="H183" i="11"/>
  <c r="H199" i="11"/>
  <c r="H215" i="11"/>
  <c r="H231" i="11"/>
  <c r="H247" i="11"/>
  <c r="H263" i="11"/>
  <c r="H273" i="11"/>
  <c r="H281" i="11"/>
  <c r="H287" i="11"/>
  <c r="H292" i="11"/>
  <c r="H297" i="11"/>
  <c r="H303" i="11"/>
  <c r="H308" i="11"/>
  <c r="H319" i="11"/>
  <c r="H207" i="11"/>
  <c r="H239" i="11"/>
  <c r="H277" i="11"/>
  <c r="H295" i="11"/>
  <c r="H316" i="11"/>
  <c r="H43" i="11"/>
  <c r="H59" i="11"/>
  <c r="H75" i="11"/>
  <c r="H91" i="11"/>
  <c r="H107" i="11"/>
  <c r="H123" i="11"/>
  <c r="H139" i="11"/>
  <c r="H155" i="11"/>
  <c r="H171" i="11"/>
  <c r="H187" i="11"/>
  <c r="H203" i="11"/>
  <c r="H219" i="11"/>
  <c r="H235" i="11"/>
  <c r="H251" i="11"/>
  <c r="H267" i="11"/>
  <c r="H275" i="11"/>
  <c r="H283" i="11"/>
  <c r="H288" i="11"/>
  <c r="H293" i="11"/>
  <c r="H299" i="11"/>
  <c r="H304" i="11"/>
  <c r="H309" i="11"/>
  <c r="H315" i="11"/>
  <c r="H320" i="11"/>
  <c r="H7" i="11"/>
  <c r="H47" i="11"/>
  <c r="H63" i="11"/>
  <c r="H79" i="11"/>
  <c r="H95" i="11"/>
  <c r="H111" i="11"/>
  <c r="H127" i="11"/>
  <c r="H143" i="11"/>
  <c r="H159" i="11"/>
  <c r="H191" i="11"/>
  <c r="H223" i="11"/>
  <c r="H269" i="11"/>
  <c r="H284" i="11"/>
  <c r="H300" i="11"/>
  <c r="H311" i="11"/>
  <c r="AP8" i="7"/>
  <c r="L42" i="2" l="1"/>
  <c r="L56" i="2"/>
  <c r="L28" i="2"/>
  <c r="L35" i="2"/>
  <c r="L9" i="2"/>
  <c r="L20" i="2"/>
  <c r="E28" i="2"/>
  <c r="E36" i="2"/>
  <c r="E9" i="2"/>
  <c r="E19" i="2"/>
  <c r="D2" i="9"/>
  <c r="AG354" i="7" s="1"/>
  <c r="A2" i="9"/>
  <c r="A2" i="10"/>
  <c r="AN42" i="7" s="1"/>
  <c r="H6" i="11"/>
  <c r="AL5" i="1"/>
  <c r="AL12" i="1" s="1"/>
  <c r="AM5" i="1"/>
  <c r="AM12" i="1" s="1"/>
  <c r="AE11" i="1"/>
  <c r="AK5" i="1"/>
  <c r="AK12" i="1" s="1"/>
  <c r="S11" i="1"/>
  <c r="AC11" i="1"/>
  <c r="E44" i="8"/>
  <c r="E43" i="8"/>
  <c r="E42" i="8"/>
  <c r="E41" i="8"/>
  <c r="AG465" i="7" l="1"/>
  <c r="AF481" i="7"/>
  <c r="AG466" i="7"/>
  <c r="AG468" i="7"/>
  <c r="AE452" i="7"/>
  <c r="AF429" i="7"/>
  <c r="AE437" i="7"/>
  <c r="AG372" i="7"/>
  <c r="AE71" i="7"/>
  <c r="AE492" i="7"/>
  <c r="AE428" i="7"/>
  <c r="AG496" i="7"/>
  <c r="AE402" i="7"/>
  <c r="AG280" i="7"/>
  <c r="AG454" i="7"/>
  <c r="AE487" i="7"/>
  <c r="AF489" i="7"/>
  <c r="AF453" i="7"/>
  <c r="AE378" i="7"/>
  <c r="AG174" i="7"/>
  <c r="AF416" i="7"/>
  <c r="AF352" i="7"/>
  <c r="AE441" i="7"/>
  <c r="AG460" i="7"/>
  <c r="AE369" i="7"/>
  <c r="AE426" i="7"/>
  <c r="AG481" i="7"/>
  <c r="AF458" i="7"/>
  <c r="AE131" i="7"/>
  <c r="AF495" i="7"/>
  <c r="AF392" i="7"/>
  <c r="AF401" i="7"/>
  <c r="AE474" i="7"/>
  <c r="AG444" i="7"/>
  <c r="AF394" i="7"/>
  <c r="AG329" i="7"/>
  <c r="AG470" i="7"/>
  <c r="AE346" i="7"/>
  <c r="AF336" i="7"/>
  <c r="AE326" i="7"/>
  <c r="AG402" i="7"/>
  <c r="AF361" i="7"/>
  <c r="AF464" i="7"/>
  <c r="AE432" i="7"/>
  <c r="AF238" i="7"/>
  <c r="AE439" i="7"/>
  <c r="AE485" i="7"/>
  <c r="AF204" i="7"/>
  <c r="AF487" i="7"/>
  <c r="AG407" i="7"/>
  <c r="AE263" i="7"/>
  <c r="AF436" i="7"/>
  <c r="AF162" i="7"/>
  <c r="AG388" i="7"/>
  <c r="AG267" i="7"/>
  <c r="AG474" i="7"/>
  <c r="AE488" i="7"/>
  <c r="AF451" i="7"/>
  <c r="AF362" i="7"/>
  <c r="AE459" i="7"/>
  <c r="AG380" i="7"/>
  <c r="AE486" i="7"/>
  <c r="AF473" i="7"/>
  <c r="AE458" i="7"/>
  <c r="AF435" i="7"/>
  <c r="AG414" i="7"/>
  <c r="AG393" i="7"/>
  <c r="AF360" i="7"/>
  <c r="AE314" i="7"/>
  <c r="AG170" i="7"/>
  <c r="AG482" i="7"/>
  <c r="AF440" i="7"/>
  <c r="AG404" i="7"/>
  <c r="AG343" i="7"/>
  <c r="AE243" i="7"/>
  <c r="AG477" i="7"/>
  <c r="AF423" i="7"/>
  <c r="AG360" i="7"/>
  <c r="AE132" i="7"/>
  <c r="AG455" i="7"/>
  <c r="AF399" i="7"/>
  <c r="AF326" i="7"/>
  <c r="AE294" i="7"/>
  <c r="AF337" i="7"/>
  <c r="AG446" i="7"/>
  <c r="AG462" i="7"/>
  <c r="AE425" i="7"/>
  <c r="AE483" i="7"/>
  <c r="AE422" i="7"/>
  <c r="AE494" i="7"/>
  <c r="AG480" i="7"/>
  <c r="AF465" i="7"/>
  <c r="AG452" i="7"/>
  <c r="AG428" i="7"/>
  <c r="AG399" i="7"/>
  <c r="AF377" i="7"/>
  <c r="AE337" i="7"/>
  <c r="AG249" i="7"/>
  <c r="AG498" i="7"/>
  <c r="AE468" i="7"/>
  <c r="AF421" i="7"/>
  <c r="AF365" i="7"/>
  <c r="AF325" i="7"/>
  <c r="AE495" i="7"/>
  <c r="AE455" i="7"/>
  <c r="AF386" i="7"/>
  <c r="AF300" i="7"/>
  <c r="AE477" i="7"/>
  <c r="AE430" i="7"/>
  <c r="AF368" i="7"/>
  <c r="AE164" i="7"/>
  <c r="AG154" i="7"/>
  <c r="AF298" i="7"/>
  <c r="AF409" i="7"/>
  <c r="AE331" i="7"/>
  <c r="AG308" i="7"/>
  <c r="AF91" i="7"/>
  <c r="AG254" i="7"/>
  <c r="AG381" i="7"/>
  <c r="AF13" i="7"/>
  <c r="AF254" i="7"/>
  <c r="AG366" i="7"/>
  <c r="AE409" i="7"/>
  <c r="AG492" i="7"/>
  <c r="AG448" i="7"/>
  <c r="AG412" i="7"/>
  <c r="AE382" i="7"/>
  <c r="AF374" i="7"/>
  <c r="AE359" i="7"/>
  <c r="AF333" i="7"/>
  <c r="AF297" i="7"/>
  <c r="AF216" i="7"/>
  <c r="AE163" i="7"/>
  <c r="AG494" i="7"/>
  <c r="AF479" i="7"/>
  <c r="AG450" i="7"/>
  <c r="AG436" i="7"/>
  <c r="AE412" i="7"/>
  <c r="AE393" i="7"/>
  <c r="AG355" i="7"/>
  <c r="AG341" i="7"/>
  <c r="AF316" i="7"/>
  <c r="AG205" i="7"/>
  <c r="AF494" i="7"/>
  <c r="AG469" i="7"/>
  <c r="AF446" i="7"/>
  <c r="AF420" i="7"/>
  <c r="AG379" i="7"/>
  <c r="AE345" i="7"/>
  <c r="AG255" i="7"/>
  <c r="AE497" i="7"/>
  <c r="AF472" i="7"/>
  <c r="AE449" i="7"/>
  <c r="AF425" i="7"/>
  <c r="AG391" i="7"/>
  <c r="AE353" i="7"/>
  <c r="AG325" i="7"/>
  <c r="AG324" i="7"/>
  <c r="AE279" i="7"/>
  <c r="AF235" i="7"/>
  <c r="AE411" i="7"/>
  <c r="AG336" i="7"/>
  <c r="AG190" i="7"/>
  <c r="AE224" i="7"/>
  <c r="AG97" i="7"/>
  <c r="AF160" i="7"/>
  <c r="AF208" i="7"/>
  <c r="AG197" i="7"/>
  <c r="AF323" i="7"/>
  <c r="AG378" i="7"/>
  <c r="AG145" i="7"/>
  <c r="AE268" i="7"/>
  <c r="AG313" i="7"/>
  <c r="AE124" i="7"/>
  <c r="AG221" i="7"/>
  <c r="AE275" i="7"/>
  <c r="AG317" i="7"/>
  <c r="AG352" i="7"/>
  <c r="AE389" i="7"/>
  <c r="AF422" i="7"/>
  <c r="AE62" i="7"/>
  <c r="AG160" i="7"/>
  <c r="AF240" i="7"/>
  <c r="AE219" i="7"/>
  <c r="AG338" i="7"/>
  <c r="AF387" i="7"/>
  <c r="AF178" i="7"/>
  <c r="AE271" i="7"/>
  <c r="AF314" i="7"/>
  <c r="AF154" i="7"/>
  <c r="AE227" i="7"/>
  <c r="AE276" i="7"/>
  <c r="AF321" i="7"/>
  <c r="AE355" i="7"/>
  <c r="AG397" i="7"/>
  <c r="AE427" i="7"/>
  <c r="AE98" i="7"/>
  <c r="AE204" i="7"/>
  <c r="AF258" i="7"/>
  <c r="AG289" i="7"/>
  <c r="AF312" i="7"/>
  <c r="AF130" i="7"/>
  <c r="AF281" i="7"/>
  <c r="AE330" i="7"/>
  <c r="AG347" i="7"/>
  <c r="AE375" i="7"/>
  <c r="AE395" i="7"/>
  <c r="AG411" i="7"/>
  <c r="AG426" i="7"/>
  <c r="AF444" i="7"/>
  <c r="AF456" i="7"/>
  <c r="AE469" i="7"/>
  <c r="AG483" i="7"/>
  <c r="AE493" i="7"/>
  <c r="AG202" i="7"/>
  <c r="AE283" i="7"/>
  <c r="AF341" i="7"/>
  <c r="AG356" i="7"/>
  <c r="AE366" i="7"/>
  <c r="AG400" i="7"/>
  <c r="AF417" i="7"/>
  <c r="AG435" i="7"/>
  <c r="AE447" i="7"/>
  <c r="AG461" i="7"/>
  <c r="AE475" i="7"/>
  <c r="AG489" i="7"/>
  <c r="AF498" i="7"/>
  <c r="AE193" i="7"/>
  <c r="AG258" i="7"/>
  <c r="AE299" i="7"/>
  <c r="AF328" i="7"/>
  <c r="AF342" i="7"/>
  <c r="AE347" i="7"/>
  <c r="AG364" i="7"/>
  <c r="AF389" i="7"/>
  <c r="AF405" i="7"/>
  <c r="AF411" i="7"/>
  <c r="AF424" i="7"/>
  <c r="AF437" i="7"/>
  <c r="AF443" i="7"/>
  <c r="AF467" i="7"/>
  <c r="AF475" i="7"/>
  <c r="AE484" i="7"/>
  <c r="AF491" i="7"/>
  <c r="AF29" i="7"/>
  <c r="AE148" i="7"/>
  <c r="AE179" i="7"/>
  <c r="AF236" i="7"/>
  <c r="AF284" i="7"/>
  <c r="AF310" i="7"/>
  <c r="AG331" i="7"/>
  <c r="AF338" i="7"/>
  <c r="AE358" i="7"/>
  <c r="AE367" i="7"/>
  <c r="AG375" i="7"/>
  <c r="AE379" i="7"/>
  <c r="AG387" i="7"/>
  <c r="AG396" i="7"/>
  <c r="AF400" i="7"/>
  <c r="AE404" i="7"/>
  <c r="AG415" i="7"/>
  <c r="AF419" i="7"/>
  <c r="AG430" i="7"/>
  <c r="AE434" i="7"/>
  <c r="AF445" i="7"/>
  <c r="AE450" i="7"/>
  <c r="AF265" i="7"/>
  <c r="AF279" i="7"/>
  <c r="AG24" i="7"/>
  <c r="AE287" i="7"/>
  <c r="AG189" i="7"/>
  <c r="AF292" i="7"/>
  <c r="AE370" i="7"/>
  <c r="AF438" i="7"/>
  <c r="AF203" i="7"/>
  <c r="AE259" i="7"/>
  <c r="AE297" i="7"/>
  <c r="AE95" i="7"/>
  <c r="AE298" i="7"/>
  <c r="AE333" i="7"/>
  <c r="AE374" i="7"/>
  <c r="AF396" i="7"/>
  <c r="AG424" i="7"/>
  <c r="AF441" i="7"/>
  <c r="AG459" i="7"/>
  <c r="AF476" i="7"/>
  <c r="AF492" i="7"/>
  <c r="AF239" i="7"/>
  <c r="AF313" i="7"/>
  <c r="AE351" i="7"/>
  <c r="AF378" i="7"/>
  <c r="AE406" i="7"/>
  <c r="AE424" i="7"/>
  <c r="AE451" i="7"/>
  <c r="AE467" i="7"/>
  <c r="AG485" i="7"/>
  <c r="AG118" i="7"/>
  <c r="AG234" i="7"/>
  <c r="AG295" i="7"/>
  <c r="AE329" i="7"/>
  <c r="AF345" i="7"/>
  <c r="AG361" i="7"/>
  <c r="AE390" i="7"/>
  <c r="AF408" i="7"/>
  <c r="AG422" i="7"/>
  <c r="AG438" i="7"/>
  <c r="AE448" i="7"/>
  <c r="AE472" i="7"/>
  <c r="AG486" i="7"/>
  <c r="AE496" i="7"/>
  <c r="AE94" i="7"/>
  <c r="AG203" i="7"/>
  <c r="AF256" i="7"/>
  <c r="AE301" i="7"/>
  <c r="AG332" i="7"/>
  <c r="AG353" i="7"/>
  <c r="AE361" i="7"/>
  <c r="AG376" i="7"/>
  <c r="AE381" i="7"/>
  <c r="AG395" i="7"/>
  <c r="AE401" i="7"/>
  <c r="AF413" i="7"/>
  <c r="AE418" i="7"/>
  <c r="AG431" i="7"/>
  <c r="AE436" i="7"/>
  <c r="AF449" i="7"/>
  <c r="AG456" i="7"/>
  <c r="AF461" i="7"/>
  <c r="AE466" i="7"/>
  <c r="AG472" i="7"/>
  <c r="AF477" i="7"/>
  <c r="AE482" i="7"/>
  <c r="AG488" i="7"/>
  <c r="AF493" i="7"/>
  <c r="AF364" i="7"/>
  <c r="AE405" i="7"/>
  <c r="AG434" i="7"/>
  <c r="AF454" i="7"/>
  <c r="AF474" i="7"/>
  <c r="AE491" i="7"/>
  <c r="AG385" i="7"/>
  <c r="AG420" i="7"/>
  <c r="AE442" i="7"/>
  <c r="AF455" i="7"/>
  <c r="AF463" i="7"/>
  <c r="AF483" i="7"/>
  <c r="AF93" i="7"/>
  <c r="AG458" i="7"/>
  <c r="AE480" i="7"/>
  <c r="AG102" i="7"/>
  <c r="AE300" i="7"/>
  <c r="AG126" i="7"/>
  <c r="AE464" i="7"/>
  <c r="AG423" i="7"/>
  <c r="AE476" i="7"/>
  <c r="AF459" i="7"/>
  <c r="AF447" i="7"/>
  <c r="AE350" i="7"/>
  <c r="AF478" i="7"/>
  <c r="AF450" i="7"/>
  <c r="AG419" i="7"/>
  <c r="AG377" i="7"/>
  <c r="AF485" i="7"/>
  <c r="AE478" i="7"/>
  <c r="AE470" i="7"/>
  <c r="AG464" i="7"/>
  <c r="AF457" i="7"/>
  <c r="AE433" i="7"/>
  <c r="AE420" i="7"/>
  <c r="AG398" i="7"/>
  <c r="AE460" i="7"/>
  <c r="AE39" i="7"/>
  <c r="AF471" i="7"/>
  <c r="AE456" i="7"/>
  <c r="AG439" i="7"/>
  <c r="AG406" i="7"/>
  <c r="AG497" i="7"/>
  <c r="AF470" i="7"/>
  <c r="AE440" i="7"/>
  <c r="AE408" i="7"/>
  <c r="AG359" i="7"/>
  <c r="AE490" i="7"/>
  <c r="AG484" i="7"/>
  <c r="AG476" i="7"/>
  <c r="AF469" i="7"/>
  <c r="AE462" i="7"/>
  <c r="AE454" i="7"/>
  <c r="AE446" i="7"/>
  <c r="AF432" i="7"/>
  <c r="AE417" i="7"/>
  <c r="AF403" i="7"/>
  <c r="AF397" i="7"/>
  <c r="AF380" i="7"/>
  <c r="AG373" i="7"/>
  <c r="AF357" i="7"/>
  <c r="AF330" i="7"/>
  <c r="AG293" i="7"/>
  <c r="AF207" i="7"/>
  <c r="AF90" i="7"/>
  <c r="AG490" i="7"/>
  <c r="AG478" i="7"/>
  <c r="AE444" i="7"/>
  <c r="AF427" i="7"/>
  <c r="AE410" i="7"/>
  <c r="AF384" i="7"/>
  <c r="AE349" i="7"/>
  <c r="AE335" i="7"/>
  <c r="AE282" i="7"/>
  <c r="AF146" i="7"/>
  <c r="AF490" i="7"/>
  <c r="AF466" i="7"/>
  <c r="AE438" i="7"/>
  <c r="AF407" i="7"/>
  <c r="AE363" i="7"/>
  <c r="AE342" i="7"/>
  <c r="AE244" i="7"/>
  <c r="AG487" i="7"/>
  <c r="AE465" i="7"/>
  <c r="AF448" i="7"/>
  <c r="AE413" i="7"/>
  <c r="AF390" i="7"/>
  <c r="AF346" i="7"/>
  <c r="AG237" i="7"/>
  <c r="AG323" i="7"/>
  <c r="AF275" i="7"/>
  <c r="AE172" i="7"/>
  <c r="AE407" i="7"/>
  <c r="AF302" i="7"/>
  <c r="AF45" i="7"/>
  <c r="AF210" i="7"/>
  <c r="AG125" i="7"/>
  <c r="AF161" i="7"/>
  <c r="AG43" i="7"/>
  <c r="AE113" i="7"/>
  <c r="AE161" i="7"/>
  <c r="AF217" i="7"/>
  <c r="AE160" i="7"/>
  <c r="AG241" i="7"/>
  <c r="AG166" i="7"/>
  <c r="AE249" i="7"/>
  <c r="AG302" i="7"/>
  <c r="AF339" i="7"/>
  <c r="AF367" i="7"/>
  <c r="AE388" i="7"/>
  <c r="AG92" i="7"/>
  <c r="AG183" i="7"/>
  <c r="AG233" i="7"/>
  <c r="AG283" i="7"/>
  <c r="AG299" i="7"/>
  <c r="AF317" i="7"/>
  <c r="AF103" i="7"/>
  <c r="AE155" i="7"/>
  <c r="AF200" i="7"/>
  <c r="AG247" i="7"/>
  <c r="AF268" i="7"/>
  <c r="AG287" i="7"/>
  <c r="AE306" i="7"/>
  <c r="AE322" i="7"/>
  <c r="AF340" i="7"/>
  <c r="AF366" i="7"/>
  <c r="AF382" i="7"/>
  <c r="AG401" i="7"/>
  <c r="AG417" i="7"/>
  <c r="AG429" i="7"/>
  <c r="AE443" i="7"/>
  <c r="AG137" i="7"/>
  <c r="AE173" i="7"/>
  <c r="AE207" i="7"/>
  <c r="AG250" i="7"/>
  <c r="AF116" i="7"/>
  <c r="AG100" i="7"/>
  <c r="AG264" i="7"/>
  <c r="AE167" i="7"/>
  <c r="AG74" i="7"/>
  <c r="AF196" i="7"/>
  <c r="AF250" i="7"/>
  <c r="AG322" i="7"/>
  <c r="AF351" i="7"/>
  <c r="AE376" i="7"/>
  <c r="AE14" i="7"/>
  <c r="AF131" i="7"/>
  <c r="AG201" i="7"/>
  <c r="AF267" i="7"/>
  <c r="AG284" i="7"/>
  <c r="AE302" i="7"/>
  <c r="AE321" i="7"/>
  <c r="AE112" i="7"/>
  <c r="AE177" i="7"/>
  <c r="AF220" i="7"/>
  <c r="AF251" i="7"/>
  <c r="AF271" i="7"/>
  <c r="AE291" i="7"/>
  <c r="AE307" i="7"/>
  <c r="AE325" i="7"/>
  <c r="AG351" i="7"/>
  <c r="AG367" i="7"/>
  <c r="AF385" i="7"/>
  <c r="AF406" i="7"/>
  <c r="AF418" i="7"/>
  <c r="AG433" i="7"/>
  <c r="AF50" i="7"/>
  <c r="AG138" i="7"/>
  <c r="AE176" i="7"/>
  <c r="AG231" i="7"/>
  <c r="AG251" i="7"/>
  <c r="AG271" i="7"/>
  <c r="AF293" i="7"/>
  <c r="AF309" i="7"/>
  <c r="AF61" i="7"/>
  <c r="AF184" i="7"/>
  <c r="AF294" i="7"/>
  <c r="AG327" i="7"/>
  <c r="AG339" i="7"/>
  <c r="AF354" i="7"/>
  <c r="AE377" i="7"/>
  <c r="AE394" i="7"/>
  <c r="AE400" i="7"/>
  <c r="AE414" i="7"/>
  <c r="AE429" i="7"/>
  <c r="AG443" i="7"/>
  <c r="AG451" i="7"/>
  <c r="AE461" i="7"/>
  <c r="AG471" i="7"/>
  <c r="AF480" i="7"/>
  <c r="AG491" i="7"/>
  <c r="AF497" i="7"/>
  <c r="AG206" i="7"/>
  <c r="AG279" i="7"/>
  <c r="AE317" i="7"/>
  <c r="AE343" i="7"/>
  <c r="AF358" i="7"/>
  <c r="AE365" i="7"/>
  <c r="AF381" i="7"/>
  <c r="AF404" i="7"/>
  <c r="AG418" i="7"/>
  <c r="AG432" i="7"/>
  <c r="AG445" i="7"/>
  <c r="AG453" i="7"/>
  <c r="AF462" i="7"/>
  <c r="AG473" i="7"/>
  <c r="AF482" i="7"/>
  <c r="AG493" i="7"/>
  <c r="AE92" i="7"/>
  <c r="AF172" i="7"/>
  <c r="AG238" i="7"/>
  <c r="AF278" i="7"/>
  <c r="AG312" i="7"/>
  <c r="AE327" i="7"/>
  <c r="AG340" i="7"/>
  <c r="AG344" i="7"/>
  <c r="AF348" i="7"/>
  <c r="AG363" i="7"/>
  <c r="AF370" i="7"/>
  <c r="AE391" i="7"/>
  <c r="AE280" i="7"/>
  <c r="AG227" i="7"/>
  <c r="AF167" i="7"/>
  <c r="AF75" i="7"/>
  <c r="AG209" i="7"/>
  <c r="AF106" i="7"/>
  <c r="AE218" i="7"/>
  <c r="AF102" i="7"/>
  <c r="AF98" i="7"/>
  <c r="AF44" i="7"/>
  <c r="AE24" i="7"/>
  <c r="AF19" i="7"/>
  <c r="AE44" i="7"/>
  <c r="AF55" i="7"/>
  <c r="AE64" i="7"/>
  <c r="AE9" i="7"/>
  <c r="AF20" i="7"/>
  <c r="AF28" i="7"/>
  <c r="AE37" i="7"/>
  <c r="AF48" i="7"/>
  <c r="AE57" i="7"/>
  <c r="AE65" i="7"/>
  <c r="AF76" i="7"/>
  <c r="AE85" i="7"/>
  <c r="AG95" i="7"/>
  <c r="AG103" i="7"/>
  <c r="AG111" i="7"/>
  <c r="AE117" i="7"/>
  <c r="AG13" i="7"/>
  <c r="AG29" i="7"/>
  <c r="AG44" i="7"/>
  <c r="AF54" i="7"/>
  <c r="AF70" i="7"/>
  <c r="AF82" i="7"/>
  <c r="AG94" i="7"/>
  <c r="AE100" i="7"/>
  <c r="AG112" i="7"/>
  <c r="AF117" i="7"/>
  <c r="AF128" i="7"/>
  <c r="AG135" i="7"/>
  <c r="AE141" i="7"/>
  <c r="AE149" i="7"/>
  <c r="AF156" i="7"/>
  <c r="AG163" i="7"/>
  <c r="AF17" i="7"/>
  <c r="AE27" i="7"/>
  <c r="AE42" i="7"/>
  <c r="AE58" i="7"/>
  <c r="AF73" i="7"/>
  <c r="AG85" i="7"/>
  <c r="AG98" i="7"/>
  <c r="AE103" i="7"/>
  <c r="AF115" i="7"/>
  <c r="AF121" i="7"/>
  <c r="AG128" i="7"/>
  <c r="AE134" i="7"/>
  <c r="AE142" i="7"/>
  <c r="AF149" i="7"/>
  <c r="AG156" i="7"/>
  <c r="AG164" i="7"/>
  <c r="AE170" i="7"/>
  <c r="AF177" i="7"/>
  <c r="AF185" i="7"/>
  <c r="AG192" i="7"/>
  <c r="AE198" i="7"/>
  <c r="AE206" i="7"/>
  <c r="AF213" i="7"/>
  <c r="AG220" i="7"/>
  <c r="AG228" i="7"/>
  <c r="AE234" i="7"/>
  <c r="AG240" i="7"/>
  <c r="AF245" i="7"/>
  <c r="AE250" i="7"/>
  <c r="AG256" i="7"/>
  <c r="AF261" i="7"/>
  <c r="AE266" i="7"/>
  <c r="AG272" i="7"/>
  <c r="AF277" i="7"/>
  <c r="AE22" i="7"/>
  <c r="AF42" i="7"/>
  <c r="AG64" i="7"/>
  <c r="AE76" i="7"/>
  <c r="AG88" i="7"/>
  <c r="AE107" i="7"/>
  <c r="AG26" i="7"/>
  <c r="AE48" i="7"/>
  <c r="AG58" i="7"/>
  <c r="AG66" i="7"/>
  <c r="AF12" i="7"/>
  <c r="AE21" i="7"/>
  <c r="AG31" i="7"/>
  <c r="AE41" i="7"/>
  <c r="AE49" i="7"/>
  <c r="AG59" i="7"/>
  <c r="AE69" i="7"/>
  <c r="AG79" i="7"/>
  <c r="AG87" i="7"/>
  <c r="AE97" i="7"/>
  <c r="AE105" i="7"/>
  <c r="AF112" i="7"/>
  <c r="AG119" i="7"/>
  <c r="AG20" i="7"/>
  <c r="AF30" i="7"/>
  <c r="AG45" i="7"/>
  <c r="AG61" i="7"/>
  <c r="AG78" i="7"/>
  <c r="AE83" i="7"/>
  <c r="AG96" i="7"/>
  <c r="AF101" i="7"/>
  <c r="AG113" i="7"/>
  <c r="AG123" i="7"/>
  <c r="AE129" i="7"/>
  <c r="AF136" i="7"/>
  <c r="AF144" i="7"/>
  <c r="AG151" i="7"/>
  <c r="AE157" i="7"/>
  <c r="AE165" i="7"/>
  <c r="AE18" i="7"/>
  <c r="AF33" i="7"/>
  <c r="AF49" i="7"/>
  <c r="AE59" i="7"/>
  <c r="AE74" i="7"/>
  <c r="AE87" i="7"/>
  <c r="AF99" i="7"/>
  <c r="AE104" i="7"/>
  <c r="AG117" i="7"/>
  <c r="AE122" i="7"/>
  <c r="AF129" i="7"/>
  <c r="AF137" i="7"/>
  <c r="AG144" i="7"/>
  <c r="AE150" i="7"/>
  <c r="AE158" i="7"/>
  <c r="AF165" i="7"/>
  <c r="AG172" i="7"/>
  <c r="AG180" i="7"/>
  <c r="AE186" i="7"/>
  <c r="AF193" i="7"/>
  <c r="AF201" i="7"/>
  <c r="AG208" i="7"/>
  <c r="AE214" i="7"/>
  <c r="AE222" i="7"/>
  <c r="AF229" i="7"/>
  <c r="AG236" i="7"/>
  <c r="AF241" i="7"/>
  <c r="AE246" i="7"/>
  <c r="AG252" i="7"/>
  <c r="AF257" i="7"/>
  <c r="AE262" i="7"/>
  <c r="AG268" i="7"/>
  <c r="AF273" i="7"/>
  <c r="AE278" i="7"/>
  <c r="AF26" i="7"/>
  <c r="AG48" i="7"/>
  <c r="AE70" i="7"/>
  <c r="AF77" i="7"/>
  <c r="AF97" i="7"/>
  <c r="AE108" i="7"/>
  <c r="AG120" i="7"/>
  <c r="AF134" i="7"/>
  <c r="AE143" i="7"/>
  <c r="AE152" i="7"/>
  <c r="AF166" i="7"/>
  <c r="AG177" i="7"/>
  <c r="AE181" i="7"/>
  <c r="AF192" i="7"/>
  <c r="AE196" i="7"/>
  <c r="AG207" i="7"/>
  <c r="AF211" i="7"/>
  <c r="AE215" i="7"/>
  <c r="AF31" i="7"/>
  <c r="AF59" i="7"/>
  <c r="AG15" i="7"/>
  <c r="AE33" i="7"/>
  <c r="AF52" i="7"/>
  <c r="AG71" i="7"/>
  <c r="AG91" i="7"/>
  <c r="AG107" i="7"/>
  <c r="AE121" i="7"/>
  <c r="AG36" i="7"/>
  <c r="AF62" i="7"/>
  <c r="AF85" i="7"/>
  <c r="AE102" i="7"/>
  <c r="AF124" i="7"/>
  <c r="AG139" i="7"/>
  <c r="AF152" i="7"/>
  <c r="AF9" i="7"/>
  <c r="AE35" i="7"/>
  <c r="AF65" i="7"/>
  <c r="AE88" i="7"/>
  <c r="AE106" i="7"/>
  <c r="AG124" i="7"/>
  <c r="AE138" i="7"/>
  <c r="AF153" i="7"/>
  <c r="AE166" i="7"/>
  <c r="AF181" i="7"/>
  <c r="AG196" i="7"/>
  <c r="AF209" i="7"/>
  <c r="AG224" i="7"/>
  <c r="AF237" i="7"/>
  <c r="AG248" i="7"/>
  <c r="AE258" i="7"/>
  <c r="AF269" i="7"/>
  <c r="AF10" i="7"/>
  <c r="AE54" i="7"/>
  <c r="AE78" i="7"/>
  <c r="AF109" i="7"/>
  <c r="AE127" i="7"/>
  <c r="AF142" i="7"/>
  <c r="AF158" i="7"/>
  <c r="AG175" i="7"/>
  <c r="AE180" i="7"/>
  <c r="AG193" i="7"/>
  <c r="AF198" i="7"/>
  <c r="AG210" i="7"/>
  <c r="AG223" i="7"/>
  <c r="AF227" i="7"/>
  <c r="AE231" i="7"/>
  <c r="AG242" i="7"/>
  <c r="AG25" i="7"/>
  <c r="AE47" i="7"/>
  <c r="AF69" i="7"/>
  <c r="AG76" i="7"/>
  <c r="AF87" i="7"/>
  <c r="AF107" i="7"/>
  <c r="AE114" i="7"/>
  <c r="AF127" i="7"/>
  <c r="AG141" i="7"/>
  <c r="AG150" i="7"/>
  <c r="AF159" i="7"/>
  <c r="AE168" i="7"/>
  <c r="AG179" i="7"/>
  <c r="AF183" i="7"/>
  <c r="AE187" i="7"/>
  <c r="AG198" i="7"/>
  <c r="AF202" i="7"/>
  <c r="AG213" i="7"/>
  <c r="AE217" i="7"/>
  <c r="AF228" i="7"/>
  <c r="AE232" i="7"/>
  <c r="AG243" i="7"/>
  <c r="AF247" i="7"/>
  <c r="AE251" i="7"/>
  <c r="AG262" i="7"/>
  <c r="AF266" i="7"/>
  <c r="AG277" i="7"/>
  <c r="AG282" i="7"/>
  <c r="AF287" i="7"/>
  <c r="AE292" i="7"/>
  <c r="AG298" i="7"/>
  <c r="AF303" i="7"/>
  <c r="AE308" i="7"/>
  <c r="AG314" i="7"/>
  <c r="AF319" i="7"/>
  <c r="AE324" i="7"/>
  <c r="AG42" i="7"/>
  <c r="AF63" i="7"/>
  <c r="AF16" i="7"/>
  <c r="AF36" i="7"/>
  <c r="AG55" i="7"/>
  <c r="AE73" i="7"/>
  <c r="AF92" i="7"/>
  <c r="AF108" i="7"/>
  <c r="AG12" i="7"/>
  <c r="AF38" i="7"/>
  <c r="AG68" i="7"/>
  <c r="AE86" i="7"/>
  <c r="AF111" i="7"/>
  <c r="AE125" i="7"/>
  <c r="AF140" i="7"/>
  <c r="AG155" i="7"/>
  <c r="AE10" i="7"/>
  <c r="AF41" i="7"/>
  <c r="AE67" i="7"/>
  <c r="AF89" i="7"/>
  <c r="AG114" i="7"/>
  <c r="AE126" i="7"/>
  <c r="AG140" i="7"/>
  <c r="AE154" i="7"/>
  <c r="AF169" i="7"/>
  <c r="AE182" i="7"/>
  <c r="AF197" i="7"/>
  <c r="AG212" i="7"/>
  <c r="AF225" i="7"/>
  <c r="AE238" i="7"/>
  <c r="AF249" i="7"/>
  <c r="AG260" i="7"/>
  <c r="AE270" i="7"/>
  <c r="AG16" i="7"/>
  <c r="AF58" i="7"/>
  <c r="AE79" i="7"/>
  <c r="AE110" i="7"/>
  <c r="AE128" i="7"/>
  <c r="AE144" i="7"/>
  <c r="AE159" i="7"/>
  <c r="AF176" i="7"/>
  <c r="AF182" i="7"/>
  <c r="AG194" i="7"/>
  <c r="AE199" i="7"/>
  <c r="AE212" i="7"/>
  <c r="AF224" i="7"/>
  <c r="AE228" i="7"/>
  <c r="AG239" i="7"/>
  <c r="AG9" i="7"/>
  <c r="AE31" i="7"/>
  <c r="AF53" i="7"/>
  <c r="AG73" i="7"/>
  <c r="AG77" i="7"/>
  <c r="AE96" i="7"/>
  <c r="AG108" i="7"/>
  <c r="AF119" i="7"/>
  <c r="AG133" i="7"/>
  <c r="AG142" i="7"/>
  <c r="AF151" i="7"/>
  <c r="AG165" i="7"/>
  <c r="AE169" i="7"/>
  <c r="AF180" i="7"/>
  <c r="AE184" i="7"/>
  <c r="AG195" i="7"/>
  <c r="AF199" i="7"/>
  <c r="AE203" i="7"/>
  <c r="AG214" i="7"/>
  <c r="AF218" i="7"/>
  <c r="AG229" i="7"/>
  <c r="AE233" i="7"/>
  <c r="AF244" i="7"/>
  <c r="AE248" i="7"/>
  <c r="AG259" i="7"/>
  <c r="AF263" i="7"/>
  <c r="AE267" i="7"/>
  <c r="AG278" i="7"/>
  <c r="AF283" i="7"/>
  <c r="AE288" i="7"/>
  <c r="AG294" i="7"/>
  <c r="AF299" i="7"/>
  <c r="AE304" i="7"/>
  <c r="AG310" i="7"/>
  <c r="AF315" i="7"/>
  <c r="AE320" i="7"/>
  <c r="AG326" i="7"/>
  <c r="AF331" i="7"/>
  <c r="AE336" i="7"/>
  <c r="AG342" i="7"/>
  <c r="AF347" i="7"/>
  <c r="AE352" i="7"/>
  <c r="AG358" i="7"/>
  <c r="AF363" i="7"/>
  <c r="AG50" i="7"/>
  <c r="AG23" i="7"/>
  <c r="AG63" i="7"/>
  <c r="AF100" i="7"/>
  <c r="AG21" i="7"/>
  <c r="AF79" i="7"/>
  <c r="AE115" i="7"/>
  <c r="AE145" i="7"/>
  <c r="AE19" i="7"/>
  <c r="AF83" i="7"/>
  <c r="AF118" i="7"/>
  <c r="AF145" i="7"/>
  <c r="AE174" i="7"/>
  <c r="AE202" i="7"/>
  <c r="AE230" i="7"/>
  <c r="AF253" i="7"/>
  <c r="AE274" i="7"/>
  <c r="AF74" i="7"/>
  <c r="AE111" i="7"/>
  <c r="AF150" i="7"/>
  <c r="AG178" i="7"/>
  <c r="AF195" i="7"/>
  <c r="AE213" i="7"/>
  <c r="AE229" i="7"/>
  <c r="AE15" i="7"/>
  <c r="AG57" i="7"/>
  <c r="AF78" i="7"/>
  <c r="AG109" i="7"/>
  <c r="AG134" i="7"/>
  <c r="AG157" i="7"/>
  <c r="AF170" i="7"/>
  <c r="AE185" i="7"/>
  <c r="AE200" i="7"/>
  <c r="AF215" i="7"/>
  <c r="AG230" i="7"/>
  <c r="AG245" i="7"/>
  <c r="AF260" i="7"/>
  <c r="AG275" i="7"/>
  <c r="AE284" i="7"/>
  <c r="AF295" i="7"/>
  <c r="AG306" i="7"/>
  <c r="AE316" i="7"/>
  <c r="AF327" i="7"/>
  <c r="AG334" i="7"/>
  <c r="AE340" i="7"/>
  <c r="AE348" i="7"/>
  <c r="AF355" i="7"/>
  <c r="AG362" i="7"/>
  <c r="AE368" i="7"/>
  <c r="AG374" i="7"/>
  <c r="AF379" i="7"/>
  <c r="AE384" i="7"/>
  <c r="AG390" i="7"/>
  <c r="AF395" i="7"/>
  <c r="AF34" i="7"/>
  <c r="AG89" i="7"/>
  <c r="AG93" i="7"/>
  <c r="AG129" i="7"/>
  <c r="AG146" i="7"/>
  <c r="AF163" i="7"/>
  <c r="AF187" i="7"/>
  <c r="AE191" i="7"/>
  <c r="AG215" i="7"/>
  <c r="AF222" i="7"/>
  <c r="AF242" i="7"/>
  <c r="AF262" i="7"/>
  <c r="AE269" i="7"/>
  <c r="AG281" i="7"/>
  <c r="AF285" i="7"/>
  <c r="AE289" i="7"/>
  <c r="AG300" i="7"/>
  <c r="AF304" i="7"/>
  <c r="AG315" i="7"/>
  <c r="AE319" i="7"/>
  <c r="AE23" i="7"/>
  <c r="AG65" i="7"/>
  <c r="AF122" i="7"/>
  <c r="AE139" i="7"/>
  <c r="AE156" i="7"/>
  <c r="AG187" i="7"/>
  <c r="AF191" i="7"/>
  <c r="AG218" i="7"/>
  <c r="AG222" i="7"/>
  <c r="AE241" i="7"/>
  <c r="AE252" i="7"/>
  <c r="AE261" i="7"/>
  <c r="AG269" i="7"/>
  <c r="AE273" i="7"/>
  <c r="AG285" i="7"/>
  <c r="AF289" i="7"/>
  <c r="AE293" i="7"/>
  <c r="AG304" i="7"/>
  <c r="AF308" i="7"/>
  <c r="AG319" i="7"/>
  <c r="AE323" i="7"/>
  <c r="AF334" i="7"/>
  <c r="AE338" i="7"/>
  <c r="AG349" i="7"/>
  <c r="AF353" i="7"/>
  <c r="AE357" i="7"/>
  <c r="AG368" i="7"/>
  <c r="AF372" i="7"/>
  <c r="AG383" i="7"/>
  <c r="AE387" i="7"/>
  <c r="AF398" i="7"/>
  <c r="AE403" i="7"/>
  <c r="AG409" i="7"/>
  <c r="AF414" i="7"/>
  <c r="AE419" i="7"/>
  <c r="AG425" i="7"/>
  <c r="AF430" i="7"/>
  <c r="AE435" i="7"/>
  <c r="AG441" i="7"/>
  <c r="AE30" i="7"/>
  <c r="AG72" i="7"/>
  <c r="AG122" i="7"/>
  <c r="AF139" i="7"/>
  <c r="AG167" i="7"/>
  <c r="AF174" i="7"/>
  <c r="AF194" i="7"/>
  <c r="AE205" i="7"/>
  <c r="AG217" i="7"/>
  <c r="AE236" i="7"/>
  <c r="AE240" i="7"/>
  <c r="AF252" i="7"/>
  <c r="AE256" i="7"/>
  <c r="AE260" i="7"/>
  <c r="AG273" i="7"/>
  <c r="AF280" i="7"/>
  <c r="AG291" i="7"/>
  <c r="AE295" i="7"/>
  <c r="AF306" i="7"/>
  <c r="AE310" i="7"/>
  <c r="AG321" i="7"/>
  <c r="AG49" i="7"/>
  <c r="AE91" i="7"/>
  <c r="AG171" i="7"/>
  <c r="AE225" i="7"/>
  <c r="AE285" i="7"/>
  <c r="AE315" i="7"/>
  <c r="AG328" i="7"/>
  <c r="AF332" i="7"/>
  <c r="AG345" i="7"/>
  <c r="AF349" i="7"/>
  <c r="AG369" i="7"/>
  <c r="AF376" i="7"/>
  <c r="AG389" i="7"/>
  <c r="AF393" i="7"/>
  <c r="AE397" i="7"/>
  <c r="AG408" i="7"/>
  <c r="AF412" i="7"/>
  <c r="AE416" i="7"/>
  <c r="AG427" i="7"/>
  <c r="AF431" i="7"/>
  <c r="AG442" i="7"/>
  <c r="AG447" i="7"/>
  <c r="AF452" i="7"/>
  <c r="AE457" i="7"/>
  <c r="AG463" i="7"/>
  <c r="AF468" i="7"/>
  <c r="AE473" i="7"/>
  <c r="AG479" i="7"/>
  <c r="AF484" i="7"/>
  <c r="AE489" i="7"/>
  <c r="AG495" i="7"/>
  <c r="AE498" i="7"/>
  <c r="AG173" i="7"/>
  <c r="AG235" i="7"/>
  <c r="AF259" i="7"/>
  <c r="AG296" i="7"/>
  <c r="AE52" i="7"/>
  <c r="AG27" i="7"/>
  <c r="AF64" i="7"/>
  <c r="AE101" i="7"/>
  <c r="AF22" i="7"/>
  <c r="AG81" i="7"/>
  <c r="AE116" i="7"/>
  <c r="AG147" i="7"/>
  <c r="AE26" i="7"/>
  <c r="AG84" i="7"/>
  <c r="AE119" i="7"/>
  <c r="AG148" i="7"/>
  <c r="AG176" i="7"/>
  <c r="AG204" i="7"/>
  <c r="AF233" i="7"/>
  <c r="AE254" i="7"/>
  <c r="AG276" i="7"/>
  <c r="AE75" i="7"/>
  <c r="AF126" i="7"/>
  <c r="AE151" i="7"/>
  <c r="AF179" i="7"/>
  <c r="AE197" i="7"/>
  <c r="AF214" i="7"/>
  <c r="AF230" i="7"/>
  <c r="AF21" i="7"/>
  <c r="AE63" i="7"/>
  <c r="AE82" i="7"/>
  <c r="AF110" i="7"/>
  <c r="AF135" i="7"/>
  <c r="AG158" i="7"/>
  <c r="AE171" i="7"/>
  <c r="AF186" i="7"/>
  <c r="AE201" i="7"/>
  <c r="AE216" i="7"/>
  <c r="AF231" i="7"/>
  <c r="AG246" i="7"/>
  <c r="AG261" i="7"/>
  <c r="AF276" i="7"/>
  <c r="AG286" i="7"/>
  <c r="AE296" i="7"/>
  <c r="AF307" i="7"/>
  <c r="AG318" i="7"/>
  <c r="AE328" i="7"/>
  <c r="AF335" i="7"/>
  <c r="AF343" i="7"/>
  <c r="AG350" i="7"/>
  <c r="AE356" i="7"/>
  <c r="AE364" i="7"/>
  <c r="AG370" i="7"/>
  <c r="AF375" i="7"/>
  <c r="AE380" i="7"/>
  <c r="AG386" i="7"/>
  <c r="AF391" i="7"/>
  <c r="AE396" i="7"/>
  <c r="AE46" i="7"/>
  <c r="AG90" i="7"/>
  <c r="AF94" i="7"/>
  <c r="AG130" i="7"/>
  <c r="AF147" i="7"/>
  <c r="AG169" i="7"/>
  <c r="AE188" i="7"/>
  <c r="AE192" i="7"/>
  <c r="AF219" i="7"/>
  <c r="AE223" i="7"/>
  <c r="AF243" i="7"/>
  <c r="AG263" i="7"/>
  <c r="AF270" i="7"/>
  <c r="AF282" i="7"/>
  <c r="AE286" i="7"/>
  <c r="AG297" i="7"/>
  <c r="AF301" i="7"/>
  <c r="AE305" i="7"/>
  <c r="AG316" i="7"/>
  <c r="AF320" i="7"/>
  <c r="AG33" i="7"/>
  <c r="AG86" i="7"/>
  <c r="AE123" i="7"/>
  <c r="AE140" i="7"/>
  <c r="AF168" i="7"/>
  <c r="AF188" i="7"/>
  <c r="AE195" i="7"/>
  <c r="AG219" i="7"/>
  <c r="AF223" i="7"/>
  <c r="AF246" i="7"/>
  <c r="AE253" i="7"/>
  <c r="AG266" i="7"/>
  <c r="AG270" i="7"/>
  <c r="AF274" i="7"/>
  <c r="AF286" i="7"/>
  <c r="AE290" i="7"/>
  <c r="AG301" i="7"/>
  <c r="AF305" i="7"/>
  <c r="AE309" i="7"/>
  <c r="AG320" i="7"/>
  <c r="AF324" i="7"/>
  <c r="AG335" i="7"/>
  <c r="AE339" i="7"/>
  <c r="AF350" i="7"/>
  <c r="AE354" i="7"/>
  <c r="AG365" i="7"/>
  <c r="AF369" i="7"/>
  <c r="AE373" i="7"/>
  <c r="AG384" i="7"/>
  <c r="AF388" i="7"/>
  <c r="AE399" i="7"/>
  <c r="AG405" i="7"/>
  <c r="AF410" i="7"/>
  <c r="AE415" i="7"/>
  <c r="AG421" i="7"/>
  <c r="AF426" i="7"/>
  <c r="AE431" i="7"/>
  <c r="AG437" i="7"/>
  <c r="AF442" i="7"/>
  <c r="AG40" i="7"/>
  <c r="AF81" i="7"/>
  <c r="AF123" i="7"/>
  <c r="AG153" i="7"/>
  <c r="AF171" i="7"/>
  <c r="AE175" i="7"/>
  <c r="AG199" i="7"/>
  <c r="AF206" i="7"/>
  <c r="AF226" i="7"/>
  <c r="AE237" i="7"/>
  <c r="AE245" i="7"/>
  <c r="AG253" i="7"/>
  <c r="AE257" i="7"/>
  <c r="AG265" i="7"/>
  <c r="AG274" i="7"/>
  <c r="AE281" i="7"/>
  <c r="AG292" i="7"/>
  <c r="AF296" i="7"/>
  <c r="AG307" i="7"/>
  <c r="AE311" i="7"/>
  <c r="AF322" i="7"/>
  <c r="AG17" i="7"/>
  <c r="AF486" i="7"/>
  <c r="AE479" i="7"/>
  <c r="AE471" i="7"/>
  <c r="AE463" i="7"/>
  <c r="AG457" i="7"/>
  <c r="AG449" i="7"/>
  <c r="AF439" i="7"/>
  <c r="AF433" i="7"/>
  <c r="AE421" i="7"/>
  <c r="AG416" i="7"/>
  <c r="AG403" i="7"/>
  <c r="AE385" i="7"/>
  <c r="AG371" i="7"/>
  <c r="AE362" i="7"/>
  <c r="AG357" i="7"/>
  <c r="AF344" i="7"/>
  <c r="AG337" i="7"/>
  <c r="AG309" i="7"/>
  <c r="AF264" i="7"/>
  <c r="AE211" i="7"/>
  <c r="AE147" i="7"/>
  <c r="AF496" i="7"/>
  <c r="AF488" i="7"/>
  <c r="AE481" i="7"/>
  <c r="AG475" i="7"/>
  <c r="AG467" i="7"/>
  <c r="AF460" i="7"/>
  <c r="AE453" i="7"/>
  <c r="AE445" i="7"/>
  <c r="AG440" i="7"/>
  <c r="AF428" i="7"/>
  <c r="AF415" i="7"/>
  <c r="AG410" i="7"/>
  <c r="AE398" i="7"/>
  <c r="AG392" i="7"/>
  <c r="AE383" i="7"/>
  <c r="AF373" i="7"/>
  <c r="AG348" i="7"/>
  <c r="AE334" i="7"/>
  <c r="AF329" i="7"/>
  <c r="AG311" i="7"/>
  <c r="AG257" i="7"/>
  <c r="AF175" i="7"/>
  <c r="AE80" i="7"/>
  <c r="AE313" i="7"/>
  <c r="AG305" i="7"/>
  <c r="AF290" i="7"/>
  <c r="AF272" i="7"/>
  <c r="AF255" i="7"/>
  <c r="AE239" i="7"/>
  <c r="AE208" i="7"/>
  <c r="AG185" i="7"/>
  <c r="AF155" i="7"/>
  <c r="AG121" i="7"/>
  <c r="AF18" i="7"/>
  <c r="AF434" i="7"/>
  <c r="AE423" i="7"/>
  <c r="AG413" i="7"/>
  <c r="AF402" i="7"/>
  <c r="AE386" i="7"/>
  <c r="AE371" i="7"/>
  <c r="AF356" i="7"/>
  <c r="AE341" i="7"/>
  <c r="AG333" i="7"/>
  <c r="AF318" i="7"/>
  <c r="AG303" i="7"/>
  <c r="AG288" i="7"/>
  <c r="AE272" i="7"/>
  <c r="AE255" i="7"/>
  <c r="AF232" i="7"/>
  <c r="AE209" i="7"/>
  <c r="AG186" i="7"/>
  <c r="AF138" i="7"/>
  <c r="AE55" i="7"/>
  <c r="AE318" i="7"/>
  <c r="AE303" i="7"/>
  <c r="AF288" i="7"/>
  <c r="AE277" i="7"/>
  <c r="AF248" i="7"/>
  <c r="AE221" i="7"/>
  <c r="AF190" i="7"/>
  <c r="AG162" i="7"/>
  <c r="AF113" i="7"/>
  <c r="AF66" i="7"/>
  <c r="AG394" i="7"/>
  <c r="AF383" i="7"/>
  <c r="AE372" i="7"/>
  <c r="AE360" i="7"/>
  <c r="AG346" i="7"/>
  <c r="AE332" i="7"/>
  <c r="AE312" i="7"/>
  <c r="AF291" i="7"/>
  <c r="AE265" i="7"/>
  <c r="AE235" i="7"/>
  <c r="AF212" i="7"/>
  <c r="AG182" i="7"/>
  <c r="AG149" i="7"/>
  <c r="AG106" i="7"/>
  <c r="AG41" i="7"/>
  <c r="AG226" i="7"/>
  <c r="AG191" i="7"/>
  <c r="AE136" i="7"/>
  <c r="AE38" i="7"/>
  <c r="AG244" i="7"/>
  <c r="AE190" i="7"/>
  <c r="AF133" i="7"/>
  <c r="AE51" i="7"/>
  <c r="AE133" i="7"/>
  <c r="AG53" i="7"/>
  <c r="AF84" i="7"/>
  <c r="AF71" i="7"/>
  <c r="AE247" i="7"/>
  <c r="AE220" i="7"/>
  <c r="AE189" i="7"/>
  <c r="AG161" i="7"/>
  <c r="AG104" i="7"/>
  <c r="AG56" i="7"/>
  <c r="AE392" i="7"/>
  <c r="AG382" i="7"/>
  <c r="AF371" i="7"/>
  <c r="AF359" i="7"/>
  <c r="AE344" i="7"/>
  <c r="AG330" i="7"/>
  <c r="AF311" i="7"/>
  <c r="AG290" i="7"/>
  <c r="AE264" i="7"/>
  <c r="AF234" i="7"/>
  <c r="AG211" i="7"/>
  <c r="AG181" i="7"/>
  <c r="AF143" i="7"/>
  <c r="AG105" i="7"/>
  <c r="AF37" i="7"/>
  <c r="AG225" i="7"/>
  <c r="AE183" i="7"/>
  <c r="AE135" i="7"/>
  <c r="AG32" i="7"/>
  <c r="AE242" i="7"/>
  <c r="AG188" i="7"/>
  <c r="AG132" i="7"/>
  <c r="AE50" i="7"/>
  <c r="AG131" i="7"/>
  <c r="AG52" i="7"/>
  <c r="AF80" i="7"/>
  <c r="AG70" i="7"/>
  <c r="AE40" i="7"/>
  <c r="AF35" i="7"/>
  <c r="AF96" i="7"/>
  <c r="AE89" i="7"/>
  <c r="AE81" i="7"/>
  <c r="AG75" i="7"/>
  <c r="AF68" i="7"/>
  <c r="AF60" i="7"/>
  <c r="AE53" i="7"/>
  <c r="AG47" i="7"/>
  <c r="AG39" i="7"/>
  <c r="AF32" i="7"/>
  <c r="AE25" i="7"/>
  <c r="AE17" i="7"/>
  <c r="AG11" i="7"/>
  <c r="AE68" i="7"/>
  <c r="AE60" i="7"/>
  <c r="AG54" i="7"/>
  <c r="AF47" i="7"/>
  <c r="AE36" i="7"/>
  <c r="AF11" i="7"/>
  <c r="AF15" i="7"/>
  <c r="AG30" i="7"/>
  <c r="AF39" i="7"/>
  <c r="AG46" i="7"/>
  <c r="AF51" i="7"/>
  <c r="AE56" i="7"/>
  <c r="AG62" i="7"/>
  <c r="AF67" i="7"/>
  <c r="AE72" i="7"/>
  <c r="AE13" i="7"/>
  <c r="AG19" i="7"/>
  <c r="AF24" i="7"/>
  <c r="AE29" i="7"/>
  <c r="AG35" i="7"/>
  <c r="AF40" i="7"/>
  <c r="AE45" i="7"/>
  <c r="AG51" i="7"/>
  <c r="AF56" i="7"/>
  <c r="AE61" i="7"/>
  <c r="AG67" i="7"/>
  <c r="AF72" i="7"/>
  <c r="AE77" i="7"/>
  <c r="AG83" i="7"/>
  <c r="AF88" i="7"/>
  <c r="AE93" i="7"/>
  <c r="AG99" i="7"/>
  <c r="AF104" i="7"/>
  <c r="AE109" i="7"/>
  <c r="AG115" i="7"/>
  <c r="AF120" i="7"/>
  <c r="AF14" i="7"/>
  <c r="AG28" i="7"/>
  <c r="AG37" i="7"/>
  <c r="AF46" i="7"/>
  <c r="AG60" i="7"/>
  <c r="AG69" i="7"/>
  <c r="AG80" i="7"/>
  <c r="AE84" i="7"/>
  <c r="AF95" i="7"/>
  <c r="AE99" i="7"/>
  <c r="AG110" i="7"/>
  <c r="AF114" i="7"/>
  <c r="AE118" i="7"/>
  <c r="AG127" i="7"/>
  <c r="AF132" i="7"/>
  <c r="AE137" i="7"/>
  <c r="AG143" i="7"/>
  <c r="AF148" i="7"/>
  <c r="AE153" i="7"/>
  <c r="AG159" i="7"/>
  <c r="AF164" i="7"/>
  <c r="AE11" i="7"/>
  <c r="AF25" i="7"/>
  <c r="AE34" i="7"/>
  <c r="AE43" i="7"/>
  <c r="AF57" i="7"/>
  <c r="AE66" i="7"/>
  <c r="AG82" i="7"/>
  <c r="AF86" i="7"/>
  <c r="AE90" i="7"/>
  <c r="AG101" i="7"/>
  <c r="AF105" i="7"/>
  <c r="AG116" i="7"/>
  <c r="AE120" i="7"/>
  <c r="AF125" i="7"/>
  <c r="AE130" i="7"/>
  <c r="AG136" i="7"/>
  <c r="AF141" i="7"/>
  <c r="AE146" i="7"/>
  <c r="AG152" i="7"/>
  <c r="AF157" i="7"/>
  <c r="AE162" i="7"/>
  <c r="AG168" i="7"/>
  <c r="AF173" i="7"/>
  <c r="AE178" i="7"/>
  <c r="AG184" i="7"/>
  <c r="AF189" i="7"/>
  <c r="AE194" i="7"/>
  <c r="AG200" i="7"/>
  <c r="AF205" i="7"/>
  <c r="AE210" i="7"/>
  <c r="AG216" i="7"/>
  <c r="AF221" i="7"/>
  <c r="AE226" i="7"/>
  <c r="AG232" i="7"/>
  <c r="AN375" i="7"/>
  <c r="AN239" i="7"/>
  <c r="AN113" i="7"/>
  <c r="AN233" i="7"/>
  <c r="AN125" i="7"/>
  <c r="AN462" i="7"/>
  <c r="AN224" i="7"/>
  <c r="AN122" i="7"/>
  <c r="AN472" i="7"/>
  <c r="AN107" i="7"/>
  <c r="AN201" i="7"/>
  <c r="AN275" i="7"/>
  <c r="AN196" i="7"/>
  <c r="AN96" i="7"/>
  <c r="AN419" i="7"/>
  <c r="AN489" i="7"/>
  <c r="AN336" i="7"/>
  <c r="AN21" i="7"/>
  <c r="AN127" i="7"/>
  <c r="AN38" i="7"/>
  <c r="AN397" i="7"/>
  <c r="AN455" i="7"/>
  <c r="AN353" i="7"/>
  <c r="AN264" i="7"/>
  <c r="AN318" i="7"/>
  <c r="AN152" i="7"/>
  <c r="AG34" i="7"/>
  <c r="AE28" i="7"/>
  <c r="AF23" i="7"/>
  <c r="AG14" i="7"/>
  <c r="AN424" i="7"/>
  <c r="AN277" i="7"/>
  <c r="AN359" i="7"/>
  <c r="AN406" i="7"/>
  <c r="AN115" i="7"/>
  <c r="AN83" i="7"/>
  <c r="AN252" i="7"/>
  <c r="AN23" i="7"/>
  <c r="AN66" i="7"/>
  <c r="AF43" i="7"/>
  <c r="AG38" i="7"/>
  <c r="AE32" i="7"/>
  <c r="AF27" i="7"/>
  <c r="AE20" i="7"/>
  <c r="AE12" i="7"/>
  <c r="AN311" i="7"/>
  <c r="AN112" i="7"/>
  <c r="AN467" i="7"/>
  <c r="AN237" i="7"/>
  <c r="AN443" i="7"/>
  <c r="AN498" i="7"/>
  <c r="AN347" i="7"/>
  <c r="AN286" i="7"/>
  <c r="AN43" i="7"/>
  <c r="AN240" i="7"/>
  <c r="AN184" i="7"/>
  <c r="AN142" i="7"/>
  <c r="AN26" i="7"/>
  <c r="AN450" i="7"/>
  <c r="AN387" i="7"/>
  <c r="AN396" i="7"/>
  <c r="AN303" i="7"/>
  <c r="AN382" i="7"/>
  <c r="AN354" i="7"/>
  <c r="AN49" i="7"/>
  <c r="AN296" i="7"/>
  <c r="AN71" i="7"/>
  <c r="AN54" i="7"/>
  <c r="AN454" i="7"/>
  <c r="AN411" i="7"/>
  <c r="AN389" i="7"/>
  <c r="AN341" i="7"/>
  <c r="AN400" i="7"/>
  <c r="AN473" i="7"/>
  <c r="AN199" i="7"/>
  <c r="AN446" i="7"/>
  <c r="AN386" i="7"/>
  <c r="AN313" i="7"/>
  <c r="AN227" i="7"/>
  <c r="AN362" i="7"/>
  <c r="AN177" i="7"/>
  <c r="AN65" i="7"/>
  <c r="AN85" i="7"/>
  <c r="AN348" i="7"/>
  <c r="AN298" i="7"/>
  <c r="AN214" i="7"/>
  <c r="AN87" i="7"/>
  <c r="AN170" i="7"/>
  <c r="AN86" i="7"/>
  <c r="AN56" i="7"/>
  <c r="AN492" i="7"/>
  <c r="AN449" i="7"/>
  <c r="AN407" i="7"/>
  <c r="AN333" i="7"/>
  <c r="AN213" i="7"/>
  <c r="AN471" i="7"/>
  <c r="AN435" i="7"/>
  <c r="AN183" i="7"/>
  <c r="AN490" i="7"/>
  <c r="AN438" i="7"/>
  <c r="AN289" i="7"/>
  <c r="AN339" i="7"/>
  <c r="AN219" i="7"/>
  <c r="AN282" i="7"/>
  <c r="AN161" i="7"/>
  <c r="AN27" i="7"/>
  <c r="AN77" i="7"/>
  <c r="AN332" i="7"/>
  <c r="AN238" i="7"/>
  <c r="AN208" i="7"/>
  <c r="AN182" i="7"/>
  <c r="AN166" i="7"/>
  <c r="AN138" i="7"/>
  <c r="AN110" i="7"/>
  <c r="AN80" i="7"/>
  <c r="AN24" i="7"/>
  <c r="AN476" i="7"/>
  <c r="AN432" i="7"/>
  <c r="AN421" i="7"/>
  <c r="AN399" i="7"/>
  <c r="AN379" i="7"/>
  <c r="AN285" i="7"/>
  <c r="AN171" i="7"/>
  <c r="AN493" i="7"/>
  <c r="AN459" i="7"/>
  <c r="AN367" i="7"/>
  <c r="AN263" i="7"/>
  <c r="AN209" i="7"/>
  <c r="AN466" i="7"/>
  <c r="AN420" i="7"/>
  <c r="AN361" i="7"/>
  <c r="AN249" i="7"/>
  <c r="AN291" i="7"/>
  <c r="AN179" i="7"/>
  <c r="AN340" i="7"/>
  <c r="AN270" i="7"/>
  <c r="AN121" i="7"/>
  <c r="AN11" i="7"/>
  <c r="AN149" i="7"/>
  <c r="AN29" i="7"/>
  <c r="AN322" i="7"/>
  <c r="AN274" i="7"/>
  <c r="AN228" i="7"/>
  <c r="AN198" i="7"/>
  <c r="AN151" i="7"/>
  <c r="AN31" i="7"/>
  <c r="AN154" i="7"/>
  <c r="AN128" i="7"/>
  <c r="AN98" i="7"/>
  <c r="AN70" i="7"/>
  <c r="AG18" i="7"/>
  <c r="AG10" i="7"/>
  <c r="AN12" i="7"/>
  <c r="AN16" i="7"/>
  <c r="AN30" i="7"/>
  <c r="AN40" i="7"/>
  <c r="AN50" i="7"/>
  <c r="AN62" i="7"/>
  <c r="AN72" i="7"/>
  <c r="AN82" i="7"/>
  <c r="AN94" i="7"/>
  <c r="AN104" i="7"/>
  <c r="AN114" i="7"/>
  <c r="AN126" i="7"/>
  <c r="AN136" i="7"/>
  <c r="AN146" i="7"/>
  <c r="AN158" i="7"/>
  <c r="AN168" i="7"/>
  <c r="AN178" i="7"/>
  <c r="AN55" i="7"/>
  <c r="AN95" i="7"/>
  <c r="AN135" i="7"/>
  <c r="AN180" i="7"/>
  <c r="AN190" i="7"/>
  <c r="AN200" i="7"/>
  <c r="AN212" i="7"/>
  <c r="AN222" i="7"/>
  <c r="AN232" i="7"/>
  <c r="AN244" i="7"/>
  <c r="AN254" i="7"/>
  <c r="AN292" i="7"/>
  <c r="AN314" i="7"/>
  <c r="AN324" i="7"/>
  <c r="AN334" i="7"/>
  <c r="AN13" i="7"/>
  <c r="AN53" i="7"/>
  <c r="AN93" i="7"/>
  <c r="AN141" i="7"/>
  <c r="AN19" i="7"/>
  <c r="AN59" i="7"/>
  <c r="AN17" i="7"/>
  <c r="AN57" i="7"/>
  <c r="AN97" i="7"/>
  <c r="AN145" i="7"/>
  <c r="AN256" i="7"/>
  <c r="AN266" i="7"/>
  <c r="AN280" i="7"/>
  <c r="AN306" i="7"/>
  <c r="AN342" i="7"/>
  <c r="AN360" i="7"/>
  <c r="AN372" i="7"/>
  <c r="AN195" i="7"/>
  <c r="AN243" i="7"/>
  <c r="AN283" i="7"/>
  <c r="AN323" i="7"/>
  <c r="AN371" i="7"/>
  <c r="AN257" i="7"/>
  <c r="AN297" i="7"/>
  <c r="AN345" i="7"/>
  <c r="AN376" i="7"/>
  <c r="AN390" i="7"/>
  <c r="AN418" i="7"/>
  <c r="AN434" i="7"/>
  <c r="AN452" i="7"/>
  <c r="AN474" i="7"/>
  <c r="AN494" i="7"/>
  <c r="AN185" i="7"/>
  <c r="AN131" i="7"/>
  <c r="AN207" i="7"/>
  <c r="AN247" i="7"/>
  <c r="AN295" i="7"/>
  <c r="AN335" i="7"/>
  <c r="AN423" i="7"/>
  <c r="AN441" i="7"/>
  <c r="AN453" i="7"/>
  <c r="AN463" i="7"/>
  <c r="AN479" i="7"/>
  <c r="AN491" i="7"/>
  <c r="AN388" i="7"/>
  <c r="AN410" i="7"/>
  <c r="AN181" i="7"/>
  <c r="AN221" i="7"/>
  <c r="AN269" i="7"/>
  <c r="AN309" i="7"/>
  <c r="AN349" i="7"/>
  <c r="AN484" i="7"/>
  <c r="AN460" i="7"/>
  <c r="AN436" i="7"/>
  <c r="AN483" i="7"/>
  <c r="AN425" i="7"/>
  <c r="AN413" i="7"/>
  <c r="AN403" i="7"/>
  <c r="AN391" i="7"/>
  <c r="AN381" i="7"/>
  <c r="AN365" i="7"/>
  <c r="AN301" i="7"/>
  <c r="AN245" i="7"/>
  <c r="AN189" i="7"/>
  <c r="AN404" i="7"/>
  <c r="AN497" i="7"/>
  <c r="AN481" i="7"/>
  <c r="AN461" i="7"/>
  <c r="AN445" i="7"/>
  <c r="AN431" i="7"/>
  <c r="AN327" i="7"/>
  <c r="AN271" i="7"/>
  <c r="AN215" i="7"/>
  <c r="AN217" i="7"/>
  <c r="AN123" i="7"/>
  <c r="AN478" i="7"/>
  <c r="AN448" i="7"/>
  <c r="AN422" i="7"/>
  <c r="AN398" i="7"/>
  <c r="AN374" i="7"/>
  <c r="AN321" i="7"/>
  <c r="AN265" i="7"/>
  <c r="AN355" i="7"/>
  <c r="AN307" i="7"/>
  <c r="AN251" i="7"/>
  <c r="AN187" i="7"/>
  <c r="AN364" i="7"/>
  <c r="AN346" i="7"/>
  <c r="AN304" i="7"/>
  <c r="AN272" i="7"/>
  <c r="AN258" i="7"/>
  <c r="AN129" i="7"/>
  <c r="AN81" i="7"/>
  <c r="AN25" i="7"/>
  <c r="AN51" i="7"/>
  <c r="AN157" i="7"/>
  <c r="AN109" i="7"/>
  <c r="AN45" i="7"/>
  <c r="AN352" i="7"/>
  <c r="AN326" i="7"/>
  <c r="AN302" i="7"/>
  <c r="AN288" i="7"/>
  <c r="AN246" i="7"/>
  <c r="AN230" i="7"/>
  <c r="AN216" i="7"/>
  <c r="AN204" i="7"/>
  <c r="AN188" i="7"/>
  <c r="AN159" i="7"/>
  <c r="AN103" i="7"/>
  <c r="AN39" i="7"/>
  <c r="AN174" i="7"/>
  <c r="AN160" i="7"/>
  <c r="AN144" i="7"/>
  <c r="AN130" i="7"/>
  <c r="AN118" i="7"/>
  <c r="AN102" i="7"/>
  <c r="AN88" i="7"/>
  <c r="AN74" i="7"/>
  <c r="AN58" i="7"/>
  <c r="AN46" i="7"/>
  <c r="AN32" i="7"/>
  <c r="AN10" i="7"/>
  <c r="AN488" i="7"/>
  <c r="AN468" i="7"/>
  <c r="AN442" i="7"/>
  <c r="AN414" i="7"/>
  <c r="AN439" i="7"/>
  <c r="AN415" i="7"/>
  <c r="AN405" i="7"/>
  <c r="AN395" i="7"/>
  <c r="AN383" i="7"/>
  <c r="AN373" i="7"/>
  <c r="AN317" i="7"/>
  <c r="AN253" i="7"/>
  <c r="AN205" i="7"/>
  <c r="AN416" i="7"/>
  <c r="AN384" i="7"/>
  <c r="AN485" i="7"/>
  <c r="AN469" i="7"/>
  <c r="AN451" i="7"/>
  <c r="AN433" i="7"/>
  <c r="AN343" i="7"/>
  <c r="AN279" i="7"/>
  <c r="AN231" i="7"/>
  <c r="AN163" i="7"/>
  <c r="AN155" i="7"/>
  <c r="AN482" i="7"/>
  <c r="AN458" i="7"/>
  <c r="AN430" i="7"/>
  <c r="AN402" i="7"/>
  <c r="AN378" i="7"/>
  <c r="AN329" i="7"/>
  <c r="AN281" i="7"/>
  <c r="AN225" i="7"/>
  <c r="AN315" i="7"/>
  <c r="AN259" i="7"/>
  <c r="AN211" i="7"/>
  <c r="AN370" i="7"/>
  <c r="AN350" i="7"/>
  <c r="AN308" i="7"/>
  <c r="AN276" i="7"/>
  <c r="AN262" i="7"/>
  <c r="AN153" i="7"/>
  <c r="AN89" i="7"/>
  <c r="AN33" i="7"/>
  <c r="AN75" i="7"/>
  <c r="AN173" i="7"/>
  <c r="AN117" i="7"/>
  <c r="AN61" i="7"/>
  <c r="AN358" i="7"/>
  <c r="AN330" i="7"/>
  <c r="AN316" i="7"/>
  <c r="AN290" i="7"/>
  <c r="AN248" i="7"/>
  <c r="AN236" i="7"/>
  <c r="AN220" i="7"/>
  <c r="AN206" i="7"/>
  <c r="AN192" i="7"/>
  <c r="AN167" i="7"/>
  <c r="AN119" i="7"/>
  <c r="AN63" i="7"/>
  <c r="AN176" i="7"/>
  <c r="AN162" i="7"/>
  <c r="AN150" i="7"/>
  <c r="AN134" i="7"/>
  <c r="AN120" i="7"/>
  <c r="AN106" i="7"/>
  <c r="AN90" i="7"/>
  <c r="AN78" i="7"/>
  <c r="AN64" i="7"/>
  <c r="AN48" i="7"/>
  <c r="AN34" i="7"/>
  <c r="AN18" i="7"/>
  <c r="AG22" i="7"/>
  <c r="AE16" i="7"/>
  <c r="AN22" i="7"/>
  <c r="AN14" i="7"/>
  <c r="AN496" i="7"/>
  <c r="AN480" i="7"/>
  <c r="AN464" i="7"/>
  <c r="AN444" i="7"/>
  <c r="AN428" i="7"/>
  <c r="AN477" i="7"/>
  <c r="AN429" i="7"/>
  <c r="AN417" i="7"/>
  <c r="AN409" i="7"/>
  <c r="AN401" i="7"/>
  <c r="AN393" i="7"/>
  <c r="AN385" i="7"/>
  <c r="AN377" i="7"/>
  <c r="AN357" i="7"/>
  <c r="AN325" i="7"/>
  <c r="AN293" i="7"/>
  <c r="AN261" i="7"/>
  <c r="AN229" i="7"/>
  <c r="AN197" i="7"/>
  <c r="AN139" i="7"/>
  <c r="AN408" i="7"/>
  <c r="AN392" i="7"/>
  <c r="AN495" i="7"/>
  <c r="AN487" i="7"/>
  <c r="AN475" i="7"/>
  <c r="AN465" i="7"/>
  <c r="AN457" i="7"/>
  <c r="AN447" i="7"/>
  <c r="AN437" i="7"/>
  <c r="AN427" i="7"/>
  <c r="AN351" i="7"/>
  <c r="AN319" i="7"/>
  <c r="AN287" i="7"/>
  <c r="AN255" i="7"/>
  <c r="AN223" i="7"/>
  <c r="AN191" i="7"/>
  <c r="AN99" i="7"/>
  <c r="AN193" i="7"/>
  <c r="AN91" i="7"/>
  <c r="AN486" i="7"/>
  <c r="AN470" i="7"/>
  <c r="AN456" i="7"/>
  <c r="AN440" i="7"/>
  <c r="AN426" i="7"/>
  <c r="AN412" i="7"/>
  <c r="AN394" i="7"/>
  <c r="AN380" i="7"/>
  <c r="AN369" i="7"/>
  <c r="AN337" i="7"/>
  <c r="AN305" i="7"/>
  <c r="AN273" i="7"/>
  <c r="AN241" i="7"/>
  <c r="AN363" i="7"/>
  <c r="AN331" i="7"/>
  <c r="AN299" i="7"/>
  <c r="AN267" i="7"/>
  <c r="AN235" i="7"/>
  <c r="AN203" i="7"/>
  <c r="AN147" i="7"/>
  <c r="AN368" i="7"/>
  <c r="AN356" i="7"/>
  <c r="AN344" i="7"/>
  <c r="AN312" i="7"/>
  <c r="AN300" i="7"/>
  <c r="AN278" i="7"/>
  <c r="AN268" i="7"/>
  <c r="AN260" i="7"/>
  <c r="AN169" i="7"/>
  <c r="AN137" i="7"/>
  <c r="AN105" i="7"/>
  <c r="AN73" i="7"/>
  <c r="AN41" i="7"/>
  <c r="AN9" i="7"/>
  <c r="AN67" i="7"/>
  <c r="AN35" i="7"/>
  <c r="AN165" i="7"/>
  <c r="AN133" i="7"/>
  <c r="AN101" i="7"/>
  <c r="AN69" i="7"/>
  <c r="AN37" i="7"/>
  <c r="AN366" i="7"/>
  <c r="AN338" i="7"/>
  <c r="AN328" i="7"/>
  <c r="AN320" i="7"/>
  <c r="AN310" i="7"/>
  <c r="AN294" i="7"/>
  <c r="AN284" i="7"/>
  <c r="AN250" i="7"/>
  <c r="AN242" i="7"/>
  <c r="AN234" i="7"/>
  <c r="AN226" i="7"/>
  <c r="AN218" i="7"/>
  <c r="AN210" i="7"/>
  <c r="AN202" i="7"/>
  <c r="AN194" i="7"/>
  <c r="AN186" i="7"/>
  <c r="AN175" i="7"/>
  <c r="AN143" i="7"/>
  <c r="AN111" i="7"/>
  <c r="AN79" i="7"/>
  <c r="AN47" i="7"/>
  <c r="AN15" i="7"/>
  <c r="AN172" i="7"/>
  <c r="AN164" i="7"/>
  <c r="AN156" i="7"/>
  <c r="AN148" i="7"/>
  <c r="AN140" i="7"/>
  <c r="AN132" i="7"/>
  <c r="AN124" i="7"/>
  <c r="AN116" i="7"/>
  <c r="AN108" i="7"/>
  <c r="AN100" i="7"/>
  <c r="AN92" i="7"/>
  <c r="AN84" i="7"/>
  <c r="AN76" i="7"/>
  <c r="AN68" i="7"/>
  <c r="AN60" i="7"/>
  <c r="AN52" i="7"/>
  <c r="AN44" i="7"/>
  <c r="AN36" i="7"/>
  <c r="AN28" i="7"/>
  <c r="AN20" i="7"/>
  <c r="D15" i="13"/>
  <c r="C10" i="1" s="1"/>
  <c r="E32" i="14"/>
  <c r="C37" i="8" s="1"/>
  <c r="D14" i="13"/>
  <c r="B10" i="1" s="1"/>
  <c r="D8" i="13"/>
  <c r="E4" i="1" s="1"/>
  <c r="D4" i="13"/>
  <c r="G1" i="1" s="1"/>
  <c r="E5" i="14"/>
  <c r="E9" i="14"/>
  <c r="C14" i="8" s="1"/>
  <c r="E13" i="14"/>
  <c r="C18" i="8" s="1"/>
  <c r="E17" i="14"/>
  <c r="C22" i="8" s="1"/>
  <c r="E21" i="14"/>
  <c r="C26" i="8" s="1"/>
  <c r="E25" i="14"/>
  <c r="C30" i="8" s="1"/>
  <c r="E29" i="14"/>
  <c r="C34" i="8" s="1"/>
  <c r="E33" i="14"/>
  <c r="C38" i="8" s="1"/>
  <c r="E37" i="14"/>
  <c r="C42" i="8" s="1"/>
  <c r="E41" i="14"/>
  <c r="E32" i="8" s="1"/>
  <c r="E45" i="14"/>
  <c r="E36" i="8" s="1"/>
  <c r="E49" i="14"/>
  <c r="E40" i="8" s="1"/>
  <c r="D6" i="13"/>
  <c r="C4" i="1" s="1"/>
  <c r="D2" i="13"/>
  <c r="B1" i="1" s="1"/>
  <c r="E11" i="14"/>
  <c r="C16" i="8" s="1"/>
  <c r="E19" i="14"/>
  <c r="C24" i="8" s="1"/>
  <c r="E27" i="14"/>
  <c r="C32" i="8" s="1"/>
  <c r="E31" i="14"/>
  <c r="C36" i="8" s="1"/>
  <c r="E39" i="14"/>
  <c r="E30" i="8" s="1"/>
  <c r="E20" i="14"/>
  <c r="C25" i="8" s="1"/>
  <c r="E28" i="14"/>
  <c r="C33" i="8" s="1"/>
  <c r="E44" i="14"/>
  <c r="E35" i="8" s="1"/>
  <c r="D11" i="13"/>
  <c r="B5" i="1" s="1"/>
  <c r="D7" i="13"/>
  <c r="D4" i="1" s="1"/>
  <c r="D3" i="13"/>
  <c r="B2" i="1" s="1"/>
  <c r="E6" i="14"/>
  <c r="C11" i="8" s="1"/>
  <c r="E10" i="14"/>
  <c r="C15" i="8" s="1"/>
  <c r="E14" i="14"/>
  <c r="C19" i="8" s="1"/>
  <c r="E18" i="14"/>
  <c r="C23" i="8" s="1"/>
  <c r="E22" i="14"/>
  <c r="C27" i="8" s="1"/>
  <c r="E26" i="14"/>
  <c r="C31" i="8" s="1"/>
  <c r="E30" i="14"/>
  <c r="C35" i="8" s="1"/>
  <c r="E34" i="14"/>
  <c r="C39" i="8" s="1"/>
  <c r="E38" i="14"/>
  <c r="E29" i="8" s="1"/>
  <c r="E42" i="14"/>
  <c r="E33" i="8" s="1"/>
  <c r="E46" i="14"/>
  <c r="E37" i="8" s="1"/>
  <c r="E2" i="14"/>
  <c r="C8" i="8" s="1"/>
  <c r="D10" i="13"/>
  <c r="J4" i="1" s="1"/>
  <c r="E7" i="14"/>
  <c r="C12" i="8" s="1"/>
  <c r="E15" i="14"/>
  <c r="C20" i="8" s="1"/>
  <c r="E23" i="14"/>
  <c r="C28" i="8" s="1"/>
  <c r="E35" i="14"/>
  <c r="C40" i="8" s="1"/>
  <c r="E43" i="14"/>
  <c r="E34" i="8" s="1"/>
  <c r="E47" i="14"/>
  <c r="E38" i="8" s="1"/>
  <c r="D9" i="13"/>
  <c r="G4" i="1" s="1"/>
  <c r="D5" i="13"/>
  <c r="B4" i="1" s="1"/>
  <c r="E4" i="14"/>
  <c r="C6" i="8" s="1"/>
  <c r="E8" i="14"/>
  <c r="C13" i="8" s="1"/>
  <c r="E12" i="14"/>
  <c r="C17" i="8" s="1"/>
  <c r="E16" i="14"/>
  <c r="C21" i="8" s="1"/>
  <c r="E24" i="14"/>
  <c r="C29" i="8" s="1"/>
  <c r="E36" i="14"/>
  <c r="C41" i="8" s="1"/>
  <c r="E40" i="14"/>
  <c r="E31" i="8" s="1"/>
  <c r="E48" i="14"/>
  <c r="E39" i="8" s="1"/>
  <c r="D57" i="13"/>
  <c r="AS10" i="1" s="1"/>
  <c r="D53" i="13"/>
  <c r="AO10" i="1" s="1"/>
  <c r="D49" i="13"/>
  <c r="AK10" i="1" s="1"/>
  <c r="D45" i="13"/>
  <c r="AG10" i="1" s="1"/>
  <c r="D41" i="13"/>
  <c r="AC10" i="1" s="1"/>
  <c r="D37" i="13"/>
  <c r="Y10" i="1" s="1"/>
  <c r="D33" i="13"/>
  <c r="U10" i="1" s="1"/>
  <c r="D28" i="13"/>
  <c r="P10" i="1" s="1"/>
  <c r="D24" i="13"/>
  <c r="D20" i="13"/>
  <c r="H10" i="1" s="1"/>
  <c r="D60" i="13"/>
  <c r="AV10" i="1" s="1"/>
  <c r="D56" i="13"/>
  <c r="AR10" i="1" s="1"/>
  <c r="D52" i="13"/>
  <c r="AN10" i="1" s="1"/>
  <c r="D48" i="13"/>
  <c r="AJ10" i="1" s="1"/>
  <c r="D44" i="13"/>
  <c r="AF10" i="1" s="1"/>
  <c r="D40" i="13"/>
  <c r="D36" i="13"/>
  <c r="X10" i="1" s="1"/>
  <c r="D32" i="13"/>
  <c r="T10" i="1" s="1"/>
  <c r="D27" i="13"/>
  <c r="O10" i="1" s="1"/>
  <c r="D23" i="13"/>
  <c r="K10" i="1" s="1"/>
  <c r="D19" i="13"/>
  <c r="G10" i="1" s="1"/>
  <c r="D59" i="13"/>
  <c r="AU10" i="1" s="1"/>
  <c r="D55" i="13"/>
  <c r="AQ10" i="1" s="1"/>
  <c r="D51" i="13"/>
  <c r="AM10" i="1" s="1"/>
  <c r="D47" i="13"/>
  <c r="AI10" i="1" s="1"/>
  <c r="D43" i="13"/>
  <c r="AE10" i="1" s="1"/>
  <c r="D39" i="13"/>
  <c r="AA10" i="1" s="1"/>
  <c r="D35" i="13"/>
  <c r="W10" i="1" s="1"/>
  <c r="D31" i="13"/>
  <c r="S10" i="1" s="1"/>
  <c r="D26" i="13"/>
  <c r="N10" i="1" s="1"/>
  <c r="D22" i="13"/>
  <c r="J10" i="1" s="1"/>
  <c r="D18" i="13"/>
  <c r="D58" i="13"/>
  <c r="AT10" i="1" s="1"/>
  <c r="D54" i="13"/>
  <c r="AP10" i="1" s="1"/>
  <c r="D50" i="13"/>
  <c r="AL10" i="1" s="1"/>
  <c r="D46" i="13"/>
  <c r="AH10" i="1" s="1"/>
  <c r="D42" i="13"/>
  <c r="AD10" i="1" s="1"/>
  <c r="D38" i="13"/>
  <c r="Z10" i="1" s="1"/>
  <c r="D34" i="13"/>
  <c r="V10" i="1" s="1"/>
  <c r="D30" i="13"/>
  <c r="R10" i="1" s="1"/>
  <c r="D25" i="13"/>
  <c r="M10" i="1" s="1"/>
  <c r="D21" i="13"/>
  <c r="I10" i="1" s="1"/>
  <c r="D17" i="13"/>
  <c r="E10" i="1" s="1"/>
  <c r="D16" i="13"/>
  <c r="D10" i="1" s="1"/>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 i="12"/>
  <c r="P6" i="12"/>
  <c r="P7" i="12"/>
  <c r="P8" i="12"/>
  <c r="P9" i="12"/>
  <c r="P10" i="12"/>
  <c r="P11" i="12"/>
  <c r="P12" i="12"/>
  <c r="P13" i="12"/>
  <c r="P14" i="12"/>
  <c r="P15" i="12"/>
  <c r="P18" i="12"/>
  <c r="P19" i="12"/>
  <c r="P20" i="12"/>
  <c r="P23" i="12"/>
  <c r="P25" i="12"/>
  <c r="P26" i="12"/>
  <c r="P27" i="12"/>
  <c r="P28" i="12"/>
  <c r="P29" i="12"/>
  <c r="P30" i="12"/>
  <c r="P31" i="12"/>
  <c r="P32" i="12"/>
  <c r="P33" i="12"/>
  <c r="P34" i="12"/>
  <c r="P35" i="12"/>
  <c r="P36" i="12"/>
  <c r="P37" i="12"/>
  <c r="P39" i="12"/>
  <c r="P41" i="12"/>
  <c r="P42" i="12"/>
  <c r="P44" i="12"/>
  <c r="P45" i="12"/>
  <c r="P47" i="12"/>
  <c r="P48" i="12"/>
  <c r="P49" i="12"/>
  <c r="P50" i="12"/>
  <c r="P52" i="12"/>
  <c r="P53" i="12"/>
  <c r="P54" i="12"/>
  <c r="P55" i="12"/>
  <c r="P56" i="12"/>
  <c r="P57" i="12"/>
  <c r="E10" i="12"/>
  <c r="E11" i="12"/>
  <c r="E12" i="12"/>
  <c r="R11" i="1" s="1"/>
  <c r="E13" i="12"/>
  <c r="E14" i="12"/>
  <c r="E15" i="12"/>
  <c r="E16" i="12"/>
  <c r="E17" i="12"/>
  <c r="E18" i="12"/>
  <c r="E19" i="12"/>
  <c r="E20" i="12"/>
  <c r="E21" i="12"/>
  <c r="L10" i="2"/>
  <c r="L11" i="2"/>
  <c r="L12" i="2"/>
  <c r="L13" i="2"/>
  <c r="L14" i="2"/>
  <c r="T11" i="1" s="1"/>
  <c r="L21" i="2"/>
  <c r="AK11" i="1" s="1"/>
  <c r="L22" i="2"/>
  <c r="L29" i="2"/>
  <c r="AL11" i="1" s="1"/>
  <c r="L30" i="2"/>
  <c r="L36" i="2"/>
  <c r="AM11" i="1" s="1"/>
  <c r="L37" i="2"/>
  <c r="L43" i="2"/>
  <c r="L44" i="2"/>
  <c r="L45" i="2"/>
  <c r="U11" i="1" s="1"/>
  <c r="L46" i="2"/>
  <c r="L47" i="2"/>
  <c r="L48" i="2"/>
  <c r="L49" i="2"/>
  <c r="L50" i="2"/>
  <c r="L51" i="2"/>
  <c r="L57" i="2"/>
  <c r="L58" i="2"/>
  <c r="L59" i="2"/>
  <c r="L60" i="2"/>
  <c r="L61" i="2"/>
  <c r="L67" i="2"/>
  <c r="L68" i="2"/>
  <c r="L69" i="2"/>
  <c r="AF11" i="1" s="1"/>
  <c r="E37" i="2"/>
  <c r="E38" i="2"/>
  <c r="E39" i="2"/>
  <c r="E40" i="2"/>
  <c r="E41" i="2"/>
  <c r="E42" i="2"/>
  <c r="E43" i="2"/>
  <c r="E44" i="2"/>
  <c r="E45" i="2"/>
  <c r="E46" i="2"/>
  <c r="E47" i="2"/>
  <c r="E48" i="2"/>
  <c r="E49" i="2"/>
  <c r="E50" i="2"/>
  <c r="E51" i="2"/>
  <c r="E52" i="2"/>
  <c r="E29" i="2"/>
  <c r="AD11" i="1" s="1"/>
  <c r="E30" i="2"/>
  <c r="E31" i="2"/>
  <c r="E20" i="2"/>
  <c r="J11" i="1" s="1"/>
  <c r="E21" i="2"/>
  <c r="E22" i="2"/>
  <c r="E23" i="2"/>
  <c r="E10" i="2"/>
  <c r="E11" i="1" s="1"/>
  <c r="E11" i="2"/>
  <c r="E12" i="2"/>
  <c r="E13" i="2"/>
  <c r="E14" i="2"/>
  <c r="C10" i="8" l="1"/>
  <c r="AT11" i="7"/>
  <c r="AT15" i="7"/>
  <c r="AT19" i="7"/>
  <c r="AT23" i="7"/>
  <c r="AT10" i="7"/>
  <c r="AT14" i="7"/>
  <c r="AT18" i="7"/>
  <c r="AT22" i="7"/>
  <c r="AT26" i="7"/>
  <c r="AT30" i="7"/>
  <c r="AT34" i="7"/>
  <c r="AT38" i="7"/>
  <c r="AT42" i="7"/>
  <c r="AT13" i="7"/>
  <c r="AT17" i="7"/>
  <c r="AT21" i="7"/>
  <c r="AT12" i="7"/>
  <c r="AT25" i="7"/>
  <c r="AT35" i="7"/>
  <c r="AT40" i="7"/>
  <c r="AT41" i="7"/>
  <c r="AT16" i="7"/>
  <c r="AT24" i="7"/>
  <c r="AT31" i="7"/>
  <c r="AT36" i="7"/>
  <c r="AT37" i="7"/>
  <c r="AT20" i="7"/>
  <c r="AT27" i="7"/>
  <c r="AT32" i="7"/>
  <c r="AT33" i="7"/>
  <c r="AT43" i="7"/>
  <c r="AT49" i="7"/>
  <c r="AT28" i="7"/>
  <c r="AT29" i="7"/>
  <c r="AT39" i="7"/>
  <c r="AT44" i="7"/>
  <c r="AT45" i="7"/>
  <c r="AT48" i="7"/>
  <c r="AT52" i="7"/>
  <c r="AT56" i="7"/>
  <c r="AT60" i="7"/>
  <c r="AT51" i="7"/>
  <c r="AT61" i="7"/>
  <c r="AT66" i="7"/>
  <c r="AT70" i="7"/>
  <c r="AT74" i="7"/>
  <c r="AT78" i="7"/>
  <c r="AT82" i="7"/>
  <c r="AT86" i="7"/>
  <c r="AT47" i="7"/>
  <c r="AT50" i="7"/>
  <c r="AT57" i="7"/>
  <c r="AT62" i="7"/>
  <c r="AT53" i="7"/>
  <c r="AT58" i="7"/>
  <c r="AT59" i="7"/>
  <c r="AT64" i="7"/>
  <c r="AT68" i="7"/>
  <c r="AT72" i="7"/>
  <c r="AT46" i="7"/>
  <c r="AT54" i="7"/>
  <c r="AT55" i="7"/>
  <c r="AT63" i="7"/>
  <c r="AT67" i="7"/>
  <c r="AT71" i="7"/>
  <c r="AT75" i="7"/>
  <c r="AT79" i="7"/>
  <c r="AT83" i="7"/>
  <c r="AT87" i="7"/>
  <c r="AT65" i="7"/>
  <c r="AT77" i="7"/>
  <c r="AT80" i="7"/>
  <c r="AT85" i="7"/>
  <c r="AT88" i="7"/>
  <c r="AT89" i="7"/>
  <c r="AT93" i="7"/>
  <c r="AT97" i="7"/>
  <c r="AT101" i="7"/>
  <c r="AT105" i="7"/>
  <c r="AT109" i="7"/>
  <c r="AT113" i="7"/>
  <c r="AT117" i="7"/>
  <c r="AT121" i="7"/>
  <c r="AT125" i="7"/>
  <c r="AT129" i="7"/>
  <c r="AT133" i="7"/>
  <c r="AT137" i="7"/>
  <c r="AT141" i="7"/>
  <c r="AT69" i="7"/>
  <c r="AT92" i="7"/>
  <c r="AT96" i="7"/>
  <c r="AT100" i="7"/>
  <c r="AT104" i="7"/>
  <c r="AT108" i="7"/>
  <c r="AT112" i="7"/>
  <c r="AT116" i="7"/>
  <c r="AT120" i="7"/>
  <c r="AT124" i="7"/>
  <c r="AT128" i="7"/>
  <c r="AT132" i="7"/>
  <c r="AT136" i="7"/>
  <c r="AT140" i="7"/>
  <c r="AT73" i="7"/>
  <c r="AT76" i="7"/>
  <c r="AT81" i="7"/>
  <c r="AT84" i="7"/>
  <c r="AT91" i="7"/>
  <c r="AT95" i="7"/>
  <c r="AT99" i="7"/>
  <c r="AT103" i="7"/>
  <c r="AT107" i="7"/>
  <c r="AT111" i="7"/>
  <c r="AT115" i="7"/>
  <c r="AT90" i="7"/>
  <c r="AT94" i="7"/>
  <c r="AT98" i="7"/>
  <c r="AT102" i="7"/>
  <c r="AT106" i="7"/>
  <c r="AT110" i="7"/>
  <c r="AT145" i="7"/>
  <c r="AT149" i="7"/>
  <c r="AT153" i="7"/>
  <c r="AT157" i="7"/>
  <c r="AT161" i="7"/>
  <c r="AT165" i="7"/>
  <c r="AT169" i="7"/>
  <c r="AT173" i="7"/>
  <c r="AT177" i="7"/>
  <c r="AT181" i="7"/>
  <c r="AT185" i="7"/>
  <c r="AT189" i="7"/>
  <c r="AT193" i="7"/>
  <c r="AT197" i="7"/>
  <c r="AT114" i="7"/>
  <c r="AT119" i="7"/>
  <c r="AT122" i="7"/>
  <c r="AT127" i="7"/>
  <c r="AT130" i="7"/>
  <c r="AT135" i="7"/>
  <c r="AT138" i="7"/>
  <c r="AT148" i="7"/>
  <c r="AT152" i="7"/>
  <c r="AT156" i="7"/>
  <c r="AT160" i="7"/>
  <c r="AT164" i="7"/>
  <c r="AT168" i="7"/>
  <c r="AT147" i="7"/>
  <c r="AT151" i="7"/>
  <c r="AT155" i="7"/>
  <c r="AT159" i="7"/>
  <c r="AT163" i="7"/>
  <c r="AT118" i="7"/>
  <c r="AT123" i="7"/>
  <c r="AT126" i="7"/>
  <c r="AT131" i="7"/>
  <c r="AT134" i="7"/>
  <c r="AT139" i="7"/>
  <c r="AT142" i="7"/>
  <c r="AT143" i="7"/>
  <c r="AT144" i="7"/>
  <c r="AT146" i="7"/>
  <c r="AT150" i="7"/>
  <c r="AT154" i="7"/>
  <c r="AT158" i="7"/>
  <c r="AT162" i="7"/>
  <c r="AT166" i="7"/>
  <c r="AT170" i="7"/>
  <c r="AT174" i="7"/>
  <c r="AT178" i="7"/>
  <c r="AT182" i="7"/>
  <c r="AT186" i="7"/>
  <c r="AT190" i="7"/>
  <c r="AT194" i="7"/>
  <c r="AT198" i="7"/>
  <c r="AT202" i="7"/>
  <c r="AT172" i="7"/>
  <c r="AT175" i="7"/>
  <c r="AT180" i="7"/>
  <c r="AT183" i="7"/>
  <c r="AT188" i="7"/>
  <c r="AT191" i="7"/>
  <c r="AT196" i="7"/>
  <c r="AT207" i="7"/>
  <c r="AT211" i="7"/>
  <c r="AT215" i="7"/>
  <c r="AT203" i="7"/>
  <c r="AT206" i="7"/>
  <c r="AT210" i="7"/>
  <c r="AT214" i="7"/>
  <c r="AT218" i="7"/>
  <c r="AT167" i="7"/>
  <c r="AT171" i="7"/>
  <c r="AT176" i="7"/>
  <c r="AT179" i="7"/>
  <c r="AT184" i="7"/>
  <c r="AT187" i="7"/>
  <c r="AT192" i="7"/>
  <c r="AT195" i="7"/>
  <c r="AT199" i="7"/>
  <c r="AT205" i="7"/>
  <c r="AT209" i="7"/>
  <c r="AT213" i="7"/>
  <c r="AT217" i="7"/>
  <c r="AT221" i="7"/>
  <c r="AT225" i="7"/>
  <c r="AT229" i="7"/>
  <c r="AT233" i="7"/>
  <c r="AT237" i="7"/>
  <c r="AT241" i="7"/>
  <c r="AT245" i="7"/>
  <c r="AT249" i="7"/>
  <c r="AT253" i="7"/>
  <c r="AT257" i="7"/>
  <c r="AT200" i="7"/>
  <c r="AT201" i="7"/>
  <c r="AT204" i="7"/>
  <c r="AT222" i="7"/>
  <c r="AT227" i="7"/>
  <c r="AT228" i="7"/>
  <c r="AT238" i="7"/>
  <c r="AT243" i="7"/>
  <c r="AT244" i="7"/>
  <c r="AT208" i="7"/>
  <c r="AT223" i="7"/>
  <c r="AT224" i="7"/>
  <c r="AT234" i="7"/>
  <c r="AT239" i="7"/>
  <c r="AT240" i="7"/>
  <c r="AT250" i="7"/>
  <c r="AT255" i="7"/>
  <c r="AT256" i="7"/>
  <c r="AT260" i="7"/>
  <c r="AT264" i="7"/>
  <c r="AT268" i="7"/>
  <c r="AT272" i="7"/>
  <c r="AT276" i="7"/>
  <c r="AT280" i="7"/>
  <c r="AT284" i="7"/>
  <c r="AT288" i="7"/>
  <c r="AT292" i="7"/>
  <c r="AT212" i="7"/>
  <c r="AT219" i="7"/>
  <c r="AT220" i="7"/>
  <c r="AT230" i="7"/>
  <c r="AT235" i="7"/>
  <c r="AT236" i="7"/>
  <c r="AT246" i="7"/>
  <c r="AT251" i="7"/>
  <c r="AT252" i="7"/>
  <c r="AT259" i="7"/>
  <c r="AT261" i="7"/>
  <c r="AT266" i="7"/>
  <c r="AT267" i="7"/>
  <c r="AT277" i="7"/>
  <c r="AT282" i="7"/>
  <c r="AT283" i="7"/>
  <c r="AT293" i="7"/>
  <c r="AT298" i="7"/>
  <c r="AT302" i="7"/>
  <c r="AT306" i="7"/>
  <c r="AT310" i="7"/>
  <c r="AT314" i="7"/>
  <c r="AT318" i="7"/>
  <c r="AT322" i="7"/>
  <c r="AT326" i="7"/>
  <c r="AT242" i="7"/>
  <c r="AT247" i="7"/>
  <c r="AT248" i="7"/>
  <c r="AT262" i="7"/>
  <c r="AT263" i="7"/>
  <c r="AT273" i="7"/>
  <c r="AT278" i="7"/>
  <c r="AT279" i="7"/>
  <c r="AT289" i="7"/>
  <c r="AT294" i="7"/>
  <c r="AT297" i="7"/>
  <c r="AT301" i="7"/>
  <c r="AT305" i="7"/>
  <c r="AT309" i="7"/>
  <c r="AT313" i="7"/>
  <c r="AT317" i="7"/>
  <c r="AT321" i="7"/>
  <c r="AT325" i="7"/>
  <c r="AT329" i="7"/>
  <c r="AT333" i="7"/>
  <c r="AT337" i="7"/>
  <c r="AT226" i="7"/>
  <c r="AT231" i="7"/>
  <c r="AT232" i="7"/>
  <c r="AT254" i="7"/>
  <c r="AT258" i="7"/>
  <c r="AT269" i="7"/>
  <c r="AT274" i="7"/>
  <c r="AT275" i="7"/>
  <c r="AT285" i="7"/>
  <c r="AT290" i="7"/>
  <c r="AT291" i="7"/>
  <c r="AT296" i="7"/>
  <c r="AT300" i="7"/>
  <c r="AT304" i="7"/>
  <c r="AT308" i="7"/>
  <c r="AT312" i="7"/>
  <c r="AT316" i="7"/>
  <c r="AT320" i="7"/>
  <c r="AT324" i="7"/>
  <c r="AT328" i="7"/>
  <c r="AT332" i="7"/>
  <c r="AT336" i="7"/>
  <c r="AT340" i="7"/>
  <c r="AT344" i="7"/>
  <c r="AT348" i="7"/>
  <c r="AT352" i="7"/>
  <c r="AT356" i="7"/>
  <c r="AT360" i="7"/>
  <c r="AT364" i="7"/>
  <c r="AT368" i="7"/>
  <c r="AT372" i="7"/>
  <c r="AT376" i="7"/>
  <c r="AT380" i="7"/>
  <c r="AT384" i="7"/>
  <c r="AT388" i="7"/>
  <c r="AT392" i="7"/>
  <c r="AT396" i="7"/>
  <c r="AT400" i="7"/>
  <c r="AT404" i="7"/>
  <c r="AT281" i="7"/>
  <c r="AT286" i="7"/>
  <c r="AT287" i="7"/>
  <c r="AT295" i="7"/>
  <c r="AT311" i="7"/>
  <c r="AT339" i="7"/>
  <c r="AT349" i="7"/>
  <c r="AT354" i="7"/>
  <c r="AT355" i="7"/>
  <c r="AT365" i="7"/>
  <c r="AT370" i="7"/>
  <c r="AT371" i="7"/>
  <c r="AT381" i="7"/>
  <c r="AT386" i="7"/>
  <c r="AT387" i="7"/>
  <c r="AT397" i="7"/>
  <c r="AT402" i="7"/>
  <c r="AT403" i="7"/>
  <c r="AT406" i="7"/>
  <c r="AT265" i="7"/>
  <c r="AT270" i="7"/>
  <c r="AT271" i="7"/>
  <c r="AT299" i="7"/>
  <c r="AT315" i="7"/>
  <c r="AT327" i="7"/>
  <c r="AT330" i="7"/>
  <c r="AT335" i="7"/>
  <c r="AT338" i="7"/>
  <c r="AT345" i="7"/>
  <c r="AT350" i="7"/>
  <c r="AT351" i="7"/>
  <c r="AT361" i="7"/>
  <c r="AT366" i="7"/>
  <c r="AT367" i="7"/>
  <c r="AT377" i="7"/>
  <c r="AT382" i="7"/>
  <c r="AT383" i="7"/>
  <c r="AT216" i="7"/>
  <c r="AT303" i="7"/>
  <c r="AT319" i="7"/>
  <c r="AT341" i="7"/>
  <c r="AT346" i="7"/>
  <c r="AT347" i="7"/>
  <c r="AT357" i="7"/>
  <c r="AT362" i="7"/>
  <c r="AT363" i="7"/>
  <c r="AT373" i="7"/>
  <c r="AT378" i="7"/>
  <c r="AT379" i="7"/>
  <c r="AT389" i="7"/>
  <c r="AT394" i="7"/>
  <c r="AT395" i="7"/>
  <c r="AT405" i="7"/>
  <c r="AT408" i="7"/>
  <c r="AT412" i="7"/>
  <c r="AT416" i="7"/>
  <c r="AT420" i="7"/>
  <c r="AT424" i="7"/>
  <c r="AT428" i="7"/>
  <c r="AT432" i="7"/>
  <c r="AT436" i="7"/>
  <c r="AT440" i="7"/>
  <c r="AT444" i="7"/>
  <c r="AT448" i="7"/>
  <c r="AT452" i="7"/>
  <c r="AT456" i="7"/>
  <c r="AT460" i="7"/>
  <c r="AT464" i="7"/>
  <c r="AT468" i="7"/>
  <c r="AT472" i="7"/>
  <c r="AT476" i="7"/>
  <c r="AT480" i="7"/>
  <c r="AT484" i="7"/>
  <c r="AT323" i="7"/>
  <c r="AT342" i="7"/>
  <c r="AT343" i="7"/>
  <c r="AT398" i="7"/>
  <c r="AT409" i="7"/>
  <c r="AT414" i="7"/>
  <c r="AT415" i="7"/>
  <c r="AT425" i="7"/>
  <c r="AT430" i="7"/>
  <c r="AT431" i="7"/>
  <c r="AT441" i="7"/>
  <c r="AT446" i="7"/>
  <c r="AT447" i="7"/>
  <c r="AT457" i="7"/>
  <c r="AT462" i="7"/>
  <c r="AT463" i="7"/>
  <c r="AT473" i="7"/>
  <c r="AT478" i="7"/>
  <c r="AT479" i="7"/>
  <c r="AT486" i="7"/>
  <c r="AT490" i="7"/>
  <c r="AT494" i="7"/>
  <c r="AT498" i="7"/>
  <c r="AT434" i="7"/>
  <c r="AT450" i="7"/>
  <c r="AT461" i="7"/>
  <c r="AT477" i="7"/>
  <c r="AT334" i="7"/>
  <c r="AT385" i="7"/>
  <c r="AT390" i="7"/>
  <c r="AT410" i="7"/>
  <c r="AT411" i="7"/>
  <c r="AT421" i="7"/>
  <c r="AT426" i="7"/>
  <c r="AT427" i="7"/>
  <c r="AT437" i="7"/>
  <c r="AT442" i="7"/>
  <c r="AT443" i="7"/>
  <c r="AT453" i="7"/>
  <c r="AT458" i="7"/>
  <c r="AT459" i="7"/>
  <c r="AT469" i="7"/>
  <c r="AT474" i="7"/>
  <c r="AT475" i="7"/>
  <c r="AT485" i="7"/>
  <c r="AT489" i="7"/>
  <c r="AT493" i="7"/>
  <c r="AT497" i="7"/>
  <c r="AT449" i="7"/>
  <c r="AT465" i="7"/>
  <c r="AT307" i="7"/>
  <c r="AT331" i="7"/>
  <c r="AT353" i="7"/>
  <c r="AT358" i="7"/>
  <c r="AT359" i="7"/>
  <c r="AT391" i="7"/>
  <c r="AT393" i="7"/>
  <c r="AT413" i="7"/>
  <c r="AT418" i="7"/>
  <c r="AT451" i="7"/>
  <c r="AT482" i="7"/>
  <c r="AT369" i="7"/>
  <c r="AT374" i="7"/>
  <c r="AT375" i="7"/>
  <c r="AT399" i="7"/>
  <c r="AT401" i="7"/>
  <c r="AT407" i="7"/>
  <c r="AT417" i="7"/>
  <c r="AT422" i="7"/>
  <c r="AT423" i="7"/>
  <c r="AT433" i="7"/>
  <c r="AT438" i="7"/>
  <c r="AT439" i="7"/>
  <c r="AT454" i="7"/>
  <c r="AT455" i="7"/>
  <c r="AT470" i="7"/>
  <c r="AT471" i="7"/>
  <c r="AT481" i="7"/>
  <c r="AT488" i="7"/>
  <c r="AT492" i="7"/>
  <c r="AT496" i="7"/>
  <c r="AT419" i="7"/>
  <c r="AT429" i="7"/>
  <c r="AT435" i="7"/>
  <c r="AT445" i="7"/>
  <c r="AT466" i="7"/>
  <c r="AT467" i="7"/>
  <c r="AT483" i="7"/>
  <c r="AT491" i="7"/>
  <c r="AT495" i="7"/>
  <c r="AT487" i="7"/>
  <c r="AT8" i="7"/>
  <c r="W8" i="7"/>
  <c r="AB10" i="1"/>
  <c r="L10" i="1"/>
  <c r="F10" i="1"/>
  <c r="R57" i="12"/>
  <c r="R53" i="12"/>
  <c r="R49" i="12"/>
  <c r="R45" i="12"/>
  <c r="R41" i="12"/>
  <c r="R37" i="12"/>
  <c r="R33" i="12"/>
  <c r="R29" i="12"/>
  <c r="R25" i="12"/>
  <c r="R13" i="12"/>
  <c r="R9" i="12"/>
  <c r="R56" i="12"/>
  <c r="R52" i="12"/>
  <c r="R48" i="12"/>
  <c r="R44" i="12"/>
  <c r="R36" i="12"/>
  <c r="R32" i="12"/>
  <c r="R28" i="12"/>
  <c r="R20" i="12"/>
  <c r="R12" i="12"/>
  <c r="R8" i="12"/>
  <c r="R55" i="12"/>
  <c r="R47" i="12"/>
  <c r="R39" i="12"/>
  <c r="R35" i="12"/>
  <c r="R31" i="12"/>
  <c r="R27" i="12"/>
  <c r="R23" i="12"/>
  <c r="R19" i="12"/>
  <c r="R15" i="12"/>
  <c r="R11" i="12"/>
  <c r="R54" i="12"/>
  <c r="R50" i="12"/>
  <c r="R42" i="12"/>
  <c r="R34" i="12"/>
  <c r="R30" i="12"/>
  <c r="R26" i="12"/>
  <c r="R18" i="12"/>
  <c r="R7" i="12"/>
  <c r="R14" i="12"/>
  <c r="R10" i="12"/>
  <c r="R6" i="12"/>
  <c r="H5" i="12"/>
  <c r="I5" i="12"/>
  <c r="J5" i="12"/>
  <c r="M5" i="12"/>
  <c r="N5" i="12"/>
  <c r="O5" i="12"/>
  <c r="H6" i="12"/>
  <c r="I6" i="12"/>
  <c r="J6" i="12"/>
  <c r="H7" i="12"/>
  <c r="I7" i="12"/>
  <c r="J7" i="12"/>
  <c r="H8" i="12"/>
  <c r="I8" i="12"/>
  <c r="J8" i="12"/>
  <c r="B9" i="12"/>
  <c r="E9" i="12" s="1"/>
  <c r="C9" i="12"/>
  <c r="D9" i="12"/>
  <c r="H9" i="12"/>
  <c r="I9" i="12"/>
  <c r="J9" i="12"/>
  <c r="H10" i="12"/>
  <c r="I10" i="12"/>
  <c r="J10" i="12"/>
  <c r="H11" i="12"/>
  <c r="I11" i="12"/>
  <c r="J11" i="12"/>
  <c r="H12" i="12"/>
  <c r="I12" i="12"/>
  <c r="J12" i="12"/>
  <c r="H13" i="12"/>
  <c r="I13" i="12"/>
  <c r="J13" i="12"/>
  <c r="H14" i="12"/>
  <c r="I14" i="12"/>
  <c r="J14" i="12"/>
  <c r="H15" i="12"/>
  <c r="I15" i="12"/>
  <c r="J15" i="12"/>
  <c r="H16" i="12"/>
  <c r="I16" i="12"/>
  <c r="J16" i="12"/>
  <c r="M16" i="12"/>
  <c r="N16" i="12"/>
  <c r="P16" i="12" s="1"/>
  <c r="R16" i="12" s="1"/>
  <c r="O16" i="12"/>
  <c r="H17" i="12"/>
  <c r="I17" i="12"/>
  <c r="J17" i="12"/>
  <c r="M17" i="12"/>
  <c r="N17" i="12"/>
  <c r="P17" i="12" s="1"/>
  <c r="R17" i="12" s="1"/>
  <c r="O17" i="12"/>
  <c r="H18" i="12"/>
  <c r="I18" i="12"/>
  <c r="J18" i="12"/>
  <c r="H19" i="12"/>
  <c r="I19" i="12"/>
  <c r="J19" i="12"/>
  <c r="H20" i="12"/>
  <c r="I20" i="12"/>
  <c r="J20" i="12"/>
  <c r="H21" i="12"/>
  <c r="I21" i="12"/>
  <c r="J21" i="12"/>
  <c r="M21" i="12"/>
  <c r="N21" i="12"/>
  <c r="P21" i="12" s="1"/>
  <c r="R21" i="12" s="1"/>
  <c r="O21" i="12"/>
  <c r="H22" i="12"/>
  <c r="I22" i="12"/>
  <c r="J22" i="12"/>
  <c r="M22" i="12"/>
  <c r="N22" i="12"/>
  <c r="P22" i="12" s="1"/>
  <c r="R22" i="12" s="1"/>
  <c r="O22" i="12"/>
  <c r="H23" i="12"/>
  <c r="I23" i="12"/>
  <c r="J23" i="12"/>
  <c r="H24" i="12"/>
  <c r="I24" i="12"/>
  <c r="J24" i="12"/>
  <c r="M24" i="12"/>
  <c r="N24" i="12"/>
  <c r="P24" i="12" s="1"/>
  <c r="R24" i="12" s="1"/>
  <c r="O24" i="12"/>
  <c r="H25" i="12"/>
  <c r="I25" i="12"/>
  <c r="J25" i="12"/>
  <c r="H26" i="12"/>
  <c r="I26" i="12"/>
  <c r="J26" i="12"/>
  <c r="H27" i="12"/>
  <c r="I27" i="12"/>
  <c r="J27" i="12"/>
  <c r="H28" i="12"/>
  <c r="I28" i="12"/>
  <c r="J28" i="12"/>
  <c r="H29" i="12"/>
  <c r="I29" i="12"/>
  <c r="J29" i="12"/>
  <c r="H30" i="12"/>
  <c r="I30" i="12"/>
  <c r="J30" i="12"/>
  <c r="H31" i="12"/>
  <c r="I31" i="12"/>
  <c r="J31" i="12"/>
  <c r="H32" i="12"/>
  <c r="I32" i="12"/>
  <c r="J32" i="12"/>
  <c r="H33" i="12"/>
  <c r="I33" i="12"/>
  <c r="J33" i="12"/>
  <c r="H34" i="12"/>
  <c r="I34" i="12"/>
  <c r="J34" i="12"/>
  <c r="H35" i="12"/>
  <c r="I35" i="12"/>
  <c r="J35" i="12"/>
  <c r="H36" i="12"/>
  <c r="I36" i="12"/>
  <c r="J36" i="12"/>
  <c r="H37" i="12"/>
  <c r="I37" i="12"/>
  <c r="J37" i="12"/>
  <c r="H38" i="12"/>
  <c r="I38" i="12"/>
  <c r="J38" i="12"/>
  <c r="M38" i="12"/>
  <c r="N38" i="12"/>
  <c r="P38" i="12" s="1"/>
  <c r="R38" i="12" s="1"/>
  <c r="O38" i="12"/>
  <c r="H39" i="12"/>
  <c r="I39" i="12"/>
  <c r="J39" i="12"/>
  <c r="H40" i="12"/>
  <c r="I40" i="12"/>
  <c r="J40" i="12"/>
  <c r="M40" i="12"/>
  <c r="N40" i="12"/>
  <c r="P40" i="12" s="1"/>
  <c r="R40" i="12" s="1"/>
  <c r="O40" i="12"/>
  <c r="H41" i="12"/>
  <c r="I41" i="12"/>
  <c r="J41" i="12"/>
  <c r="H42" i="12"/>
  <c r="I42" i="12"/>
  <c r="J42" i="12"/>
  <c r="H43" i="12"/>
  <c r="I43" i="12"/>
  <c r="J43" i="12"/>
  <c r="M43" i="12"/>
  <c r="N43" i="12"/>
  <c r="P43" i="12" s="1"/>
  <c r="R43" i="12" s="1"/>
  <c r="O43" i="12"/>
  <c r="H44" i="12"/>
  <c r="I44" i="12"/>
  <c r="J44" i="12"/>
  <c r="H45" i="12"/>
  <c r="I45" i="12"/>
  <c r="J45" i="12"/>
  <c r="H46" i="12"/>
  <c r="I46" i="12"/>
  <c r="J46" i="12"/>
  <c r="M46" i="12"/>
  <c r="N46" i="12"/>
  <c r="P46" i="12" s="1"/>
  <c r="R46" i="12" s="1"/>
  <c r="O46" i="12"/>
  <c r="H47" i="12"/>
  <c r="I47" i="12"/>
  <c r="J47" i="12"/>
  <c r="H48" i="12"/>
  <c r="I48" i="12"/>
  <c r="J48" i="12"/>
  <c r="H49" i="12"/>
  <c r="I49" i="12"/>
  <c r="J49" i="12"/>
  <c r="H50" i="12"/>
  <c r="I50" i="12"/>
  <c r="J50" i="12"/>
  <c r="H51" i="12"/>
  <c r="I51" i="12"/>
  <c r="J51" i="12"/>
  <c r="M51" i="12"/>
  <c r="N51" i="12"/>
  <c r="P51" i="12" s="1"/>
  <c r="R51" i="12" s="1"/>
  <c r="O51" i="12"/>
  <c r="H52" i="12"/>
  <c r="I52" i="12"/>
  <c r="J52" i="12"/>
  <c r="H53" i="12"/>
  <c r="I53" i="12"/>
  <c r="J53" i="12"/>
  <c r="H54" i="12"/>
  <c r="I54" i="12"/>
  <c r="J54" i="12"/>
  <c r="H55" i="12"/>
  <c r="I55" i="12"/>
  <c r="J55" i="12"/>
  <c r="H56" i="12"/>
  <c r="I56" i="12"/>
  <c r="J56" i="12"/>
  <c r="H57" i="12"/>
  <c r="I57" i="12"/>
  <c r="J57" i="12"/>
  <c r="H58" i="12"/>
  <c r="I58" i="12"/>
  <c r="J58" i="12"/>
  <c r="M58" i="12"/>
  <c r="N58" i="12"/>
  <c r="P58" i="12" s="1"/>
  <c r="R58" i="12" s="1"/>
  <c r="O58" i="12"/>
  <c r="H59" i="12"/>
  <c r="I59" i="12"/>
  <c r="K59" i="12" s="1"/>
  <c r="J59" i="12"/>
  <c r="M59" i="12"/>
  <c r="N59" i="12"/>
  <c r="P59" i="12" s="1"/>
  <c r="O59" i="12"/>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I12" i="7" l="1"/>
  <c r="AI16" i="7"/>
  <c r="AI20" i="7"/>
  <c r="AI24" i="7"/>
  <c r="AI11" i="7"/>
  <c r="AI15" i="7"/>
  <c r="AI19" i="7"/>
  <c r="AI23" i="7"/>
  <c r="AI27" i="7"/>
  <c r="AI31" i="7"/>
  <c r="AI35" i="7"/>
  <c r="AI39" i="7"/>
  <c r="AI43" i="7"/>
  <c r="AI10" i="7"/>
  <c r="AI14" i="7"/>
  <c r="AI18" i="7"/>
  <c r="AI22" i="7"/>
  <c r="AI9" i="7"/>
  <c r="AI25" i="7"/>
  <c r="AI34" i="7"/>
  <c r="AI36" i="7"/>
  <c r="AI37" i="7"/>
  <c r="AI13" i="7"/>
  <c r="AI30" i="7"/>
  <c r="AI32" i="7"/>
  <c r="AI33" i="7"/>
  <c r="AI17" i="7"/>
  <c r="AI26" i="7"/>
  <c r="AI28" i="7"/>
  <c r="AI29" i="7"/>
  <c r="AI42" i="7"/>
  <c r="AI44" i="7"/>
  <c r="AI45" i="7"/>
  <c r="AI46" i="7"/>
  <c r="AI50" i="7"/>
  <c r="AI21" i="7"/>
  <c r="AI38" i="7"/>
  <c r="AI40" i="7"/>
  <c r="AI41" i="7"/>
  <c r="AI49" i="7"/>
  <c r="AI53" i="7"/>
  <c r="AI57" i="7"/>
  <c r="AI61" i="7"/>
  <c r="AI51" i="7"/>
  <c r="AI60" i="7"/>
  <c r="AI62" i="7"/>
  <c r="AI63" i="7"/>
  <c r="AI67" i="7"/>
  <c r="AI71" i="7"/>
  <c r="AI75" i="7"/>
  <c r="AI79" i="7"/>
  <c r="AI83" i="7"/>
  <c r="AI87" i="7"/>
  <c r="AI56" i="7"/>
  <c r="AI58" i="7"/>
  <c r="AI59" i="7"/>
  <c r="AI47" i="7"/>
  <c r="AI48" i="7"/>
  <c r="AI52" i="7"/>
  <c r="AI54" i="7"/>
  <c r="AI55" i="7"/>
  <c r="AI65" i="7"/>
  <c r="AI69" i="7"/>
  <c r="AI73" i="7"/>
  <c r="AI64" i="7"/>
  <c r="AI68" i="7"/>
  <c r="AI72" i="7"/>
  <c r="AI76" i="7"/>
  <c r="AI80" i="7"/>
  <c r="AI84" i="7"/>
  <c r="AI88" i="7"/>
  <c r="AI90" i="7"/>
  <c r="AI94" i="7"/>
  <c r="AI98" i="7"/>
  <c r="AI102" i="7"/>
  <c r="AI106" i="7"/>
  <c r="AI110" i="7"/>
  <c r="AI114" i="7"/>
  <c r="AI118" i="7"/>
  <c r="AI122" i="7"/>
  <c r="AI126" i="7"/>
  <c r="AI130" i="7"/>
  <c r="AI134" i="7"/>
  <c r="AI138" i="7"/>
  <c r="AI142" i="7"/>
  <c r="AI66" i="7"/>
  <c r="AI77" i="7"/>
  <c r="AI78" i="7"/>
  <c r="AI85" i="7"/>
  <c r="AI86" i="7"/>
  <c r="AI93" i="7"/>
  <c r="AI97" i="7"/>
  <c r="AI101" i="7"/>
  <c r="AI105" i="7"/>
  <c r="AI109" i="7"/>
  <c r="AI113" i="7"/>
  <c r="AI117" i="7"/>
  <c r="AI121" i="7"/>
  <c r="AI125" i="7"/>
  <c r="AI129" i="7"/>
  <c r="AI133" i="7"/>
  <c r="AI137" i="7"/>
  <c r="AI141" i="7"/>
  <c r="AI70" i="7"/>
  <c r="AI92" i="7"/>
  <c r="AI96" i="7"/>
  <c r="AI100" i="7"/>
  <c r="AI104" i="7"/>
  <c r="AI108" i="7"/>
  <c r="AI112" i="7"/>
  <c r="AI116" i="7"/>
  <c r="AI74" i="7"/>
  <c r="AI81" i="7"/>
  <c r="AI82" i="7"/>
  <c r="AI89" i="7"/>
  <c r="AI91" i="7"/>
  <c r="AI95" i="7"/>
  <c r="AI99" i="7"/>
  <c r="AI103" i="7"/>
  <c r="AI107" i="7"/>
  <c r="AI123" i="7"/>
  <c r="AI124" i="7"/>
  <c r="AI131" i="7"/>
  <c r="AI132" i="7"/>
  <c r="AI139" i="7"/>
  <c r="AI140" i="7"/>
  <c r="AI146" i="7"/>
  <c r="AI150" i="7"/>
  <c r="AI154" i="7"/>
  <c r="AI158" i="7"/>
  <c r="AI162" i="7"/>
  <c r="AI166" i="7"/>
  <c r="AI170" i="7"/>
  <c r="AI174" i="7"/>
  <c r="AI178" i="7"/>
  <c r="AI182" i="7"/>
  <c r="AI186" i="7"/>
  <c r="AI190" i="7"/>
  <c r="AI194" i="7"/>
  <c r="AI198" i="7"/>
  <c r="AI111" i="7"/>
  <c r="AI145" i="7"/>
  <c r="AI149" i="7"/>
  <c r="AI153" i="7"/>
  <c r="AI157" i="7"/>
  <c r="AI161" i="7"/>
  <c r="AI165" i="7"/>
  <c r="AI169" i="7"/>
  <c r="AI115" i="7"/>
  <c r="AI119" i="7"/>
  <c r="AI120" i="7"/>
  <c r="AI127" i="7"/>
  <c r="AI128" i="7"/>
  <c r="AI135" i="7"/>
  <c r="AI136" i="7"/>
  <c r="AI143" i="7"/>
  <c r="AI144" i="7"/>
  <c r="AI148" i="7"/>
  <c r="AI152" i="7"/>
  <c r="AI156" i="7"/>
  <c r="AI160" i="7"/>
  <c r="AI164" i="7"/>
  <c r="AI147" i="7"/>
  <c r="AI151" i="7"/>
  <c r="AI155" i="7"/>
  <c r="AI159" i="7"/>
  <c r="AI163" i="7"/>
  <c r="AI167" i="7"/>
  <c r="AI171" i="7"/>
  <c r="AI175" i="7"/>
  <c r="AI179" i="7"/>
  <c r="AI183" i="7"/>
  <c r="AI187" i="7"/>
  <c r="AI191" i="7"/>
  <c r="AI195" i="7"/>
  <c r="AI199" i="7"/>
  <c r="AI203" i="7"/>
  <c r="AI208" i="7"/>
  <c r="AI212" i="7"/>
  <c r="AI216" i="7"/>
  <c r="AI172" i="7"/>
  <c r="AI173" i="7"/>
  <c r="AI180" i="7"/>
  <c r="AI181" i="7"/>
  <c r="AI188" i="7"/>
  <c r="AI189" i="7"/>
  <c r="AI196" i="7"/>
  <c r="AI197" i="7"/>
  <c r="AI202" i="7"/>
  <c r="AI204" i="7"/>
  <c r="AI207" i="7"/>
  <c r="AI211" i="7"/>
  <c r="AI215" i="7"/>
  <c r="AI219" i="7"/>
  <c r="AI200" i="7"/>
  <c r="AI201" i="7"/>
  <c r="AI206" i="7"/>
  <c r="AI210" i="7"/>
  <c r="AI214" i="7"/>
  <c r="AI218" i="7"/>
  <c r="AI222" i="7"/>
  <c r="AI226" i="7"/>
  <c r="AI230" i="7"/>
  <c r="AI234" i="7"/>
  <c r="AI238" i="7"/>
  <c r="AI242" i="7"/>
  <c r="AI246" i="7"/>
  <c r="AI250" i="7"/>
  <c r="AI254" i="7"/>
  <c r="AI258" i="7"/>
  <c r="AI184" i="7"/>
  <c r="AI193" i="7"/>
  <c r="AI217" i="7"/>
  <c r="AI221" i="7"/>
  <c r="AI223" i="7"/>
  <c r="AI224" i="7"/>
  <c r="AI237" i="7"/>
  <c r="AI239" i="7"/>
  <c r="AI240" i="7"/>
  <c r="AI253" i="7"/>
  <c r="AI192" i="7"/>
  <c r="AI205" i="7"/>
  <c r="AI220" i="7"/>
  <c r="AI233" i="7"/>
  <c r="AI235" i="7"/>
  <c r="AI236" i="7"/>
  <c r="AI249" i="7"/>
  <c r="AI251" i="7"/>
  <c r="AI252" i="7"/>
  <c r="AI261" i="7"/>
  <c r="AI265" i="7"/>
  <c r="AI269" i="7"/>
  <c r="AI273" i="7"/>
  <c r="AI277" i="7"/>
  <c r="AI281" i="7"/>
  <c r="AI285" i="7"/>
  <c r="AI289" i="7"/>
  <c r="AI293" i="7"/>
  <c r="AI168" i="7"/>
  <c r="AI177" i="7"/>
  <c r="AI209" i="7"/>
  <c r="AI229" i="7"/>
  <c r="AI231" i="7"/>
  <c r="AI232" i="7"/>
  <c r="AI245" i="7"/>
  <c r="AI247" i="7"/>
  <c r="AI248" i="7"/>
  <c r="AI176" i="7"/>
  <c r="AI213" i="7"/>
  <c r="AI225" i="7"/>
  <c r="AI257" i="7"/>
  <c r="AI262" i="7"/>
  <c r="AI263" i="7"/>
  <c r="AI276" i="7"/>
  <c r="AI278" i="7"/>
  <c r="AI279" i="7"/>
  <c r="AI292" i="7"/>
  <c r="AI294" i="7"/>
  <c r="AI295" i="7"/>
  <c r="AI299" i="7"/>
  <c r="AI303" i="7"/>
  <c r="AI307" i="7"/>
  <c r="AI311" i="7"/>
  <c r="AI315" i="7"/>
  <c r="AI319" i="7"/>
  <c r="AI323" i="7"/>
  <c r="AI255" i="7"/>
  <c r="AI260" i="7"/>
  <c r="AI272" i="7"/>
  <c r="AI274" i="7"/>
  <c r="AI275" i="7"/>
  <c r="AI288" i="7"/>
  <c r="AI290" i="7"/>
  <c r="AI291" i="7"/>
  <c r="AI298" i="7"/>
  <c r="AI302" i="7"/>
  <c r="AI306" i="7"/>
  <c r="AI310" i="7"/>
  <c r="AI314" i="7"/>
  <c r="AI318" i="7"/>
  <c r="AI322" i="7"/>
  <c r="AI326" i="7"/>
  <c r="AI330" i="7"/>
  <c r="AI334" i="7"/>
  <c r="AI338" i="7"/>
  <c r="AI185" i="7"/>
  <c r="AI243" i="7"/>
  <c r="AI244" i="7"/>
  <c r="AI268" i="7"/>
  <c r="AI270" i="7"/>
  <c r="AI271" i="7"/>
  <c r="AI284" i="7"/>
  <c r="AI286" i="7"/>
  <c r="AI287" i="7"/>
  <c r="AI297" i="7"/>
  <c r="AI301" i="7"/>
  <c r="AI305" i="7"/>
  <c r="AI309" i="7"/>
  <c r="AI313" i="7"/>
  <c r="AI317" i="7"/>
  <c r="AI321" i="7"/>
  <c r="AI325" i="7"/>
  <c r="AI329" i="7"/>
  <c r="AI333" i="7"/>
  <c r="AI337" i="7"/>
  <c r="AI341" i="7"/>
  <c r="AI345" i="7"/>
  <c r="AI349" i="7"/>
  <c r="AI353" i="7"/>
  <c r="AI357" i="7"/>
  <c r="AI361" i="7"/>
  <c r="AI365" i="7"/>
  <c r="AI369" i="7"/>
  <c r="AI373" i="7"/>
  <c r="AI377" i="7"/>
  <c r="AI381" i="7"/>
  <c r="AI385" i="7"/>
  <c r="AI389" i="7"/>
  <c r="AI393" i="7"/>
  <c r="AI397" i="7"/>
  <c r="AI401" i="7"/>
  <c r="AI405" i="7"/>
  <c r="AI227" i="7"/>
  <c r="AI241" i="7"/>
  <c r="AI259" i="7"/>
  <c r="AI308" i="7"/>
  <c r="AI324" i="7"/>
  <c r="AI331" i="7"/>
  <c r="AI332" i="7"/>
  <c r="AI339" i="7"/>
  <c r="AI348" i="7"/>
  <c r="AI350" i="7"/>
  <c r="AI351" i="7"/>
  <c r="AI364" i="7"/>
  <c r="AI366" i="7"/>
  <c r="AI367" i="7"/>
  <c r="AI380" i="7"/>
  <c r="AI382" i="7"/>
  <c r="AI383" i="7"/>
  <c r="AI396" i="7"/>
  <c r="AI398" i="7"/>
  <c r="AI399" i="7"/>
  <c r="AI407" i="7"/>
  <c r="AI282" i="7"/>
  <c r="AI283" i="7"/>
  <c r="AI296" i="7"/>
  <c r="AI312" i="7"/>
  <c r="AI344" i="7"/>
  <c r="AI346" i="7"/>
  <c r="AI347" i="7"/>
  <c r="AI360" i="7"/>
  <c r="AI362" i="7"/>
  <c r="AI363" i="7"/>
  <c r="AI376" i="7"/>
  <c r="AI378" i="7"/>
  <c r="AI379" i="7"/>
  <c r="AI266" i="7"/>
  <c r="AI267" i="7"/>
  <c r="AI280" i="7"/>
  <c r="AI300" i="7"/>
  <c r="AI316" i="7"/>
  <c r="AI327" i="7"/>
  <c r="AI328" i="7"/>
  <c r="AI335" i="7"/>
  <c r="AI336" i="7"/>
  <c r="AI340" i="7"/>
  <c r="AI342" i="7"/>
  <c r="AI343" i="7"/>
  <c r="AI356" i="7"/>
  <c r="AI358" i="7"/>
  <c r="AI359" i="7"/>
  <c r="AI372" i="7"/>
  <c r="AI374" i="7"/>
  <c r="AI375" i="7"/>
  <c r="AI388" i="7"/>
  <c r="AI390" i="7"/>
  <c r="AI391" i="7"/>
  <c r="AI404" i="7"/>
  <c r="AI406" i="7"/>
  <c r="AI409" i="7"/>
  <c r="AI413" i="7"/>
  <c r="AI417" i="7"/>
  <c r="AI421" i="7"/>
  <c r="AI425" i="7"/>
  <c r="AI429" i="7"/>
  <c r="AI433" i="7"/>
  <c r="AI437" i="7"/>
  <c r="AI441" i="7"/>
  <c r="AI445" i="7"/>
  <c r="AI449" i="7"/>
  <c r="AI453" i="7"/>
  <c r="AI457" i="7"/>
  <c r="AI461" i="7"/>
  <c r="AI465" i="7"/>
  <c r="AI469" i="7"/>
  <c r="AI473" i="7"/>
  <c r="AI477" i="7"/>
  <c r="AI481" i="7"/>
  <c r="AI485" i="7"/>
  <c r="AI256" i="7"/>
  <c r="AI304" i="7"/>
  <c r="AI354" i="7"/>
  <c r="AI355" i="7"/>
  <c r="AI368" i="7"/>
  <c r="AI400" i="7"/>
  <c r="AI402" i="7"/>
  <c r="AI403" i="7"/>
  <c r="AI408" i="7"/>
  <c r="AI410" i="7"/>
  <c r="AI411" i="7"/>
  <c r="AI424" i="7"/>
  <c r="AI426" i="7"/>
  <c r="AI427" i="7"/>
  <c r="AI440" i="7"/>
  <c r="AI442" i="7"/>
  <c r="AI443" i="7"/>
  <c r="AI456" i="7"/>
  <c r="AI458" i="7"/>
  <c r="AI459" i="7"/>
  <c r="AI472" i="7"/>
  <c r="AI474" i="7"/>
  <c r="AI475" i="7"/>
  <c r="AI487" i="7"/>
  <c r="AI491" i="7"/>
  <c r="AI495" i="7"/>
  <c r="AI444" i="7"/>
  <c r="AI462" i="7"/>
  <c r="AI478" i="7"/>
  <c r="AI320" i="7"/>
  <c r="AI352" i="7"/>
  <c r="AI392" i="7"/>
  <c r="AI394" i="7"/>
  <c r="AI395" i="7"/>
  <c r="AI420" i="7"/>
  <c r="AI422" i="7"/>
  <c r="AI423" i="7"/>
  <c r="AI436" i="7"/>
  <c r="AI438" i="7"/>
  <c r="AI439" i="7"/>
  <c r="AI452" i="7"/>
  <c r="AI454" i="7"/>
  <c r="AI455" i="7"/>
  <c r="AI468" i="7"/>
  <c r="AI470" i="7"/>
  <c r="AI471" i="7"/>
  <c r="AI484" i="7"/>
  <c r="AI486" i="7"/>
  <c r="AI490" i="7"/>
  <c r="AI494" i="7"/>
  <c r="AI498" i="7"/>
  <c r="AI464" i="7"/>
  <c r="AI466" i="7"/>
  <c r="AI384" i="7"/>
  <c r="AI412" i="7"/>
  <c r="AI415" i="7"/>
  <c r="AI431" i="7"/>
  <c r="AI447" i="7"/>
  <c r="AI460" i="7"/>
  <c r="AI479" i="7"/>
  <c r="AI228" i="7"/>
  <c r="AI386" i="7"/>
  <c r="AI387" i="7"/>
  <c r="AI416" i="7"/>
  <c r="AI418" i="7"/>
  <c r="AI419" i="7"/>
  <c r="AI432" i="7"/>
  <c r="AI434" i="7"/>
  <c r="AI435" i="7"/>
  <c r="AI448" i="7"/>
  <c r="AI450" i="7"/>
  <c r="AI451" i="7"/>
  <c r="AI467" i="7"/>
  <c r="AI480" i="7"/>
  <c r="AI482" i="7"/>
  <c r="AI483" i="7"/>
  <c r="AI489" i="7"/>
  <c r="AI493" i="7"/>
  <c r="AI497" i="7"/>
  <c r="AI264" i="7"/>
  <c r="AI370" i="7"/>
  <c r="AI371" i="7"/>
  <c r="AI414" i="7"/>
  <c r="AI428" i="7"/>
  <c r="AI430" i="7"/>
  <c r="AI446" i="7"/>
  <c r="AI463" i="7"/>
  <c r="AI476" i="7"/>
  <c r="AI488" i="7"/>
  <c r="AI492" i="7"/>
  <c r="AI496" i="7"/>
  <c r="AH11" i="7"/>
  <c r="AH15" i="7"/>
  <c r="AH19" i="7"/>
  <c r="AH23" i="7"/>
  <c r="AH10" i="7"/>
  <c r="AH14" i="7"/>
  <c r="AH18" i="7"/>
  <c r="AH22" i="7"/>
  <c r="AH26" i="7"/>
  <c r="AH30" i="7"/>
  <c r="AH34" i="7"/>
  <c r="AH38" i="7"/>
  <c r="AH42" i="7"/>
  <c r="AH9" i="7"/>
  <c r="AH13" i="7"/>
  <c r="AH17" i="7"/>
  <c r="AH21" i="7"/>
  <c r="AH24" i="7"/>
  <c r="AH32" i="7"/>
  <c r="AH33" i="7"/>
  <c r="AH39" i="7"/>
  <c r="AH12" i="7"/>
  <c r="AH28" i="7"/>
  <c r="AH29" i="7"/>
  <c r="AH35" i="7"/>
  <c r="AH16" i="7"/>
  <c r="AH31" i="7"/>
  <c r="AH40" i="7"/>
  <c r="AH41" i="7"/>
  <c r="AH49" i="7"/>
  <c r="AH20" i="7"/>
  <c r="AH25" i="7"/>
  <c r="AH27" i="7"/>
  <c r="AH36" i="7"/>
  <c r="AH37" i="7"/>
  <c r="AH43" i="7"/>
  <c r="AH48" i="7"/>
  <c r="AH52" i="7"/>
  <c r="AH56" i="7"/>
  <c r="AH60" i="7"/>
  <c r="AH50" i="7"/>
  <c r="AH58" i="7"/>
  <c r="AH59" i="7"/>
  <c r="AH66" i="7"/>
  <c r="AH70" i="7"/>
  <c r="AH74" i="7"/>
  <c r="AH78" i="7"/>
  <c r="AH82" i="7"/>
  <c r="AH86" i="7"/>
  <c r="AH47" i="7"/>
  <c r="AH54" i="7"/>
  <c r="AH55" i="7"/>
  <c r="AH61" i="7"/>
  <c r="AH44" i="7"/>
  <c r="AH45" i="7"/>
  <c r="AH46" i="7"/>
  <c r="AH57" i="7"/>
  <c r="AH64" i="7"/>
  <c r="AH68" i="7"/>
  <c r="AH72" i="7"/>
  <c r="AH51" i="7"/>
  <c r="AH53" i="7"/>
  <c r="AH62" i="7"/>
  <c r="AH63" i="7"/>
  <c r="AH67" i="7"/>
  <c r="AH71" i="7"/>
  <c r="AH75" i="7"/>
  <c r="AH79" i="7"/>
  <c r="AH83" i="7"/>
  <c r="AH87" i="7"/>
  <c r="AH77" i="7"/>
  <c r="AH85" i="7"/>
  <c r="AH93" i="7"/>
  <c r="AH97" i="7"/>
  <c r="AH101" i="7"/>
  <c r="AH105" i="7"/>
  <c r="AH109" i="7"/>
  <c r="AH113" i="7"/>
  <c r="AH117" i="7"/>
  <c r="AH121" i="7"/>
  <c r="AH125" i="7"/>
  <c r="AH129" i="7"/>
  <c r="AH133" i="7"/>
  <c r="AH137" i="7"/>
  <c r="AH141" i="7"/>
  <c r="AH145" i="7"/>
  <c r="AH65" i="7"/>
  <c r="AH76" i="7"/>
  <c r="AH84" i="7"/>
  <c r="AH92" i="7"/>
  <c r="AH96" i="7"/>
  <c r="AH100" i="7"/>
  <c r="AH104" i="7"/>
  <c r="AH108" i="7"/>
  <c r="AH112" i="7"/>
  <c r="AH116" i="7"/>
  <c r="AH120" i="7"/>
  <c r="AH124" i="7"/>
  <c r="AH128" i="7"/>
  <c r="AH132" i="7"/>
  <c r="AH136" i="7"/>
  <c r="AH140" i="7"/>
  <c r="AH69" i="7"/>
  <c r="AH81" i="7"/>
  <c r="AH89" i="7"/>
  <c r="AH91" i="7"/>
  <c r="AH95" i="7"/>
  <c r="AH99" i="7"/>
  <c r="AH103" i="7"/>
  <c r="AH107" i="7"/>
  <c r="AH111" i="7"/>
  <c r="AH115" i="7"/>
  <c r="AH73" i="7"/>
  <c r="AH80" i="7"/>
  <c r="AH88" i="7"/>
  <c r="AH90" i="7"/>
  <c r="AH94" i="7"/>
  <c r="AH98" i="7"/>
  <c r="AH102" i="7"/>
  <c r="AH106" i="7"/>
  <c r="AH122" i="7"/>
  <c r="AH130" i="7"/>
  <c r="AH138" i="7"/>
  <c r="AH149" i="7"/>
  <c r="AH153" i="7"/>
  <c r="AH157" i="7"/>
  <c r="AH161" i="7"/>
  <c r="AH165" i="7"/>
  <c r="AH169" i="7"/>
  <c r="AH173" i="7"/>
  <c r="AH177" i="7"/>
  <c r="AH181" i="7"/>
  <c r="AH185" i="7"/>
  <c r="AH189" i="7"/>
  <c r="AH193" i="7"/>
  <c r="AH197" i="7"/>
  <c r="AH110" i="7"/>
  <c r="AH119" i="7"/>
  <c r="AH127" i="7"/>
  <c r="AH135" i="7"/>
  <c r="AH143" i="7"/>
  <c r="AH144" i="7"/>
  <c r="AH148" i="7"/>
  <c r="AH152" i="7"/>
  <c r="AH156" i="7"/>
  <c r="AH160" i="7"/>
  <c r="AH164" i="7"/>
  <c r="AH168" i="7"/>
  <c r="AH114" i="7"/>
  <c r="AH118" i="7"/>
  <c r="AH126" i="7"/>
  <c r="AH134" i="7"/>
  <c r="AH142" i="7"/>
  <c r="AH147" i="7"/>
  <c r="AH151" i="7"/>
  <c r="AH155" i="7"/>
  <c r="AH159" i="7"/>
  <c r="AH163" i="7"/>
  <c r="AH167" i="7"/>
  <c r="AH123" i="7"/>
  <c r="AH131" i="7"/>
  <c r="AH139" i="7"/>
  <c r="AH146" i="7"/>
  <c r="AH150" i="7"/>
  <c r="AH154" i="7"/>
  <c r="AH158" i="7"/>
  <c r="AH162" i="7"/>
  <c r="AH166" i="7"/>
  <c r="AH170" i="7"/>
  <c r="AH174" i="7"/>
  <c r="AH178" i="7"/>
  <c r="AH182" i="7"/>
  <c r="AH186" i="7"/>
  <c r="AH190" i="7"/>
  <c r="AH194" i="7"/>
  <c r="AH198" i="7"/>
  <c r="AH202" i="7"/>
  <c r="AH172" i="7"/>
  <c r="AH180" i="7"/>
  <c r="AH188" i="7"/>
  <c r="AH196" i="7"/>
  <c r="AH204" i="7"/>
  <c r="AH207" i="7"/>
  <c r="AH211" i="7"/>
  <c r="AH215" i="7"/>
  <c r="AH171" i="7"/>
  <c r="AH179" i="7"/>
  <c r="AH187" i="7"/>
  <c r="AH195" i="7"/>
  <c r="AH200" i="7"/>
  <c r="AH201" i="7"/>
  <c r="AH206" i="7"/>
  <c r="AH210" i="7"/>
  <c r="AH214" i="7"/>
  <c r="AH218" i="7"/>
  <c r="AH176" i="7"/>
  <c r="AH184" i="7"/>
  <c r="AH192" i="7"/>
  <c r="AH203" i="7"/>
  <c r="AH205" i="7"/>
  <c r="AH209" i="7"/>
  <c r="AH213" i="7"/>
  <c r="AH217" i="7"/>
  <c r="AH221" i="7"/>
  <c r="AH225" i="7"/>
  <c r="AH229" i="7"/>
  <c r="AH233" i="7"/>
  <c r="AH237" i="7"/>
  <c r="AH241" i="7"/>
  <c r="AH245" i="7"/>
  <c r="AH249" i="7"/>
  <c r="AH253" i="7"/>
  <c r="AH257" i="7"/>
  <c r="AH183" i="7"/>
  <c r="AH216" i="7"/>
  <c r="AH220" i="7"/>
  <c r="AH226" i="7"/>
  <c r="AH235" i="7"/>
  <c r="AH236" i="7"/>
  <c r="AH242" i="7"/>
  <c r="AH251" i="7"/>
  <c r="AH252" i="7"/>
  <c r="AH191" i="7"/>
  <c r="AH219" i="7"/>
  <c r="AH222" i="7"/>
  <c r="AH231" i="7"/>
  <c r="AH232" i="7"/>
  <c r="AH238" i="7"/>
  <c r="AH247" i="7"/>
  <c r="AH248" i="7"/>
  <c r="AH254" i="7"/>
  <c r="AH264" i="7"/>
  <c r="AH268" i="7"/>
  <c r="AH272" i="7"/>
  <c r="AH276" i="7"/>
  <c r="AH280" i="7"/>
  <c r="AH284" i="7"/>
  <c r="AH288" i="7"/>
  <c r="AH292" i="7"/>
  <c r="AH199" i="7"/>
  <c r="AH208" i="7"/>
  <c r="AH227" i="7"/>
  <c r="AH228" i="7"/>
  <c r="AH234" i="7"/>
  <c r="AH243" i="7"/>
  <c r="AH244" i="7"/>
  <c r="AH250" i="7"/>
  <c r="AH259" i="7"/>
  <c r="AH260" i="7"/>
  <c r="AH223" i="7"/>
  <c r="AH224" i="7"/>
  <c r="AH230" i="7"/>
  <c r="AH255" i="7"/>
  <c r="AH265" i="7"/>
  <c r="AH274" i="7"/>
  <c r="AH275" i="7"/>
  <c r="AH281" i="7"/>
  <c r="AH290" i="7"/>
  <c r="AH291" i="7"/>
  <c r="AH298" i="7"/>
  <c r="AH302" i="7"/>
  <c r="AH306" i="7"/>
  <c r="AH310" i="7"/>
  <c r="AH314" i="7"/>
  <c r="AH318" i="7"/>
  <c r="AH322" i="7"/>
  <c r="AH326" i="7"/>
  <c r="AH175" i="7"/>
  <c r="AH212" i="7"/>
  <c r="AH261" i="7"/>
  <c r="AH270" i="7"/>
  <c r="AH271" i="7"/>
  <c r="AH277" i="7"/>
  <c r="AH286" i="7"/>
  <c r="AH287" i="7"/>
  <c r="AH293" i="7"/>
  <c r="AH297" i="7"/>
  <c r="AH301" i="7"/>
  <c r="AH305" i="7"/>
  <c r="AH309" i="7"/>
  <c r="AH313" i="7"/>
  <c r="AH317" i="7"/>
  <c r="AH321" i="7"/>
  <c r="AH325" i="7"/>
  <c r="AH329" i="7"/>
  <c r="AH333" i="7"/>
  <c r="AH337" i="7"/>
  <c r="AH256" i="7"/>
  <c r="AH266" i="7"/>
  <c r="AH267" i="7"/>
  <c r="AH273" i="7"/>
  <c r="AH282" i="7"/>
  <c r="AH283" i="7"/>
  <c r="AH289" i="7"/>
  <c r="AH296" i="7"/>
  <c r="AH300" i="7"/>
  <c r="AH304" i="7"/>
  <c r="AH308" i="7"/>
  <c r="AH312" i="7"/>
  <c r="AH316" i="7"/>
  <c r="AH320" i="7"/>
  <c r="AH324" i="7"/>
  <c r="AH328" i="7"/>
  <c r="AH332" i="7"/>
  <c r="AH336" i="7"/>
  <c r="AH340" i="7"/>
  <c r="AH344" i="7"/>
  <c r="AH348" i="7"/>
  <c r="AH352" i="7"/>
  <c r="AH356" i="7"/>
  <c r="AH360" i="7"/>
  <c r="AH364" i="7"/>
  <c r="AH368" i="7"/>
  <c r="AH372" i="7"/>
  <c r="AH376" i="7"/>
  <c r="AH380" i="7"/>
  <c r="AH384" i="7"/>
  <c r="AH388" i="7"/>
  <c r="AH392" i="7"/>
  <c r="AH396" i="7"/>
  <c r="AH400" i="7"/>
  <c r="AH404" i="7"/>
  <c r="AH239" i="7"/>
  <c r="AH240" i="7"/>
  <c r="AH307" i="7"/>
  <c r="AH323" i="7"/>
  <c r="AH330" i="7"/>
  <c r="AH338" i="7"/>
  <c r="AH346" i="7"/>
  <c r="AH347" i="7"/>
  <c r="AH353" i="7"/>
  <c r="AH362" i="7"/>
  <c r="AH363" i="7"/>
  <c r="AH369" i="7"/>
  <c r="AH378" i="7"/>
  <c r="AH379" i="7"/>
  <c r="AH385" i="7"/>
  <c r="AH394" i="7"/>
  <c r="AH395" i="7"/>
  <c r="AH401" i="7"/>
  <c r="AH246" i="7"/>
  <c r="AH258" i="7"/>
  <c r="AH294" i="7"/>
  <c r="AH295" i="7"/>
  <c r="AH311" i="7"/>
  <c r="AH327" i="7"/>
  <c r="AH335" i="7"/>
  <c r="AH342" i="7"/>
  <c r="AH343" i="7"/>
  <c r="AH349" i="7"/>
  <c r="AH358" i="7"/>
  <c r="AH359" i="7"/>
  <c r="AH365" i="7"/>
  <c r="AH374" i="7"/>
  <c r="AH375" i="7"/>
  <c r="AH381" i="7"/>
  <c r="AH278" i="7"/>
  <c r="AH279" i="7"/>
  <c r="AH285" i="7"/>
  <c r="AH299" i="7"/>
  <c r="AH315" i="7"/>
  <c r="AH334" i="7"/>
  <c r="AH345" i="7"/>
  <c r="AH354" i="7"/>
  <c r="AH355" i="7"/>
  <c r="AH361" i="7"/>
  <c r="AH370" i="7"/>
  <c r="AH371" i="7"/>
  <c r="AH377" i="7"/>
  <c r="AH386" i="7"/>
  <c r="AH387" i="7"/>
  <c r="AH393" i="7"/>
  <c r="AH402" i="7"/>
  <c r="AH403" i="7"/>
  <c r="AH408" i="7"/>
  <c r="AH412" i="7"/>
  <c r="AH416" i="7"/>
  <c r="AH420" i="7"/>
  <c r="AH424" i="7"/>
  <c r="AH428" i="7"/>
  <c r="AH432" i="7"/>
  <c r="AH436" i="7"/>
  <c r="AH440" i="7"/>
  <c r="AH444" i="7"/>
  <c r="AH448" i="7"/>
  <c r="AH452" i="7"/>
  <c r="AH456" i="7"/>
  <c r="AH460" i="7"/>
  <c r="AH464" i="7"/>
  <c r="AH468" i="7"/>
  <c r="AH472" i="7"/>
  <c r="AH476" i="7"/>
  <c r="AH480" i="7"/>
  <c r="AH484" i="7"/>
  <c r="AH269" i="7"/>
  <c r="AH331" i="7"/>
  <c r="AH366" i="7"/>
  <c r="AH367" i="7"/>
  <c r="AH373" i="7"/>
  <c r="AH398" i="7"/>
  <c r="AH413" i="7"/>
  <c r="AH422" i="7"/>
  <c r="AH423" i="7"/>
  <c r="AH429" i="7"/>
  <c r="AH438" i="7"/>
  <c r="AH439" i="7"/>
  <c r="AH445" i="7"/>
  <c r="AH454" i="7"/>
  <c r="AH455" i="7"/>
  <c r="AH461" i="7"/>
  <c r="AH470" i="7"/>
  <c r="AH471" i="7"/>
  <c r="AH477" i="7"/>
  <c r="AH486" i="7"/>
  <c r="AH490" i="7"/>
  <c r="AH494" i="7"/>
  <c r="AH498" i="7"/>
  <c r="AH426" i="7"/>
  <c r="AH427" i="7"/>
  <c r="AH449" i="7"/>
  <c r="AH474" i="7"/>
  <c r="AH475" i="7"/>
  <c r="AH481" i="7"/>
  <c r="AH303" i="7"/>
  <c r="AH339" i="7"/>
  <c r="AH350" i="7"/>
  <c r="AH351" i="7"/>
  <c r="AH357" i="7"/>
  <c r="AH390" i="7"/>
  <c r="AH405" i="7"/>
  <c r="AH407" i="7"/>
  <c r="AH409" i="7"/>
  <c r="AH418" i="7"/>
  <c r="AH419" i="7"/>
  <c r="AH425" i="7"/>
  <c r="AH434" i="7"/>
  <c r="AH435" i="7"/>
  <c r="AH441" i="7"/>
  <c r="AH450" i="7"/>
  <c r="AH451" i="7"/>
  <c r="AH457" i="7"/>
  <c r="AH466" i="7"/>
  <c r="AH467" i="7"/>
  <c r="AH473" i="7"/>
  <c r="AH482" i="7"/>
  <c r="AH483" i="7"/>
  <c r="AH489" i="7"/>
  <c r="AH493" i="7"/>
  <c r="AH497" i="7"/>
  <c r="AH453" i="7"/>
  <c r="AH462" i="7"/>
  <c r="AH463" i="7"/>
  <c r="AH485" i="7"/>
  <c r="AH382" i="7"/>
  <c r="AH391" i="7"/>
  <c r="AH406" i="7"/>
  <c r="AH410" i="7"/>
  <c r="AH417" i="7"/>
  <c r="AH433" i="7"/>
  <c r="AH442" i="7"/>
  <c r="AH443" i="7"/>
  <c r="AH458" i="7"/>
  <c r="AH459" i="7"/>
  <c r="AH465" i="7"/>
  <c r="AH319" i="7"/>
  <c r="AH341" i="7"/>
  <c r="AH397" i="7"/>
  <c r="AH399" i="7"/>
  <c r="AH414" i="7"/>
  <c r="AH415" i="7"/>
  <c r="AH421" i="7"/>
  <c r="AH430" i="7"/>
  <c r="AH431" i="7"/>
  <c r="AH437" i="7"/>
  <c r="AH446" i="7"/>
  <c r="AH447" i="7"/>
  <c r="AH469" i="7"/>
  <c r="AH478" i="7"/>
  <c r="AH479" i="7"/>
  <c r="AH488" i="7"/>
  <c r="AH492" i="7"/>
  <c r="AH496" i="7"/>
  <c r="AH262" i="7"/>
  <c r="AH263" i="7"/>
  <c r="AH383" i="7"/>
  <c r="AH389" i="7"/>
  <c r="AH411" i="7"/>
  <c r="AH487" i="7"/>
  <c r="AH491" i="7"/>
  <c r="AH495" i="7"/>
  <c r="AD11" i="7"/>
  <c r="AD15" i="7"/>
  <c r="AD19" i="7"/>
  <c r="AD23" i="7"/>
  <c r="AD10" i="7"/>
  <c r="AD14" i="7"/>
  <c r="AD18" i="7"/>
  <c r="AD22" i="7"/>
  <c r="AD26" i="7"/>
  <c r="AD30" i="7"/>
  <c r="AD34" i="7"/>
  <c r="AD38" i="7"/>
  <c r="AD42" i="7"/>
  <c r="AD46" i="7"/>
  <c r="AD9" i="7"/>
  <c r="AD13" i="7"/>
  <c r="AD17" i="7"/>
  <c r="AD21" i="7"/>
  <c r="AD24" i="7"/>
  <c r="AD32" i="7"/>
  <c r="AD33" i="7"/>
  <c r="AD39" i="7"/>
  <c r="AD12" i="7"/>
  <c r="AD28" i="7"/>
  <c r="AD29" i="7"/>
  <c r="AD35" i="7"/>
  <c r="AD16" i="7"/>
  <c r="AD31" i="7"/>
  <c r="AD40" i="7"/>
  <c r="AD41" i="7"/>
  <c r="AD49" i="7"/>
  <c r="AD20" i="7"/>
  <c r="AD25" i="7"/>
  <c r="AD27" i="7"/>
  <c r="AD36" i="7"/>
  <c r="AD37" i="7"/>
  <c r="AD43" i="7"/>
  <c r="AD48" i="7"/>
  <c r="AD52" i="7"/>
  <c r="AD56" i="7"/>
  <c r="AD60" i="7"/>
  <c r="AD50" i="7"/>
  <c r="AD58" i="7"/>
  <c r="AD59" i="7"/>
  <c r="AD66" i="7"/>
  <c r="AD70" i="7"/>
  <c r="AD74" i="7"/>
  <c r="AD78" i="7"/>
  <c r="AD82" i="7"/>
  <c r="AD86" i="7"/>
  <c r="AD47" i="7"/>
  <c r="AD54" i="7"/>
  <c r="AD55" i="7"/>
  <c r="AD61" i="7"/>
  <c r="AD44" i="7"/>
  <c r="AD45" i="7"/>
  <c r="AD57" i="7"/>
  <c r="AD64" i="7"/>
  <c r="AD68" i="7"/>
  <c r="AD72" i="7"/>
  <c r="AD51" i="7"/>
  <c r="AD53" i="7"/>
  <c r="AD62" i="7"/>
  <c r="AD63" i="7"/>
  <c r="AD67" i="7"/>
  <c r="AD71" i="7"/>
  <c r="AD75" i="7"/>
  <c r="AD79" i="7"/>
  <c r="AD83" i="7"/>
  <c r="AD87" i="7"/>
  <c r="AD77" i="7"/>
  <c r="AD85" i="7"/>
  <c r="AD93" i="7"/>
  <c r="AD97" i="7"/>
  <c r="AD101" i="7"/>
  <c r="AD105" i="7"/>
  <c r="AD109" i="7"/>
  <c r="AD113" i="7"/>
  <c r="AD117" i="7"/>
  <c r="AD121" i="7"/>
  <c r="AD125" i="7"/>
  <c r="AD129" i="7"/>
  <c r="AD133" i="7"/>
  <c r="AD137" i="7"/>
  <c r="AD141" i="7"/>
  <c r="AD145" i="7"/>
  <c r="AD65" i="7"/>
  <c r="AD76" i="7"/>
  <c r="AD84" i="7"/>
  <c r="AD92" i="7"/>
  <c r="AD96" i="7"/>
  <c r="AD100" i="7"/>
  <c r="AD104" i="7"/>
  <c r="AD108" i="7"/>
  <c r="AD112" i="7"/>
  <c r="AD116" i="7"/>
  <c r="AD120" i="7"/>
  <c r="AD124" i="7"/>
  <c r="AD128" i="7"/>
  <c r="AD132" i="7"/>
  <c r="AD136" i="7"/>
  <c r="AD140" i="7"/>
  <c r="AD69" i="7"/>
  <c r="AD81" i="7"/>
  <c r="AD89" i="7"/>
  <c r="AD91" i="7"/>
  <c r="AD95" i="7"/>
  <c r="AD99" i="7"/>
  <c r="AD103" i="7"/>
  <c r="AD107" i="7"/>
  <c r="AD111" i="7"/>
  <c r="AD115" i="7"/>
  <c r="AD73" i="7"/>
  <c r="AD80" i="7"/>
  <c r="AD88" i="7"/>
  <c r="AD90" i="7"/>
  <c r="AD94" i="7"/>
  <c r="AD98" i="7"/>
  <c r="AD102" i="7"/>
  <c r="AD106" i="7"/>
  <c r="AD122" i="7"/>
  <c r="AD130" i="7"/>
  <c r="AD138" i="7"/>
  <c r="AD149" i="7"/>
  <c r="AD153" i="7"/>
  <c r="AD157" i="7"/>
  <c r="AD161" i="7"/>
  <c r="AD165" i="7"/>
  <c r="AD169" i="7"/>
  <c r="AD173" i="7"/>
  <c r="AD177" i="7"/>
  <c r="AD181" i="7"/>
  <c r="AD185" i="7"/>
  <c r="AD189" i="7"/>
  <c r="AD193" i="7"/>
  <c r="AD197" i="7"/>
  <c r="AD110" i="7"/>
  <c r="AD119" i="7"/>
  <c r="AD127" i="7"/>
  <c r="AD135" i="7"/>
  <c r="AD143" i="7"/>
  <c r="AD144" i="7"/>
  <c r="AD148" i="7"/>
  <c r="AD152" i="7"/>
  <c r="AD156" i="7"/>
  <c r="AD160" i="7"/>
  <c r="AD164" i="7"/>
  <c r="AD168" i="7"/>
  <c r="AD114" i="7"/>
  <c r="AD118" i="7"/>
  <c r="AD126" i="7"/>
  <c r="AD134" i="7"/>
  <c r="AD142" i="7"/>
  <c r="AD147" i="7"/>
  <c r="AD151" i="7"/>
  <c r="AD155" i="7"/>
  <c r="AD159" i="7"/>
  <c r="AD163" i="7"/>
  <c r="AD167" i="7"/>
  <c r="AD123" i="7"/>
  <c r="AD131" i="7"/>
  <c r="AD139" i="7"/>
  <c r="AD146" i="7"/>
  <c r="AD150" i="7"/>
  <c r="AD154" i="7"/>
  <c r="AD158" i="7"/>
  <c r="AD162" i="7"/>
  <c r="AD166" i="7"/>
  <c r="AD170" i="7"/>
  <c r="AD174" i="7"/>
  <c r="AD178" i="7"/>
  <c r="AD182" i="7"/>
  <c r="AD186" i="7"/>
  <c r="AD190" i="7"/>
  <c r="AD194" i="7"/>
  <c r="AD198" i="7"/>
  <c r="AD202" i="7"/>
  <c r="AD172" i="7"/>
  <c r="AD180" i="7"/>
  <c r="AD188" i="7"/>
  <c r="AD196" i="7"/>
  <c r="AD204" i="7"/>
  <c r="AD207" i="7"/>
  <c r="AD211" i="7"/>
  <c r="AD215" i="7"/>
  <c r="AD171" i="7"/>
  <c r="AD179" i="7"/>
  <c r="AD187" i="7"/>
  <c r="AD195" i="7"/>
  <c r="AD200" i="7"/>
  <c r="AD201" i="7"/>
  <c r="AD206" i="7"/>
  <c r="AD210" i="7"/>
  <c r="AD214" i="7"/>
  <c r="AD218" i="7"/>
  <c r="AD176" i="7"/>
  <c r="AD184" i="7"/>
  <c r="AD192" i="7"/>
  <c r="AD203" i="7"/>
  <c r="AD205" i="7"/>
  <c r="AD209" i="7"/>
  <c r="AD213" i="7"/>
  <c r="AD217" i="7"/>
  <c r="AD221" i="7"/>
  <c r="AD225" i="7"/>
  <c r="AD229" i="7"/>
  <c r="AD233" i="7"/>
  <c r="AD237" i="7"/>
  <c r="AD241" i="7"/>
  <c r="AD245" i="7"/>
  <c r="AD249" i="7"/>
  <c r="AD253" i="7"/>
  <c r="AD257" i="7"/>
  <c r="AD183" i="7"/>
  <c r="AD216" i="7"/>
  <c r="AD220" i="7"/>
  <c r="AD226" i="7"/>
  <c r="AD235" i="7"/>
  <c r="AD236" i="7"/>
  <c r="AD242" i="7"/>
  <c r="AD251" i="7"/>
  <c r="AD252" i="7"/>
  <c r="AD191" i="7"/>
  <c r="AD219" i="7"/>
  <c r="AD222" i="7"/>
  <c r="AD231" i="7"/>
  <c r="AD232" i="7"/>
  <c r="AD238" i="7"/>
  <c r="AD247" i="7"/>
  <c r="AD248" i="7"/>
  <c r="AD254" i="7"/>
  <c r="AD264" i="7"/>
  <c r="AD268" i="7"/>
  <c r="AD272" i="7"/>
  <c r="AD276" i="7"/>
  <c r="AD280" i="7"/>
  <c r="AD284" i="7"/>
  <c r="AD288" i="7"/>
  <c r="AD292" i="7"/>
  <c r="AD199" i="7"/>
  <c r="AD208" i="7"/>
  <c r="AD227" i="7"/>
  <c r="AD228" i="7"/>
  <c r="AD234" i="7"/>
  <c r="AD243" i="7"/>
  <c r="AD244" i="7"/>
  <c r="AD250" i="7"/>
  <c r="AD259" i="7"/>
  <c r="AD260" i="7"/>
  <c r="AD223" i="7"/>
  <c r="AD224" i="7"/>
  <c r="AD230" i="7"/>
  <c r="AD255" i="7"/>
  <c r="AD265" i="7"/>
  <c r="AD274" i="7"/>
  <c r="AD275" i="7"/>
  <c r="AD281" i="7"/>
  <c r="AD290" i="7"/>
  <c r="AD291" i="7"/>
  <c r="AD298" i="7"/>
  <c r="AD302" i="7"/>
  <c r="AD306" i="7"/>
  <c r="AD310" i="7"/>
  <c r="AD314" i="7"/>
  <c r="AD318" i="7"/>
  <c r="AD322" i="7"/>
  <c r="AD326" i="7"/>
  <c r="AD175" i="7"/>
  <c r="AD212" i="7"/>
  <c r="AD261" i="7"/>
  <c r="AD270" i="7"/>
  <c r="AD271" i="7"/>
  <c r="AD277" i="7"/>
  <c r="AD286" i="7"/>
  <c r="AD287" i="7"/>
  <c r="AD293" i="7"/>
  <c r="AD297" i="7"/>
  <c r="AD301" i="7"/>
  <c r="AD305" i="7"/>
  <c r="AD309" i="7"/>
  <c r="AD313" i="7"/>
  <c r="AD317" i="7"/>
  <c r="AD321" i="7"/>
  <c r="AD325" i="7"/>
  <c r="AD329" i="7"/>
  <c r="AD333" i="7"/>
  <c r="AD337" i="7"/>
  <c r="AD256" i="7"/>
  <c r="AD266" i="7"/>
  <c r="AD267" i="7"/>
  <c r="AD273" i="7"/>
  <c r="AD282" i="7"/>
  <c r="AD283" i="7"/>
  <c r="AD289" i="7"/>
  <c r="AD296" i="7"/>
  <c r="AD300" i="7"/>
  <c r="AD304" i="7"/>
  <c r="AD308" i="7"/>
  <c r="AD312" i="7"/>
  <c r="AD316" i="7"/>
  <c r="AD320" i="7"/>
  <c r="AD324" i="7"/>
  <c r="AD328" i="7"/>
  <c r="AD332" i="7"/>
  <c r="AD336" i="7"/>
  <c r="AD340" i="7"/>
  <c r="AD344" i="7"/>
  <c r="AD348" i="7"/>
  <c r="AD352" i="7"/>
  <c r="AD356" i="7"/>
  <c r="AD360" i="7"/>
  <c r="AD364" i="7"/>
  <c r="AD368" i="7"/>
  <c r="AD372" i="7"/>
  <c r="AD376" i="7"/>
  <c r="AD380" i="7"/>
  <c r="AD384" i="7"/>
  <c r="AD388" i="7"/>
  <c r="AD392" i="7"/>
  <c r="AD396" i="7"/>
  <c r="AD400" i="7"/>
  <c r="AD404" i="7"/>
  <c r="AD239" i="7"/>
  <c r="AD240" i="7"/>
  <c r="AD307" i="7"/>
  <c r="AD323" i="7"/>
  <c r="AD330" i="7"/>
  <c r="AD338" i="7"/>
  <c r="AD346" i="7"/>
  <c r="AD347" i="7"/>
  <c r="AD353" i="7"/>
  <c r="AD362" i="7"/>
  <c r="AD363" i="7"/>
  <c r="AD369" i="7"/>
  <c r="AD378" i="7"/>
  <c r="AD379" i="7"/>
  <c r="AD385" i="7"/>
  <c r="AD394" i="7"/>
  <c r="AD395" i="7"/>
  <c r="AD401" i="7"/>
  <c r="AD246" i="7"/>
  <c r="AD258" i="7"/>
  <c r="AD294" i="7"/>
  <c r="AD295" i="7"/>
  <c r="AD311" i="7"/>
  <c r="AD327" i="7"/>
  <c r="AD335" i="7"/>
  <c r="AD342" i="7"/>
  <c r="AD343" i="7"/>
  <c r="AD349" i="7"/>
  <c r="AD358" i="7"/>
  <c r="AD359" i="7"/>
  <c r="AD365" i="7"/>
  <c r="AD374" i="7"/>
  <c r="AD375" i="7"/>
  <c r="AD381" i="7"/>
  <c r="AD278" i="7"/>
  <c r="AD279" i="7"/>
  <c r="AD285" i="7"/>
  <c r="AD299" i="7"/>
  <c r="AD315" i="7"/>
  <c r="AD334" i="7"/>
  <c r="AD345" i="7"/>
  <c r="AD354" i="7"/>
  <c r="AD355" i="7"/>
  <c r="AD361" i="7"/>
  <c r="AD370" i="7"/>
  <c r="AD371" i="7"/>
  <c r="AD377" i="7"/>
  <c r="AD386" i="7"/>
  <c r="AD387" i="7"/>
  <c r="AD393" i="7"/>
  <c r="AD402" i="7"/>
  <c r="AD403" i="7"/>
  <c r="AD408" i="7"/>
  <c r="AD412" i="7"/>
  <c r="AD416" i="7"/>
  <c r="AD420" i="7"/>
  <c r="AD424" i="7"/>
  <c r="AD428" i="7"/>
  <c r="AD432" i="7"/>
  <c r="AD436" i="7"/>
  <c r="AD440" i="7"/>
  <c r="AD444" i="7"/>
  <c r="AD448" i="7"/>
  <c r="AD452" i="7"/>
  <c r="AD456" i="7"/>
  <c r="AD460" i="7"/>
  <c r="AD464" i="7"/>
  <c r="AD468" i="7"/>
  <c r="AD472" i="7"/>
  <c r="AD476" i="7"/>
  <c r="AD480" i="7"/>
  <c r="AD484" i="7"/>
  <c r="AD269" i="7"/>
  <c r="AD331" i="7"/>
  <c r="AD366" i="7"/>
  <c r="AD367" i="7"/>
  <c r="AD373" i="7"/>
  <c r="AD398" i="7"/>
  <c r="AD413" i="7"/>
  <c r="AD422" i="7"/>
  <c r="AD423" i="7"/>
  <c r="AD429" i="7"/>
  <c r="AD438" i="7"/>
  <c r="AD439" i="7"/>
  <c r="AD445" i="7"/>
  <c r="AD454" i="7"/>
  <c r="AD455" i="7"/>
  <c r="AD461" i="7"/>
  <c r="AD470" i="7"/>
  <c r="AD471" i="7"/>
  <c r="AD477" i="7"/>
  <c r="AD486" i="7"/>
  <c r="AD490" i="7"/>
  <c r="AD494" i="7"/>
  <c r="AD498" i="7"/>
  <c r="AD433" i="7"/>
  <c r="AD458" i="7"/>
  <c r="AD459" i="7"/>
  <c r="AD481" i="7"/>
  <c r="AD487" i="7"/>
  <c r="AD303" i="7"/>
  <c r="AD339" i="7"/>
  <c r="AD350" i="7"/>
  <c r="AD351" i="7"/>
  <c r="AD357" i="7"/>
  <c r="AD390" i="7"/>
  <c r="AD405" i="7"/>
  <c r="AD407" i="7"/>
  <c r="AD409" i="7"/>
  <c r="AD418" i="7"/>
  <c r="AD419" i="7"/>
  <c r="AD425" i="7"/>
  <c r="AD434" i="7"/>
  <c r="AD435" i="7"/>
  <c r="AD441" i="7"/>
  <c r="AD450" i="7"/>
  <c r="AD451" i="7"/>
  <c r="AD457" i="7"/>
  <c r="AD466" i="7"/>
  <c r="AD467" i="7"/>
  <c r="AD473" i="7"/>
  <c r="AD482" i="7"/>
  <c r="AD483" i="7"/>
  <c r="AD489" i="7"/>
  <c r="AD493" i="7"/>
  <c r="AD497" i="7"/>
  <c r="AD453" i="7"/>
  <c r="AD462" i="7"/>
  <c r="AD469" i="7"/>
  <c r="AD488" i="7"/>
  <c r="AD492" i="7"/>
  <c r="AD496" i="7"/>
  <c r="AD382" i="7"/>
  <c r="AD383" i="7"/>
  <c r="AD389" i="7"/>
  <c r="AD410" i="7"/>
  <c r="AD411" i="7"/>
  <c r="AD426" i="7"/>
  <c r="AD427" i="7"/>
  <c r="AD442" i="7"/>
  <c r="AD443" i="7"/>
  <c r="AD449" i="7"/>
  <c r="AD465" i="7"/>
  <c r="AD474" i="7"/>
  <c r="AD475" i="7"/>
  <c r="AD319" i="7"/>
  <c r="AD341" i="7"/>
  <c r="AD397" i="7"/>
  <c r="AD399" i="7"/>
  <c r="AD414" i="7"/>
  <c r="AD415" i="7"/>
  <c r="AD421" i="7"/>
  <c r="AD430" i="7"/>
  <c r="AD431" i="7"/>
  <c r="AD437" i="7"/>
  <c r="AD446" i="7"/>
  <c r="AD447" i="7"/>
  <c r="AD463" i="7"/>
  <c r="AD478" i="7"/>
  <c r="AD479" i="7"/>
  <c r="AD485" i="7"/>
  <c r="AD262" i="7"/>
  <c r="AD263" i="7"/>
  <c r="AD391" i="7"/>
  <c r="AD406" i="7"/>
  <c r="AD417" i="7"/>
  <c r="AD491" i="7"/>
  <c r="AD495" i="7"/>
  <c r="AO10" i="7"/>
  <c r="AO14" i="7"/>
  <c r="AO18" i="7"/>
  <c r="AO22" i="7"/>
  <c r="AO9" i="7"/>
  <c r="AO13" i="7"/>
  <c r="AO17" i="7"/>
  <c r="AO21" i="7"/>
  <c r="AO25" i="7"/>
  <c r="AO29" i="7"/>
  <c r="AO33" i="7"/>
  <c r="AO37" i="7"/>
  <c r="AO41" i="7"/>
  <c r="AO45" i="7"/>
  <c r="AO12" i="7"/>
  <c r="AO16" i="7"/>
  <c r="AO20" i="7"/>
  <c r="AO11" i="7"/>
  <c r="AO26" i="7"/>
  <c r="AO31" i="7"/>
  <c r="AO40" i="7"/>
  <c r="AO15" i="7"/>
  <c r="AO24" i="7"/>
  <c r="AO27" i="7"/>
  <c r="AO36" i="7"/>
  <c r="AO38" i="7"/>
  <c r="AO19" i="7"/>
  <c r="AO32" i="7"/>
  <c r="AO34" i="7"/>
  <c r="AO39" i="7"/>
  <c r="AO48" i="7"/>
  <c r="AO23" i="7"/>
  <c r="AO28" i="7"/>
  <c r="AO30" i="7"/>
  <c r="AO35" i="7"/>
  <c r="AO44" i="7"/>
  <c r="AO47" i="7"/>
  <c r="AO51" i="7"/>
  <c r="AO55" i="7"/>
  <c r="AO59" i="7"/>
  <c r="AO52" i="7"/>
  <c r="AO57" i="7"/>
  <c r="AO65" i="7"/>
  <c r="AO69" i="7"/>
  <c r="AO73" i="7"/>
  <c r="AO77" i="7"/>
  <c r="AO81" i="7"/>
  <c r="AO85" i="7"/>
  <c r="AO89" i="7"/>
  <c r="AO49" i="7"/>
  <c r="AO50" i="7"/>
  <c r="AO53" i="7"/>
  <c r="AO62" i="7"/>
  <c r="AO42" i="7"/>
  <c r="AO58" i="7"/>
  <c r="AO60" i="7"/>
  <c r="AO63" i="7"/>
  <c r="AO67" i="7"/>
  <c r="AO71" i="7"/>
  <c r="AO43" i="7"/>
  <c r="AO46" i="7"/>
  <c r="AO54" i="7"/>
  <c r="AO56" i="7"/>
  <c r="AO61" i="7"/>
  <c r="AO66" i="7"/>
  <c r="AO70" i="7"/>
  <c r="AO74" i="7"/>
  <c r="AO78" i="7"/>
  <c r="AO82" i="7"/>
  <c r="AO86" i="7"/>
  <c r="AO64" i="7"/>
  <c r="AO79" i="7"/>
  <c r="AO80" i="7"/>
  <c r="AO87" i="7"/>
  <c r="AO88" i="7"/>
  <c r="AO92" i="7"/>
  <c r="AO96" i="7"/>
  <c r="AO100" i="7"/>
  <c r="AO104" i="7"/>
  <c r="AO108" i="7"/>
  <c r="AO112" i="7"/>
  <c r="AO116" i="7"/>
  <c r="AO120" i="7"/>
  <c r="AO124" i="7"/>
  <c r="AO128" i="7"/>
  <c r="AO132" i="7"/>
  <c r="AO136" i="7"/>
  <c r="AO140" i="7"/>
  <c r="AO144" i="7"/>
  <c r="AO68" i="7"/>
  <c r="AO91" i="7"/>
  <c r="AO95" i="7"/>
  <c r="AO99" i="7"/>
  <c r="AO103" i="7"/>
  <c r="AO107" i="7"/>
  <c r="AO111" i="7"/>
  <c r="AO115" i="7"/>
  <c r="AO119" i="7"/>
  <c r="AO123" i="7"/>
  <c r="AO127" i="7"/>
  <c r="AO131" i="7"/>
  <c r="AO135" i="7"/>
  <c r="AO139" i="7"/>
  <c r="AO72" i="7"/>
  <c r="AO75" i="7"/>
  <c r="AO76" i="7"/>
  <c r="AO83" i="7"/>
  <c r="AO84" i="7"/>
  <c r="AO90" i="7"/>
  <c r="AO94" i="7"/>
  <c r="AO98" i="7"/>
  <c r="AO102" i="7"/>
  <c r="AO106" i="7"/>
  <c r="AO110" i="7"/>
  <c r="AO114" i="7"/>
  <c r="AO93" i="7"/>
  <c r="AO97" i="7"/>
  <c r="AO101" i="7"/>
  <c r="AO105" i="7"/>
  <c r="AO109" i="7"/>
  <c r="AO148" i="7"/>
  <c r="AO152" i="7"/>
  <c r="AO156" i="7"/>
  <c r="AO160" i="7"/>
  <c r="AO164" i="7"/>
  <c r="AO168" i="7"/>
  <c r="AO172" i="7"/>
  <c r="AO176" i="7"/>
  <c r="AO180" i="7"/>
  <c r="AO184" i="7"/>
  <c r="AO188" i="7"/>
  <c r="AO192" i="7"/>
  <c r="AO196" i="7"/>
  <c r="AO113" i="7"/>
  <c r="AO121" i="7"/>
  <c r="AO122" i="7"/>
  <c r="AO129" i="7"/>
  <c r="AO130" i="7"/>
  <c r="AO137" i="7"/>
  <c r="AO138" i="7"/>
  <c r="AO147" i="7"/>
  <c r="AO151" i="7"/>
  <c r="AO155" i="7"/>
  <c r="AO159" i="7"/>
  <c r="AO163" i="7"/>
  <c r="AO167" i="7"/>
  <c r="AO146" i="7"/>
  <c r="AO150" i="7"/>
  <c r="AO154" i="7"/>
  <c r="AO158" i="7"/>
  <c r="AO162" i="7"/>
  <c r="AO166" i="7"/>
  <c r="AO117" i="7"/>
  <c r="AO118" i="7"/>
  <c r="AO125" i="7"/>
  <c r="AO126" i="7"/>
  <c r="AO133" i="7"/>
  <c r="AO134" i="7"/>
  <c r="AO141" i="7"/>
  <c r="AO142" i="7"/>
  <c r="AO143" i="7"/>
  <c r="AO145" i="7"/>
  <c r="AO149" i="7"/>
  <c r="AO153" i="7"/>
  <c r="AO157" i="7"/>
  <c r="AO161" i="7"/>
  <c r="AO165" i="7"/>
  <c r="AO169" i="7"/>
  <c r="AO173" i="7"/>
  <c r="AO177" i="7"/>
  <c r="AO181" i="7"/>
  <c r="AO185" i="7"/>
  <c r="AO189" i="7"/>
  <c r="AO193" i="7"/>
  <c r="AO197" i="7"/>
  <c r="AO201" i="7"/>
  <c r="AO174" i="7"/>
  <c r="AO175" i="7"/>
  <c r="AO182" i="7"/>
  <c r="AO183" i="7"/>
  <c r="AO190" i="7"/>
  <c r="AO191" i="7"/>
  <c r="AO198" i="7"/>
  <c r="AO203" i="7"/>
  <c r="AO206" i="7"/>
  <c r="AO210" i="7"/>
  <c r="AO214" i="7"/>
  <c r="AO199" i="7"/>
  <c r="AO205" i="7"/>
  <c r="AO209" i="7"/>
  <c r="AO213" i="7"/>
  <c r="AO217" i="7"/>
  <c r="AO171" i="7"/>
  <c r="AO178" i="7"/>
  <c r="AO179" i="7"/>
  <c r="AO186" i="7"/>
  <c r="AO187" i="7"/>
  <c r="AO194" i="7"/>
  <c r="AO195" i="7"/>
  <c r="AO204" i="7"/>
  <c r="AO208" i="7"/>
  <c r="AO212" i="7"/>
  <c r="AO216" i="7"/>
  <c r="AO220" i="7"/>
  <c r="AO224" i="7"/>
  <c r="AO228" i="7"/>
  <c r="AO232" i="7"/>
  <c r="AO236" i="7"/>
  <c r="AO240" i="7"/>
  <c r="AO244" i="7"/>
  <c r="AO248" i="7"/>
  <c r="AO252" i="7"/>
  <c r="AO256" i="7"/>
  <c r="AO260" i="7"/>
  <c r="AO170" i="7"/>
  <c r="AO227" i="7"/>
  <c r="AO229" i="7"/>
  <c r="AO234" i="7"/>
  <c r="AO243" i="7"/>
  <c r="AO245" i="7"/>
  <c r="AO250" i="7"/>
  <c r="AO200" i="7"/>
  <c r="AO202" i="7"/>
  <c r="AO207" i="7"/>
  <c r="AO223" i="7"/>
  <c r="AO225" i="7"/>
  <c r="AO230" i="7"/>
  <c r="AO239" i="7"/>
  <c r="AO241" i="7"/>
  <c r="AO246" i="7"/>
  <c r="AO255" i="7"/>
  <c r="AO257" i="7"/>
  <c r="AO263" i="7"/>
  <c r="AO267" i="7"/>
  <c r="AO271" i="7"/>
  <c r="AO275" i="7"/>
  <c r="AO279" i="7"/>
  <c r="AO283" i="7"/>
  <c r="AO287" i="7"/>
  <c r="AO291" i="7"/>
  <c r="AO211" i="7"/>
  <c r="AO218" i="7"/>
  <c r="AO219" i="7"/>
  <c r="AO221" i="7"/>
  <c r="AO226" i="7"/>
  <c r="AO235" i="7"/>
  <c r="AO237" i="7"/>
  <c r="AO242" i="7"/>
  <c r="AO251" i="7"/>
  <c r="AO253" i="7"/>
  <c r="AO258" i="7"/>
  <c r="AO259" i="7"/>
  <c r="AO266" i="7"/>
  <c r="AO268" i="7"/>
  <c r="AO273" i="7"/>
  <c r="AO282" i="7"/>
  <c r="AO284" i="7"/>
  <c r="AO289" i="7"/>
  <c r="AO297" i="7"/>
  <c r="AO301" i="7"/>
  <c r="AO305" i="7"/>
  <c r="AO309" i="7"/>
  <c r="AO313" i="7"/>
  <c r="AO317" i="7"/>
  <c r="AO321" i="7"/>
  <c r="AO325" i="7"/>
  <c r="AO262" i="7"/>
  <c r="AO264" i="7"/>
  <c r="AO269" i="7"/>
  <c r="AO278" i="7"/>
  <c r="AO280" i="7"/>
  <c r="AO285" i="7"/>
  <c r="AO294" i="7"/>
  <c r="AO296" i="7"/>
  <c r="AO300" i="7"/>
  <c r="AO304" i="7"/>
  <c r="AO308" i="7"/>
  <c r="AO312" i="7"/>
  <c r="AO316" i="7"/>
  <c r="AO320" i="7"/>
  <c r="AO324" i="7"/>
  <c r="AO328" i="7"/>
  <c r="AO332" i="7"/>
  <c r="AO336" i="7"/>
  <c r="AO215" i="7"/>
  <c r="AO238" i="7"/>
  <c r="AO247" i="7"/>
  <c r="AO249" i="7"/>
  <c r="AO254" i="7"/>
  <c r="AO265" i="7"/>
  <c r="AO274" i="7"/>
  <c r="AO276" i="7"/>
  <c r="AO281" i="7"/>
  <c r="AO290" i="7"/>
  <c r="AO292" i="7"/>
  <c r="AO295" i="7"/>
  <c r="AO299" i="7"/>
  <c r="AO303" i="7"/>
  <c r="AO307" i="7"/>
  <c r="AO311" i="7"/>
  <c r="AO315" i="7"/>
  <c r="AO319" i="7"/>
  <c r="AO323" i="7"/>
  <c r="AO327" i="7"/>
  <c r="AO331" i="7"/>
  <c r="AO335" i="7"/>
  <c r="AO339" i="7"/>
  <c r="AO343" i="7"/>
  <c r="AO347" i="7"/>
  <c r="AO351" i="7"/>
  <c r="AO355" i="7"/>
  <c r="AO359" i="7"/>
  <c r="AO363" i="7"/>
  <c r="AO367" i="7"/>
  <c r="AO371" i="7"/>
  <c r="AO375" i="7"/>
  <c r="AO379" i="7"/>
  <c r="AO383" i="7"/>
  <c r="AO387" i="7"/>
  <c r="AO391" i="7"/>
  <c r="AO395" i="7"/>
  <c r="AO399" i="7"/>
  <c r="AO403" i="7"/>
  <c r="AO293" i="7"/>
  <c r="AO310" i="7"/>
  <c r="AO326" i="7"/>
  <c r="AO340" i="7"/>
  <c r="AO345" i="7"/>
  <c r="AO354" i="7"/>
  <c r="AO356" i="7"/>
  <c r="AO361" i="7"/>
  <c r="AO370" i="7"/>
  <c r="AO372" i="7"/>
  <c r="AO377" i="7"/>
  <c r="AO386" i="7"/>
  <c r="AO388" i="7"/>
  <c r="AO393" i="7"/>
  <c r="AO402" i="7"/>
  <c r="AO404" i="7"/>
  <c r="AO222" i="7"/>
  <c r="AO233" i="7"/>
  <c r="AO277" i="7"/>
  <c r="AO286" i="7"/>
  <c r="AO288" i="7"/>
  <c r="AO298" i="7"/>
  <c r="AO314" i="7"/>
  <c r="AO329" i="7"/>
  <c r="AO330" i="7"/>
  <c r="AO337" i="7"/>
  <c r="AO338" i="7"/>
  <c r="AO341" i="7"/>
  <c r="AO350" i="7"/>
  <c r="AO352" i="7"/>
  <c r="AO357" i="7"/>
  <c r="AO366" i="7"/>
  <c r="AO368" i="7"/>
  <c r="AO373" i="7"/>
  <c r="AO382" i="7"/>
  <c r="AO384" i="7"/>
  <c r="AO261" i="7"/>
  <c r="AO270" i="7"/>
  <c r="AO272" i="7"/>
  <c r="AO302" i="7"/>
  <c r="AO318" i="7"/>
  <c r="AO346" i="7"/>
  <c r="AO348" i="7"/>
  <c r="AO353" i="7"/>
  <c r="AO362" i="7"/>
  <c r="AO364" i="7"/>
  <c r="AO369" i="7"/>
  <c r="AO378" i="7"/>
  <c r="AO380" i="7"/>
  <c r="AO385" i="7"/>
  <c r="AO394" i="7"/>
  <c r="AO396" i="7"/>
  <c r="AO401" i="7"/>
  <c r="AO407" i="7"/>
  <c r="AO411" i="7"/>
  <c r="AO415" i="7"/>
  <c r="AO419" i="7"/>
  <c r="AO423" i="7"/>
  <c r="AO427" i="7"/>
  <c r="AO431" i="7"/>
  <c r="AO435" i="7"/>
  <c r="AO439" i="7"/>
  <c r="AO443" i="7"/>
  <c r="AO447" i="7"/>
  <c r="AO451" i="7"/>
  <c r="AO455" i="7"/>
  <c r="AO459" i="7"/>
  <c r="AO463" i="7"/>
  <c r="AO467" i="7"/>
  <c r="AO471" i="7"/>
  <c r="AO475" i="7"/>
  <c r="AO479" i="7"/>
  <c r="AO483" i="7"/>
  <c r="AO349" i="7"/>
  <c r="AO358" i="7"/>
  <c r="AO360" i="7"/>
  <c r="AO389" i="7"/>
  <c r="AO406" i="7"/>
  <c r="AO414" i="7"/>
  <c r="AO416" i="7"/>
  <c r="AO421" i="7"/>
  <c r="AO430" i="7"/>
  <c r="AO432" i="7"/>
  <c r="AO437" i="7"/>
  <c r="AO446" i="7"/>
  <c r="AO448" i="7"/>
  <c r="AO453" i="7"/>
  <c r="AO462" i="7"/>
  <c r="AO464" i="7"/>
  <c r="AO469" i="7"/>
  <c r="AO478" i="7"/>
  <c r="AO480" i="7"/>
  <c r="AO485" i="7"/>
  <c r="AO489" i="7"/>
  <c r="AO493" i="7"/>
  <c r="AO497" i="7"/>
  <c r="AO452" i="7"/>
  <c r="AO468" i="7"/>
  <c r="AO484" i="7"/>
  <c r="AO231" i="7"/>
  <c r="AO342" i="7"/>
  <c r="AO344" i="7"/>
  <c r="AO398" i="7"/>
  <c r="AO400" i="7"/>
  <c r="AO410" i="7"/>
  <c r="AO412" i="7"/>
  <c r="AO417" i="7"/>
  <c r="AO426" i="7"/>
  <c r="AO428" i="7"/>
  <c r="AO433" i="7"/>
  <c r="AO442" i="7"/>
  <c r="AO444" i="7"/>
  <c r="AO449" i="7"/>
  <c r="AO458" i="7"/>
  <c r="AO460" i="7"/>
  <c r="AO465" i="7"/>
  <c r="AO474" i="7"/>
  <c r="AO476" i="7"/>
  <c r="AO481" i="7"/>
  <c r="AO488" i="7"/>
  <c r="AO492" i="7"/>
  <c r="AO496" i="7"/>
  <c r="AO454" i="7"/>
  <c r="AO456" i="7"/>
  <c r="AO461" i="7"/>
  <c r="AO470" i="7"/>
  <c r="AO472" i="7"/>
  <c r="AO487" i="7"/>
  <c r="AO322" i="7"/>
  <c r="AO365" i="7"/>
  <c r="AO374" i="7"/>
  <c r="AO376" i="7"/>
  <c r="AO409" i="7"/>
  <c r="AO420" i="7"/>
  <c r="AO425" i="7"/>
  <c r="AO434" i="7"/>
  <c r="AO436" i="7"/>
  <c r="AO441" i="7"/>
  <c r="AO457" i="7"/>
  <c r="AO466" i="7"/>
  <c r="AO473" i="7"/>
  <c r="AO486" i="7"/>
  <c r="AO306" i="7"/>
  <c r="AO333" i="7"/>
  <c r="AO334" i="7"/>
  <c r="AO381" i="7"/>
  <c r="AO390" i="7"/>
  <c r="AO392" i="7"/>
  <c r="AO405" i="7"/>
  <c r="AO408" i="7"/>
  <c r="AO413" i="7"/>
  <c r="AO422" i="7"/>
  <c r="AO424" i="7"/>
  <c r="AO429" i="7"/>
  <c r="AO438" i="7"/>
  <c r="AO440" i="7"/>
  <c r="AO445" i="7"/>
  <c r="AO477" i="7"/>
  <c r="AO491" i="7"/>
  <c r="AO495" i="7"/>
  <c r="AO397" i="7"/>
  <c r="AO418" i="7"/>
  <c r="AO450" i="7"/>
  <c r="AO482" i="7"/>
  <c r="AO490" i="7"/>
  <c r="AO494" i="7"/>
  <c r="AO498" i="7"/>
  <c r="AR8" i="7"/>
  <c r="AR13" i="7"/>
  <c r="AR17" i="7"/>
  <c r="AR21" i="7"/>
  <c r="AR12" i="7"/>
  <c r="AR16" i="7"/>
  <c r="AR20" i="7"/>
  <c r="AR24" i="7"/>
  <c r="AR28" i="7"/>
  <c r="AR32" i="7"/>
  <c r="AR36" i="7"/>
  <c r="AR40" i="7"/>
  <c r="AR44" i="7"/>
  <c r="AR11" i="7"/>
  <c r="AR15" i="7"/>
  <c r="AR19" i="7"/>
  <c r="AR23" i="7"/>
  <c r="AR18" i="7"/>
  <c r="AR27" i="7"/>
  <c r="AR37" i="7"/>
  <c r="AR38" i="7"/>
  <c r="AR22" i="7"/>
  <c r="AR33" i="7"/>
  <c r="AR34" i="7"/>
  <c r="AR39" i="7"/>
  <c r="AR10" i="7"/>
  <c r="AR29" i="7"/>
  <c r="AR30" i="7"/>
  <c r="AR35" i="7"/>
  <c r="AR45" i="7"/>
  <c r="AR47" i="7"/>
  <c r="AR14" i="7"/>
  <c r="AR25" i="7"/>
  <c r="AR26" i="7"/>
  <c r="AR31" i="7"/>
  <c r="AR41" i="7"/>
  <c r="AR42" i="7"/>
  <c r="AR46" i="7"/>
  <c r="AR50" i="7"/>
  <c r="AR54" i="7"/>
  <c r="AR58" i="7"/>
  <c r="AR62" i="7"/>
  <c r="AR49" i="7"/>
  <c r="AR53" i="7"/>
  <c r="AR64" i="7"/>
  <c r="AR68" i="7"/>
  <c r="AR72" i="7"/>
  <c r="AR76" i="7"/>
  <c r="AR80" i="7"/>
  <c r="AR84" i="7"/>
  <c r="AR88" i="7"/>
  <c r="AR59" i="7"/>
  <c r="AR60" i="7"/>
  <c r="AR43" i="7"/>
  <c r="AR48" i="7"/>
  <c r="AR55" i="7"/>
  <c r="AR56" i="7"/>
  <c r="AR61" i="7"/>
  <c r="AR66" i="7"/>
  <c r="AR70" i="7"/>
  <c r="AR51" i="7"/>
  <c r="AR52" i="7"/>
  <c r="AR57" i="7"/>
  <c r="AR65" i="7"/>
  <c r="AR69" i="7"/>
  <c r="AR73" i="7"/>
  <c r="AR77" i="7"/>
  <c r="AR81" i="7"/>
  <c r="AR85" i="7"/>
  <c r="AR71" i="7"/>
  <c r="AR91" i="7"/>
  <c r="AR95" i="7"/>
  <c r="AR99" i="7"/>
  <c r="AR103" i="7"/>
  <c r="AR107" i="7"/>
  <c r="AR111" i="7"/>
  <c r="AR115" i="7"/>
  <c r="AR119" i="7"/>
  <c r="AR123" i="7"/>
  <c r="AR127" i="7"/>
  <c r="AR131" i="7"/>
  <c r="AR135" i="7"/>
  <c r="AR139" i="7"/>
  <c r="AR143" i="7"/>
  <c r="AR75" i="7"/>
  <c r="AR78" i="7"/>
  <c r="AR83" i="7"/>
  <c r="AR86" i="7"/>
  <c r="AR90" i="7"/>
  <c r="AR94" i="7"/>
  <c r="AR98" i="7"/>
  <c r="AR102" i="7"/>
  <c r="AR106" i="7"/>
  <c r="AR110" i="7"/>
  <c r="AR114" i="7"/>
  <c r="AR118" i="7"/>
  <c r="AR122" i="7"/>
  <c r="AR126" i="7"/>
  <c r="AR130" i="7"/>
  <c r="AR134" i="7"/>
  <c r="AR138" i="7"/>
  <c r="AR142" i="7"/>
  <c r="AR63" i="7"/>
  <c r="AR93" i="7"/>
  <c r="AR97" i="7"/>
  <c r="AR101" i="7"/>
  <c r="AR105" i="7"/>
  <c r="AR109" i="7"/>
  <c r="AR113" i="7"/>
  <c r="AR67" i="7"/>
  <c r="AR74" i="7"/>
  <c r="AR79" i="7"/>
  <c r="AR82" i="7"/>
  <c r="AR87" i="7"/>
  <c r="AR89" i="7"/>
  <c r="AR92" i="7"/>
  <c r="AR96" i="7"/>
  <c r="AR100" i="7"/>
  <c r="AR104" i="7"/>
  <c r="AR108" i="7"/>
  <c r="AR116" i="7"/>
  <c r="AR121" i="7"/>
  <c r="AR124" i="7"/>
  <c r="AR129" i="7"/>
  <c r="AR132" i="7"/>
  <c r="AR137" i="7"/>
  <c r="AR140" i="7"/>
  <c r="AR147" i="7"/>
  <c r="AR151" i="7"/>
  <c r="AR155" i="7"/>
  <c r="AR159" i="7"/>
  <c r="AR163" i="7"/>
  <c r="AR167" i="7"/>
  <c r="AR171" i="7"/>
  <c r="AR175" i="7"/>
  <c r="AR179" i="7"/>
  <c r="AR183" i="7"/>
  <c r="AR187" i="7"/>
  <c r="AR191" i="7"/>
  <c r="AR195" i="7"/>
  <c r="AR146" i="7"/>
  <c r="AR150" i="7"/>
  <c r="AR154" i="7"/>
  <c r="AR158" i="7"/>
  <c r="AR162" i="7"/>
  <c r="AR166" i="7"/>
  <c r="AR170" i="7"/>
  <c r="AR117" i="7"/>
  <c r="AR120" i="7"/>
  <c r="AR125" i="7"/>
  <c r="AR128" i="7"/>
  <c r="AR133" i="7"/>
  <c r="AR136" i="7"/>
  <c r="AR141" i="7"/>
  <c r="AR144" i="7"/>
  <c r="AR145" i="7"/>
  <c r="AR149" i="7"/>
  <c r="AR153" i="7"/>
  <c r="AR157" i="7"/>
  <c r="AR161" i="7"/>
  <c r="AR165" i="7"/>
  <c r="AR112" i="7"/>
  <c r="AR148" i="7"/>
  <c r="AR152" i="7"/>
  <c r="AR156" i="7"/>
  <c r="AR160" i="7"/>
  <c r="AR164" i="7"/>
  <c r="AR168" i="7"/>
  <c r="AR172" i="7"/>
  <c r="AR176" i="7"/>
  <c r="AR180" i="7"/>
  <c r="AR184" i="7"/>
  <c r="AR188" i="7"/>
  <c r="AR192" i="7"/>
  <c r="AR196" i="7"/>
  <c r="AR200" i="7"/>
  <c r="AR199" i="7"/>
  <c r="AR205" i="7"/>
  <c r="AR209" i="7"/>
  <c r="AR213" i="7"/>
  <c r="AR169" i="7"/>
  <c r="AR173" i="7"/>
  <c r="AR178" i="7"/>
  <c r="AR181" i="7"/>
  <c r="AR186" i="7"/>
  <c r="AR189" i="7"/>
  <c r="AR194" i="7"/>
  <c r="AR197" i="7"/>
  <c r="AR204" i="7"/>
  <c r="AR208" i="7"/>
  <c r="AR212" i="7"/>
  <c r="AR216" i="7"/>
  <c r="AR201" i="7"/>
  <c r="AR202" i="7"/>
  <c r="AR207" i="7"/>
  <c r="AR211" i="7"/>
  <c r="AR215" i="7"/>
  <c r="AR219" i="7"/>
  <c r="AR223" i="7"/>
  <c r="AR227" i="7"/>
  <c r="AR231" i="7"/>
  <c r="AR235" i="7"/>
  <c r="AR239" i="7"/>
  <c r="AR243" i="7"/>
  <c r="AR247" i="7"/>
  <c r="AR251" i="7"/>
  <c r="AR255" i="7"/>
  <c r="AR259" i="7"/>
  <c r="AR198" i="7"/>
  <c r="AR203" i="7"/>
  <c r="AR210" i="7"/>
  <c r="AR224" i="7"/>
  <c r="AR225" i="7"/>
  <c r="AR230" i="7"/>
  <c r="AR240" i="7"/>
  <c r="AR241" i="7"/>
  <c r="AR246" i="7"/>
  <c r="AR174" i="7"/>
  <c r="AR177" i="7"/>
  <c r="AR214" i="7"/>
  <c r="AR218" i="7"/>
  <c r="AR220" i="7"/>
  <c r="AR221" i="7"/>
  <c r="AR226" i="7"/>
  <c r="AR236" i="7"/>
  <c r="AR237" i="7"/>
  <c r="AR242" i="7"/>
  <c r="AR252" i="7"/>
  <c r="AR253" i="7"/>
  <c r="AR258" i="7"/>
  <c r="AR262" i="7"/>
  <c r="AR266" i="7"/>
  <c r="AR270" i="7"/>
  <c r="AR274" i="7"/>
  <c r="AR278" i="7"/>
  <c r="AR282" i="7"/>
  <c r="AR286" i="7"/>
  <c r="AR290" i="7"/>
  <c r="AR294" i="7"/>
  <c r="AR182" i="7"/>
  <c r="AR185" i="7"/>
  <c r="AR222" i="7"/>
  <c r="AR232" i="7"/>
  <c r="AR233" i="7"/>
  <c r="AR238" i="7"/>
  <c r="AR248" i="7"/>
  <c r="AR249" i="7"/>
  <c r="AR254" i="7"/>
  <c r="AR257" i="7"/>
  <c r="AR263" i="7"/>
  <c r="AR264" i="7"/>
  <c r="AR269" i="7"/>
  <c r="AR279" i="7"/>
  <c r="AR280" i="7"/>
  <c r="AR285" i="7"/>
  <c r="AR296" i="7"/>
  <c r="AR300" i="7"/>
  <c r="AR304" i="7"/>
  <c r="AR308" i="7"/>
  <c r="AR312" i="7"/>
  <c r="AR316" i="7"/>
  <c r="AR320" i="7"/>
  <c r="AR324" i="7"/>
  <c r="AR206" i="7"/>
  <c r="AR244" i="7"/>
  <c r="AR245" i="7"/>
  <c r="AR250" i="7"/>
  <c r="AR260" i="7"/>
  <c r="AR265" i="7"/>
  <c r="AR275" i="7"/>
  <c r="AR276" i="7"/>
  <c r="AR281" i="7"/>
  <c r="AR291" i="7"/>
  <c r="AR292" i="7"/>
  <c r="AR295" i="7"/>
  <c r="AR299" i="7"/>
  <c r="AR303" i="7"/>
  <c r="AR307" i="7"/>
  <c r="AR311" i="7"/>
  <c r="AR315" i="7"/>
  <c r="AR319" i="7"/>
  <c r="AR323" i="7"/>
  <c r="AR327" i="7"/>
  <c r="AR331" i="7"/>
  <c r="AR335" i="7"/>
  <c r="AR193" i="7"/>
  <c r="AR217" i="7"/>
  <c r="AR228" i="7"/>
  <c r="AR229" i="7"/>
  <c r="AR234" i="7"/>
  <c r="AR256" i="7"/>
  <c r="AR261" i="7"/>
  <c r="AR271" i="7"/>
  <c r="AR272" i="7"/>
  <c r="AR277" i="7"/>
  <c r="AR287" i="7"/>
  <c r="AR288" i="7"/>
  <c r="AR293" i="7"/>
  <c r="AR298" i="7"/>
  <c r="AR302" i="7"/>
  <c r="AR306" i="7"/>
  <c r="AR310" i="7"/>
  <c r="AR314" i="7"/>
  <c r="AR318" i="7"/>
  <c r="AR322" i="7"/>
  <c r="AR326" i="7"/>
  <c r="AR330" i="7"/>
  <c r="AR334" i="7"/>
  <c r="AR338" i="7"/>
  <c r="AR342" i="7"/>
  <c r="AR346" i="7"/>
  <c r="AR350" i="7"/>
  <c r="AR354" i="7"/>
  <c r="AR358" i="7"/>
  <c r="AR362" i="7"/>
  <c r="AR366" i="7"/>
  <c r="AR370" i="7"/>
  <c r="AR374" i="7"/>
  <c r="AR378" i="7"/>
  <c r="AR382" i="7"/>
  <c r="AR386" i="7"/>
  <c r="AR390" i="7"/>
  <c r="AR394" i="7"/>
  <c r="AR398" i="7"/>
  <c r="AR402" i="7"/>
  <c r="AR283" i="7"/>
  <c r="AR284" i="7"/>
  <c r="AR289" i="7"/>
  <c r="AR301" i="7"/>
  <c r="AR317" i="7"/>
  <c r="AR329" i="7"/>
  <c r="AR332" i="7"/>
  <c r="AR337" i="7"/>
  <c r="AR341" i="7"/>
  <c r="AR351" i="7"/>
  <c r="AR352" i="7"/>
  <c r="AR357" i="7"/>
  <c r="AR367" i="7"/>
  <c r="AR368" i="7"/>
  <c r="AR373" i="7"/>
  <c r="AR383" i="7"/>
  <c r="AR384" i="7"/>
  <c r="AR389" i="7"/>
  <c r="AR399" i="7"/>
  <c r="AR400" i="7"/>
  <c r="AR405" i="7"/>
  <c r="AR190" i="7"/>
  <c r="AR267" i="7"/>
  <c r="AR268" i="7"/>
  <c r="AR273" i="7"/>
  <c r="AR305" i="7"/>
  <c r="AR321" i="7"/>
  <c r="AR347" i="7"/>
  <c r="AR348" i="7"/>
  <c r="AR353" i="7"/>
  <c r="AR363" i="7"/>
  <c r="AR364" i="7"/>
  <c r="AR369" i="7"/>
  <c r="AR379" i="7"/>
  <c r="AR380" i="7"/>
  <c r="AR385" i="7"/>
  <c r="AR309" i="7"/>
  <c r="AR325" i="7"/>
  <c r="AR328" i="7"/>
  <c r="AR333" i="7"/>
  <c r="AR336" i="7"/>
  <c r="AR343" i="7"/>
  <c r="AR344" i="7"/>
  <c r="AR349" i="7"/>
  <c r="AR359" i="7"/>
  <c r="AR360" i="7"/>
  <c r="AR365" i="7"/>
  <c r="AR375" i="7"/>
  <c r="AR376" i="7"/>
  <c r="AR381" i="7"/>
  <c r="AR391" i="7"/>
  <c r="AR392" i="7"/>
  <c r="AR397" i="7"/>
  <c r="AR406" i="7"/>
  <c r="AR410" i="7"/>
  <c r="AR414" i="7"/>
  <c r="AR418" i="7"/>
  <c r="AR422" i="7"/>
  <c r="AR426" i="7"/>
  <c r="AR430" i="7"/>
  <c r="AR434" i="7"/>
  <c r="AR438" i="7"/>
  <c r="AR442" i="7"/>
  <c r="AR446" i="7"/>
  <c r="AR450" i="7"/>
  <c r="AR454" i="7"/>
  <c r="AR458" i="7"/>
  <c r="AR462" i="7"/>
  <c r="AR466" i="7"/>
  <c r="AR470" i="7"/>
  <c r="AR474" i="7"/>
  <c r="AR478" i="7"/>
  <c r="AR482" i="7"/>
  <c r="AR339" i="7"/>
  <c r="AR340" i="7"/>
  <c r="AR345" i="7"/>
  <c r="AR395" i="7"/>
  <c r="AR396" i="7"/>
  <c r="AR411" i="7"/>
  <c r="AR412" i="7"/>
  <c r="AR417" i="7"/>
  <c r="AR427" i="7"/>
  <c r="AR428" i="7"/>
  <c r="AR433" i="7"/>
  <c r="AR443" i="7"/>
  <c r="AR444" i="7"/>
  <c r="AR449" i="7"/>
  <c r="AR459" i="7"/>
  <c r="AR460" i="7"/>
  <c r="AR465" i="7"/>
  <c r="AR475" i="7"/>
  <c r="AR476" i="7"/>
  <c r="AR481" i="7"/>
  <c r="AR488" i="7"/>
  <c r="AR492" i="7"/>
  <c r="AR496" i="7"/>
  <c r="AR421" i="7"/>
  <c r="AR431" i="7"/>
  <c r="AR448" i="7"/>
  <c r="AR464" i="7"/>
  <c r="AR479" i="7"/>
  <c r="AR297" i="7"/>
  <c r="AR387" i="7"/>
  <c r="AR388" i="7"/>
  <c r="AR401" i="7"/>
  <c r="AR407" i="7"/>
  <c r="AR408" i="7"/>
  <c r="AR413" i="7"/>
  <c r="AR423" i="7"/>
  <c r="AR424" i="7"/>
  <c r="AR429" i="7"/>
  <c r="AR439" i="7"/>
  <c r="AR440" i="7"/>
  <c r="AR445" i="7"/>
  <c r="AR455" i="7"/>
  <c r="AR456" i="7"/>
  <c r="AR461" i="7"/>
  <c r="AR471" i="7"/>
  <c r="AR472" i="7"/>
  <c r="AR477" i="7"/>
  <c r="AR487" i="7"/>
  <c r="AR491" i="7"/>
  <c r="AR495" i="7"/>
  <c r="AR451" i="7"/>
  <c r="AR452" i="7"/>
  <c r="AR467" i="7"/>
  <c r="AR468" i="7"/>
  <c r="AR490" i="7"/>
  <c r="AR494" i="7"/>
  <c r="AR498" i="7"/>
  <c r="AR355" i="7"/>
  <c r="AR361" i="7"/>
  <c r="AR403" i="7"/>
  <c r="AR415" i="7"/>
  <c r="AR416" i="7"/>
  <c r="AR432" i="7"/>
  <c r="AR447" i="7"/>
  <c r="AR485" i="7"/>
  <c r="AR313" i="7"/>
  <c r="AR371" i="7"/>
  <c r="AR372" i="7"/>
  <c r="AR377" i="7"/>
  <c r="AR393" i="7"/>
  <c r="AR409" i="7"/>
  <c r="AR419" i="7"/>
  <c r="AR420" i="7"/>
  <c r="AR425" i="7"/>
  <c r="AR435" i="7"/>
  <c r="AR436" i="7"/>
  <c r="AR441" i="7"/>
  <c r="AR457" i="7"/>
  <c r="AR473" i="7"/>
  <c r="AR483" i="7"/>
  <c r="AR484" i="7"/>
  <c r="AR486" i="7"/>
  <c r="AR356" i="7"/>
  <c r="AR404" i="7"/>
  <c r="AR437" i="7"/>
  <c r="AR453" i="7"/>
  <c r="AR463" i="7"/>
  <c r="AR469" i="7"/>
  <c r="AR480" i="7"/>
  <c r="AR497" i="7"/>
  <c r="AR489" i="7"/>
  <c r="AR493" i="7"/>
  <c r="AC10" i="7"/>
  <c r="AC14" i="7"/>
  <c r="AC18" i="7"/>
  <c r="AC22" i="7"/>
  <c r="AC9" i="7"/>
  <c r="AC13" i="7"/>
  <c r="AC17" i="7"/>
  <c r="AC21" i="7"/>
  <c r="AC25" i="7"/>
  <c r="AC29" i="7"/>
  <c r="AC33" i="7"/>
  <c r="AC37" i="7"/>
  <c r="AC41" i="7"/>
  <c r="AC45" i="7"/>
  <c r="AC12" i="7"/>
  <c r="AC16" i="7"/>
  <c r="AC20" i="7"/>
  <c r="AC24" i="7"/>
  <c r="AC11" i="7"/>
  <c r="AC28" i="7"/>
  <c r="AC34" i="7"/>
  <c r="AC35" i="7"/>
  <c r="AC15" i="7"/>
  <c r="AC30" i="7"/>
  <c r="AC31" i="7"/>
  <c r="AC40" i="7"/>
  <c r="AC19" i="7"/>
  <c r="AC26" i="7"/>
  <c r="AC27" i="7"/>
  <c r="AC36" i="7"/>
  <c r="AC42" i="7"/>
  <c r="AC43" i="7"/>
  <c r="AC48" i="7"/>
  <c r="AC23" i="7"/>
  <c r="AC32" i="7"/>
  <c r="AC38" i="7"/>
  <c r="AC39" i="7"/>
  <c r="AC47" i="7"/>
  <c r="AC51" i="7"/>
  <c r="AC55" i="7"/>
  <c r="AC59" i="7"/>
  <c r="AC63" i="7"/>
  <c r="AC49" i="7"/>
  <c r="AC54" i="7"/>
  <c r="AC60" i="7"/>
  <c r="AC61" i="7"/>
  <c r="AC65" i="7"/>
  <c r="AC69" i="7"/>
  <c r="AC73" i="7"/>
  <c r="AC77" i="7"/>
  <c r="AC81" i="7"/>
  <c r="AC85" i="7"/>
  <c r="AC89" i="7"/>
  <c r="AC44" i="7"/>
  <c r="AC56" i="7"/>
  <c r="AC57" i="7"/>
  <c r="AC46" i="7"/>
  <c r="AC52" i="7"/>
  <c r="AC53" i="7"/>
  <c r="AC62" i="7"/>
  <c r="AC67" i="7"/>
  <c r="AC71" i="7"/>
  <c r="AC50" i="7"/>
  <c r="AC58" i="7"/>
  <c r="AC66" i="7"/>
  <c r="AC70" i="7"/>
  <c r="AC74" i="7"/>
  <c r="AC78" i="7"/>
  <c r="AC82" i="7"/>
  <c r="AC86" i="7"/>
  <c r="AC64" i="7"/>
  <c r="AC76" i="7"/>
  <c r="AC84" i="7"/>
  <c r="AC92" i="7"/>
  <c r="AC96" i="7"/>
  <c r="AC100" i="7"/>
  <c r="AC104" i="7"/>
  <c r="AC108" i="7"/>
  <c r="AC112" i="7"/>
  <c r="AC116" i="7"/>
  <c r="AC120" i="7"/>
  <c r="AC124" i="7"/>
  <c r="AC128" i="7"/>
  <c r="AC132" i="7"/>
  <c r="AC136" i="7"/>
  <c r="AC140" i="7"/>
  <c r="AC144" i="7"/>
  <c r="AC68" i="7"/>
  <c r="AC75" i="7"/>
  <c r="AC83" i="7"/>
  <c r="AC91" i="7"/>
  <c r="AC95" i="7"/>
  <c r="AC99" i="7"/>
  <c r="AC103" i="7"/>
  <c r="AC107" i="7"/>
  <c r="AC111" i="7"/>
  <c r="AC115" i="7"/>
  <c r="AC119" i="7"/>
  <c r="AC123" i="7"/>
  <c r="AC127" i="7"/>
  <c r="AC131" i="7"/>
  <c r="AC135" i="7"/>
  <c r="AC139" i="7"/>
  <c r="AC143" i="7"/>
  <c r="AC72" i="7"/>
  <c r="AC80" i="7"/>
  <c r="AC88" i="7"/>
  <c r="AC90" i="7"/>
  <c r="AC94" i="7"/>
  <c r="AC98" i="7"/>
  <c r="AC102" i="7"/>
  <c r="AC106" i="7"/>
  <c r="AC110" i="7"/>
  <c r="AC114" i="7"/>
  <c r="AC79" i="7"/>
  <c r="AC87" i="7"/>
  <c r="AC93" i="7"/>
  <c r="AC97" i="7"/>
  <c r="AC101" i="7"/>
  <c r="AC105" i="7"/>
  <c r="AC109" i="7"/>
  <c r="AC121" i="7"/>
  <c r="AC129" i="7"/>
  <c r="AC137" i="7"/>
  <c r="AC148" i="7"/>
  <c r="AC152" i="7"/>
  <c r="AC156" i="7"/>
  <c r="AC160" i="7"/>
  <c r="AC164" i="7"/>
  <c r="AC168" i="7"/>
  <c r="AC172" i="7"/>
  <c r="AC176" i="7"/>
  <c r="AC180" i="7"/>
  <c r="AC184" i="7"/>
  <c r="AC188" i="7"/>
  <c r="AC192" i="7"/>
  <c r="AC196" i="7"/>
  <c r="AC113" i="7"/>
  <c r="AC118" i="7"/>
  <c r="AC126" i="7"/>
  <c r="AC134" i="7"/>
  <c r="AC142" i="7"/>
  <c r="AC145" i="7"/>
  <c r="AC147" i="7"/>
  <c r="AC151" i="7"/>
  <c r="AC155" i="7"/>
  <c r="AC159" i="7"/>
  <c r="AC163" i="7"/>
  <c r="AC167" i="7"/>
  <c r="AC117" i="7"/>
  <c r="AC125" i="7"/>
  <c r="AC133" i="7"/>
  <c r="AC141" i="7"/>
  <c r="AC146" i="7"/>
  <c r="AC150" i="7"/>
  <c r="AC154" i="7"/>
  <c r="AC158" i="7"/>
  <c r="AC162" i="7"/>
  <c r="AC166" i="7"/>
  <c r="AC122" i="7"/>
  <c r="AC130" i="7"/>
  <c r="AC138" i="7"/>
  <c r="AC149" i="7"/>
  <c r="AC153" i="7"/>
  <c r="AC157" i="7"/>
  <c r="AC161" i="7"/>
  <c r="AC165" i="7"/>
  <c r="AC169" i="7"/>
  <c r="AC173" i="7"/>
  <c r="AC177" i="7"/>
  <c r="AC181" i="7"/>
  <c r="AC185" i="7"/>
  <c r="AC189" i="7"/>
  <c r="AC193" i="7"/>
  <c r="AC197" i="7"/>
  <c r="AC201" i="7"/>
  <c r="AC171" i="7"/>
  <c r="AC179" i="7"/>
  <c r="AC187" i="7"/>
  <c r="AC195" i="7"/>
  <c r="AC200" i="7"/>
  <c r="AC206" i="7"/>
  <c r="AC210" i="7"/>
  <c r="AC214" i="7"/>
  <c r="AC178" i="7"/>
  <c r="AC186" i="7"/>
  <c r="AC194" i="7"/>
  <c r="AC202" i="7"/>
  <c r="AC203" i="7"/>
  <c r="AC205" i="7"/>
  <c r="AC209" i="7"/>
  <c r="AC213" i="7"/>
  <c r="AC217" i="7"/>
  <c r="AC175" i="7"/>
  <c r="AC183" i="7"/>
  <c r="AC191" i="7"/>
  <c r="AC199" i="7"/>
  <c r="AC208" i="7"/>
  <c r="AC212" i="7"/>
  <c r="AC216" i="7"/>
  <c r="AC220" i="7"/>
  <c r="AC224" i="7"/>
  <c r="AC228" i="7"/>
  <c r="AC232" i="7"/>
  <c r="AC236" i="7"/>
  <c r="AC240" i="7"/>
  <c r="AC244" i="7"/>
  <c r="AC248" i="7"/>
  <c r="AC252" i="7"/>
  <c r="AC256" i="7"/>
  <c r="AC260" i="7"/>
  <c r="AC170" i="7"/>
  <c r="AC190" i="7"/>
  <c r="AC219" i="7"/>
  <c r="AC221" i="7"/>
  <c r="AC222" i="7"/>
  <c r="AC231" i="7"/>
  <c r="AC237" i="7"/>
  <c r="AC238" i="7"/>
  <c r="AC247" i="7"/>
  <c r="AC253" i="7"/>
  <c r="AC198" i="7"/>
  <c r="AC207" i="7"/>
  <c r="AC218" i="7"/>
  <c r="AC227" i="7"/>
  <c r="AC233" i="7"/>
  <c r="AC234" i="7"/>
  <c r="AC243" i="7"/>
  <c r="AC249" i="7"/>
  <c r="AC250" i="7"/>
  <c r="AC259" i="7"/>
  <c r="AC263" i="7"/>
  <c r="AC267" i="7"/>
  <c r="AC271" i="7"/>
  <c r="AC275" i="7"/>
  <c r="AC279" i="7"/>
  <c r="AC283" i="7"/>
  <c r="AC287" i="7"/>
  <c r="AC291" i="7"/>
  <c r="AC295" i="7"/>
  <c r="AC174" i="7"/>
  <c r="AC204" i="7"/>
  <c r="AC211" i="7"/>
  <c r="AC223" i="7"/>
  <c r="AC229" i="7"/>
  <c r="AC230" i="7"/>
  <c r="AC239" i="7"/>
  <c r="AC245" i="7"/>
  <c r="AC246" i="7"/>
  <c r="AC255" i="7"/>
  <c r="AC225" i="7"/>
  <c r="AC226" i="7"/>
  <c r="AC235" i="7"/>
  <c r="AC257" i="7"/>
  <c r="AC261" i="7"/>
  <c r="AC270" i="7"/>
  <c r="AC276" i="7"/>
  <c r="AC277" i="7"/>
  <c r="AC286" i="7"/>
  <c r="AC292" i="7"/>
  <c r="AC293" i="7"/>
  <c r="AC297" i="7"/>
  <c r="AC301" i="7"/>
  <c r="AC305" i="7"/>
  <c r="AC309" i="7"/>
  <c r="AC313" i="7"/>
  <c r="AC317" i="7"/>
  <c r="AC321" i="7"/>
  <c r="AC325" i="7"/>
  <c r="AC266" i="7"/>
  <c r="AC272" i="7"/>
  <c r="AC273" i="7"/>
  <c r="AC282" i="7"/>
  <c r="AC288" i="7"/>
  <c r="AC289" i="7"/>
  <c r="AC296" i="7"/>
  <c r="AC300" i="7"/>
  <c r="AC304" i="7"/>
  <c r="AC308" i="7"/>
  <c r="AC312" i="7"/>
  <c r="AC316" i="7"/>
  <c r="AC320" i="7"/>
  <c r="AC324" i="7"/>
  <c r="AC328" i="7"/>
  <c r="AC332" i="7"/>
  <c r="AC336" i="7"/>
  <c r="AC182" i="7"/>
  <c r="AC215" i="7"/>
  <c r="AC254" i="7"/>
  <c r="AC258" i="7"/>
  <c r="AC262" i="7"/>
  <c r="AC268" i="7"/>
  <c r="AC269" i="7"/>
  <c r="AC278" i="7"/>
  <c r="AC284" i="7"/>
  <c r="AC285" i="7"/>
  <c r="AC294" i="7"/>
  <c r="AC299" i="7"/>
  <c r="AC303" i="7"/>
  <c r="AC307" i="7"/>
  <c r="AC311" i="7"/>
  <c r="AC315" i="7"/>
  <c r="AC319" i="7"/>
  <c r="AC323" i="7"/>
  <c r="AC327" i="7"/>
  <c r="AC331" i="7"/>
  <c r="AC335" i="7"/>
  <c r="AC339" i="7"/>
  <c r="AC343" i="7"/>
  <c r="AC347" i="7"/>
  <c r="AC351" i="7"/>
  <c r="AC355" i="7"/>
  <c r="AC359" i="7"/>
  <c r="AC363" i="7"/>
  <c r="AC367" i="7"/>
  <c r="AC371" i="7"/>
  <c r="AC375" i="7"/>
  <c r="AC379" i="7"/>
  <c r="AC383" i="7"/>
  <c r="AC387" i="7"/>
  <c r="AC391" i="7"/>
  <c r="AC395" i="7"/>
  <c r="AC399" i="7"/>
  <c r="AC403" i="7"/>
  <c r="AC241" i="7"/>
  <c r="AC242" i="7"/>
  <c r="AC310" i="7"/>
  <c r="AC326" i="7"/>
  <c r="AC329" i="7"/>
  <c r="AC337" i="7"/>
  <c r="AC342" i="7"/>
  <c r="AC348" i="7"/>
  <c r="AC349" i="7"/>
  <c r="AC358" i="7"/>
  <c r="AC364" i="7"/>
  <c r="AC365" i="7"/>
  <c r="AC374" i="7"/>
  <c r="AC380" i="7"/>
  <c r="AC381" i="7"/>
  <c r="AC390" i="7"/>
  <c r="AC396" i="7"/>
  <c r="AC397" i="7"/>
  <c r="AC406" i="7"/>
  <c r="AC251" i="7"/>
  <c r="AC298" i="7"/>
  <c r="AC314" i="7"/>
  <c r="AC334" i="7"/>
  <c r="AC344" i="7"/>
  <c r="AC345" i="7"/>
  <c r="AC354" i="7"/>
  <c r="AC360" i="7"/>
  <c r="AC361" i="7"/>
  <c r="AC370" i="7"/>
  <c r="AC376" i="7"/>
  <c r="AC377" i="7"/>
  <c r="AC386" i="7"/>
  <c r="AC280" i="7"/>
  <c r="AC281" i="7"/>
  <c r="AC290" i="7"/>
  <c r="AC302" i="7"/>
  <c r="AC318" i="7"/>
  <c r="AC333" i="7"/>
  <c r="AC340" i="7"/>
  <c r="AC341" i="7"/>
  <c r="AC350" i="7"/>
  <c r="AC356" i="7"/>
  <c r="AC357" i="7"/>
  <c r="AC366" i="7"/>
  <c r="AC372" i="7"/>
  <c r="AC373" i="7"/>
  <c r="AC382" i="7"/>
  <c r="AC388" i="7"/>
  <c r="AC389" i="7"/>
  <c r="AC398" i="7"/>
  <c r="AC404" i="7"/>
  <c r="AC405" i="7"/>
  <c r="AC407" i="7"/>
  <c r="AC411" i="7"/>
  <c r="AC415" i="7"/>
  <c r="AC419" i="7"/>
  <c r="AC423" i="7"/>
  <c r="AC427" i="7"/>
  <c r="AC431" i="7"/>
  <c r="AC435" i="7"/>
  <c r="AC439" i="7"/>
  <c r="AC443" i="7"/>
  <c r="AC447" i="7"/>
  <c r="AC451" i="7"/>
  <c r="AC455" i="7"/>
  <c r="AC459" i="7"/>
  <c r="AC463" i="7"/>
  <c r="AC467" i="7"/>
  <c r="AC471" i="7"/>
  <c r="AC475" i="7"/>
  <c r="AC479" i="7"/>
  <c r="AC483" i="7"/>
  <c r="AC274" i="7"/>
  <c r="AC368" i="7"/>
  <c r="AC369" i="7"/>
  <c r="AC378" i="7"/>
  <c r="AC400" i="7"/>
  <c r="AC402" i="7"/>
  <c r="AC408" i="7"/>
  <c r="AC409" i="7"/>
  <c r="AC418" i="7"/>
  <c r="AC424" i="7"/>
  <c r="AC425" i="7"/>
  <c r="AC434" i="7"/>
  <c r="AC440" i="7"/>
  <c r="AC441" i="7"/>
  <c r="AC450" i="7"/>
  <c r="AC456" i="7"/>
  <c r="AC457" i="7"/>
  <c r="AC466" i="7"/>
  <c r="AC472" i="7"/>
  <c r="AC473" i="7"/>
  <c r="AC482" i="7"/>
  <c r="AC489" i="7"/>
  <c r="AC493" i="7"/>
  <c r="AC497" i="7"/>
  <c r="AC413" i="7"/>
  <c r="AC428" i="7"/>
  <c r="AC438" i="7"/>
  <c r="AC460" i="7"/>
  <c r="AC476" i="7"/>
  <c r="AC477" i="7"/>
  <c r="AC330" i="7"/>
  <c r="AC352" i="7"/>
  <c r="AC353" i="7"/>
  <c r="AC362" i="7"/>
  <c r="AC392" i="7"/>
  <c r="AC394" i="7"/>
  <c r="AC414" i="7"/>
  <c r="AC420" i="7"/>
  <c r="AC421" i="7"/>
  <c r="AC430" i="7"/>
  <c r="AC436" i="7"/>
  <c r="AC437" i="7"/>
  <c r="AC446" i="7"/>
  <c r="AC452" i="7"/>
  <c r="AC453" i="7"/>
  <c r="AC462" i="7"/>
  <c r="AC468" i="7"/>
  <c r="AC469" i="7"/>
  <c r="AC478" i="7"/>
  <c r="AC484" i="7"/>
  <c r="AC485" i="7"/>
  <c r="AC488" i="7"/>
  <c r="AC492" i="7"/>
  <c r="AC496" i="7"/>
  <c r="AC458" i="7"/>
  <c r="AC487" i="7"/>
  <c r="AC491" i="7"/>
  <c r="AC495" i="7"/>
  <c r="AC322" i="7"/>
  <c r="AC384" i="7"/>
  <c r="AC385" i="7"/>
  <c r="AC393" i="7"/>
  <c r="AC429" i="7"/>
  <c r="AC444" i="7"/>
  <c r="AC461" i="7"/>
  <c r="AC470" i="7"/>
  <c r="AC306" i="7"/>
  <c r="AC338" i="7"/>
  <c r="AC346" i="7"/>
  <c r="AC401" i="7"/>
  <c r="AC410" i="7"/>
  <c r="AC416" i="7"/>
  <c r="AC417" i="7"/>
  <c r="AC426" i="7"/>
  <c r="AC432" i="7"/>
  <c r="AC433" i="7"/>
  <c r="AC442" i="7"/>
  <c r="AC448" i="7"/>
  <c r="AC449" i="7"/>
  <c r="AC464" i="7"/>
  <c r="AC465" i="7"/>
  <c r="AC474" i="7"/>
  <c r="AC480" i="7"/>
  <c r="AC481" i="7"/>
  <c r="AC264" i="7"/>
  <c r="AC265" i="7"/>
  <c r="AC412" i="7"/>
  <c r="AC422" i="7"/>
  <c r="AC445" i="7"/>
  <c r="AC454" i="7"/>
  <c r="AC486" i="7"/>
  <c r="AC490" i="7"/>
  <c r="AC494" i="7"/>
  <c r="AC498" i="7"/>
  <c r="AJ9" i="7"/>
  <c r="AJ13" i="7"/>
  <c r="AJ17" i="7"/>
  <c r="AJ21" i="7"/>
  <c r="AJ25" i="7"/>
  <c r="AJ12" i="7"/>
  <c r="AJ16" i="7"/>
  <c r="AJ20" i="7"/>
  <c r="AJ24" i="7"/>
  <c r="AJ28" i="7"/>
  <c r="AJ32" i="7"/>
  <c r="AJ36" i="7"/>
  <c r="AJ40" i="7"/>
  <c r="AJ44" i="7"/>
  <c r="AJ11" i="7"/>
  <c r="AJ15" i="7"/>
  <c r="AJ19" i="7"/>
  <c r="AJ23" i="7"/>
  <c r="AJ14" i="7"/>
  <c r="AJ27" i="7"/>
  <c r="AJ38" i="7"/>
  <c r="AJ41" i="7"/>
  <c r="AJ18" i="7"/>
  <c r="AJ34" i="7"/>
  <c r="AJ37" i="7"/>
  <c r="AJ39" i="7"/>
  <c r="AJ22" i="7"/>
  <c r="AJ30" i="7"/>
  <c r="AJ33" i="7"/>
  <c r="AJ35" i="7"/>
  <c r="AJ47" i="7"/>
  <c r="AJ51" i="7"/>
  <c r="AJ10" i="7"/>
  <c r="AJ26" i="7"/>
  <c r="AJ29" i="7"/>
  <c r="AJ31" i="7"/>
  <c r="AJ42" i="7"/>
  <c r="AJ45" i="7"/>
  <c r="AJ46" i="7"/>
  <c r="AJ50" i="7"/>
  <c r="AJ54" i="7"/>
  <c r="AJ58" i="7"/>
  <c r="AJ62" i="7"/>
  <c r="AJ49" i="7"/>
  <c r="AJ53" i="7"/>
  <c r="AJ64" i="7"/>
  <c r="AJ68" i="7"/>
  <c r="AJ72" i="7"/>
  <c r="AJ76" i="7"/>
  <c r="AJ80" i="7"/>
  <c r="AJ84" i="7"/>
  <c r="AJ88" i="7"/>
  <c r="AJ60" i="7"/>
  <c r="AJ63" i="7"/>
  <c r="AJ43" i="7"/>
  <c r="AJ56" i="7"/>
  <c r="AJ59" i="7"/>
  <c r="AJ61" i="7"/>
  <c r="AJ66" i="7"/>
  <c r="AJ70" i="7"/>
  <c r="AJ48" i="7"/>
  <c r="AJ52" i="7"/>
  <c r="AJ55" i="7"/>
  <c r="AJ57" i="7"/>
  <c r="AJ65" i="7"/>
  <c r="AJ69" i="7"/>
  <c r="AJ73" i="7"/>
  <c r="AJ77" i="7"/>
  <c r="AJ81" i="7"/>
  <c r="AJ85" i="7"/>
  <c r="AJ67" i="7"/>
  <c r="AJ74" i="7"/>
  <c r="AJ82" i="7"/>
  <c r="AJ89" i="7"/>
  <c r="AJ91" i="7"/>
  <c r="AJ95" i="7"/>
  <c r="AJ99" i="7"/>
  <c r="AJ103" i="7"/>
  <c r="AJ107" i="7"/>
  <c r="AJ111" i="7"/>
  <c r="AJ115" i="7"/>
  <c r="AJ119" i="7"/>
  <c r="AJ123" i="7"/>
  <c r="AJ127" i="7"/>
  <c r="AJ131" i="7"/>
  <c r="AJ135" i="7"/>
  <c r="AJ139" i="7"/>
  <c r="AJ143" i="7"/>
  <c r="AJ71" i="7"/>
  <c r="AJ75" i="7"/>
  <c r="AJ83" i="7"/>
  <c r="AJ90" i="7"/>
  <c r="AJ94" i="7"/>
  <c r="AJ98" i="7"/>
  <c r="AJ102" i="7"/>
  <c r="AJ106" i="7"/>
  <c r="AJ110" i="7"/>
  <c r="AJ114" i="7"/>
  <c r="AJ118" i="7"/>
  <c r="AJ122" i="7"/>
  <c r="AJ126" i="7"/>
  <c r="AJ130" i="7"/>
  <c r="AJ134" i="7"/>
  <c r="AJ138" i="7"/>
  <c r="AJ142" i="7"/>
  <c r="AJ78" i="7"/>
  <c r="AJ86" i="7"/>
  <c r="AJ93" i="7"/>
  <c r="AJ97" i="7"/>
  <c r="AJ101" i="7"/>
  <c r="AJ105" i="7"/>
  <c r="AJ109" i="7"/>
  <c r="AJ113" i="7"/>
  <c r="AJ79" i="7"/>
  <c r="AJ87" i="7"/>
  <c r="AJ92" i="7"/>
  <c r="AJ96" i="7"/>
  <c r="AJ100" i="7"/>
  <c r="AJ104" i="7"/>
  <c r="AJ108" i="7"/>
  <c r="AJ112" i="7"/>
  <c r="AJ121" i="7"/>
  <c r="AJ129" i="7"/>
  <c r="AJ137" i="7"/>
  <c r="AJ147" i="7"/>
  <c r="AJ151" i="7"/>
  <c r="AJ155" i="7"/>
  <c r="AJ159" i="7"/>
  <c r="AJ163" i="7"/>
  <c r="AJ167" i="7"/>
  <c r="AJ171" i="7"/>
  <c r="AJ175" i="7"/>
  <c r="AJ179" i="7"/>
  <c r="AJ183" i="7"/>
  <c r="AJ187" i="7"/>
  <c r="AJ191" i="7"/>
  <c r="AJ195" i="7"/>
  <c r="AJ116" i="7"/>
  <c r="AJ124" i="7"/>
  <c r="AJ132" i="7"/>
  <c r="AJ140" i="7"/>
  <c r="AJ146" i="7"/>
  <c r="AJ150" i="7"/>
  <c r="AJ154" i="7"/>
  <c r="AJ158" i="7"/>
  <c r="AJ162" i="7"/>
  <c r="AJ166" i="7"/>
  <c r="AJ170" i="7"/>
  <c r="AJ117" i="7"/>
  <c r="AJ125" i="7"/>
  <c r="AJ133" i="7"/>
  <c r="AJ141" i="7"/>
  <c r="AJ145" i="7"/>
  <c r="AJ149" i="7"/>
  <c r="AJ153" i="7"/>
  <c r="AJ157" i="7"/>
  <c r="AJ161" i="7"/>
  <c r="AJ165" i="7"/>
  <c r="AJ120" i="7"/>
  <c r="AJ128" i="7"/>
  <c r="AJ136" i="7"/>
  <c r="AJ144" i="7"/>
  <c r="AJ148" i="7"/>
  <c r="AJ152" i="7"/>
  <c r="AJ156" i="7"/>
  <c r="AJ160" i="7"/>
  <c r="AJ164" i="7"/>
  <c r="AJ168" i="7"/>
  <c r="AJ172" i="7"/>
  <c r="AJ176" i="7"/>
  <c r="AJ180" i="7"/>
  <c r="AJ184" i="7"/>
  <c r="AJ188" i="7"/>
  <c r="AJ192" i="7"/>
  <c r="AJ196" i="7"/>
  <c r="AJ200" i="7"/>
  <c r="AJ204" i="7"/>
  <c r="AJ177" i="7"/>
  <c r="AJ185" i="7"/>
  <c r="AJ193" i="7"/>
  <c r="AJ199" i="7"/>
  <c r="AJ205" i="7"/>
  <c r="AJ209" i="7"/>
  <c r="AJ213" i="7"/>
  <c r="AJ217" i="7"/>
  <c r="AJ178" i="7"/>
  <c r="AJ186" i="7"/>
  <c r="AJ194" i="7"/>
  <c r="AJ208" i="7"/>
  <c r="AJ212" i="7"/>
  <c r="AJ216" i="7"/>
  <c r="AJ169" i="7"/>
  <c r="AJ173" i="7"/>
  <c r="AJ181" i="7"/>
  <c r="AJ189" i="7"/>
  <c r="AJ197" i="7"/>
  <c r="AJ202" i="7"/>
  <c r="AJ207" i="7"/>
  <c r="AJ211" i="7"/>
  <c r="AJ215" i="7"/>
  <c r="AJ219" i="7"/>
  <c r="AJ223" i="7"/>
  <c r="AJ227" i="7"/>
  <c r="AJ231" i="7"/>
  <c r="AJ235" i="7"/>
  <c r="AJ239" i="7"/>
  <c r="AJ243" i="7"/>
  <c r="AJ247" i="7"/>
  <c r="AJ251" i="7"/>
  <c r="AJ255" i="7"/>
  <c r="AJ259" i="7"/>
  <c r="AJ190" i="7"/>
  <c r="AJ206" i="7"/>
  <c r="AJ225" i="7"/>
  <c r="AJ228" i="7"/>
  <c r="AJ230" i="7"/>
  <c r="AJ241" i="7"/>
  <c r="AJ244" i="7"/>
  <c r="AJ246" i="7"/>
  <c r="AJ198" i="7"/>
  <c r="AJ201" i="7"/>
  <c r="AJ203" i="7"/>
  <c r="AJ210" i="7"/>
  <c r="AJ218" i="7"/>
  <c r="AJ221" i="7"/>
  <c r="AJ224" i="7"/>
  <c r="AJ226" i="7"/>
  <c r="AJ237" i="7"/>
  <c r="AJ240" i="7"/>
  <c r="AJ242" i="7"/>
  <c r="AJ253" i="7"/>
  <c r="AJ256" i="7"/>
  <c r="AJ258" i="7"/>
  <c r="AJ262" i="7"/>
  <c r="AJ266" i="7"/>
  <c r="AJ270" i="7"/>
  <c r="AJ274" i="7"/>
  <c r="AJ278" i="7"/>
  <c r="AJ282" i="7"/>
  <c r="AJ286" i="7"/>
  <c r="AJ290" i="7"/>
  <c r="AJ294" i="7"/>
  <c r="AJ174" i="7"/>
  <c r="AJ214" i="7"/>
  <c r="AJ220" i="7"/>
  <c r="AJ222" i="7"/>
  <c r="AJ233" i="7"/>
  <c r="AJ236" i="7"/>
  <c r="AJ238" i="7"/>
  <c r="AJ249" i="7"/>
  <c r="AJ252" i="7"/>
  <c r="AJ254" i="7"/>
  <c r="AJ264" i="7"/>
  <c r="AJ267" i="7"/>
  <c r="AJ269" i="7"/>
  <c r="AJ280" i="7"/>
  <c r="AJ283" i="7"/>
  <c r="AJ285" i="7"/>
  <c r="AJ296" i="7"/>
  <c r="AJ300" i="7"/>
  <c r="AJ304" i="7"/>
  <c r="AJ308" i="7"/>
  <c r="AJ312" i="7"/>
  <c r="AJ316" i="7"/>
  <c r="AJ320" i="7"/>
  <c r="AJ324" i="7"/>
  <c r="AJ257" i="7"/>
  <c r="AJ263" i="7"/>
  <c r="AJ265" i="7"/>
  <c r="AJ276" i="7"/>
  <c r="AJ279" i="7"/>
  <c r="AJ281" i="7"/>
  <c r="AJ292" i="7"/>
  <c r="AJ295" i="7"/>
  <c r="AJ299" i="7"/>
  <c r="AJ303" i="7"/>
  <c r="AJ307" i="7"/>
  <c r="AJ311" i="7"/>
  <c r="AJ315" i="7"/>
  <c r="AJ319" i="7"/>
  <c r="AJ323" i="7"/>
  <c r="AJ327" i="7"/>
  <c r="AJ331" i="7"/>
  <c r="AJ335" i="7"/>
  <c r="AJ339" i="7"/>
  <c r="AJ182" i="7"/>
  <c r="AJ245" i="7"/>
  <c r="AJ248" i="7"/>
  <c r="AJ250" i="7"/>
  <c r="AJ260" i="7"/>
  <c r="AJ261" i="7"/>
  <c r="AJ272" i="7"/>
  <c r="AJ275" i="7"/>
  <c r="AJ277" i="7"/>
  <c r="AJ288" i="7"/>
  <c r="AJ291" i="7"/>
  <c r="AJ293" i="7"/>
  <c r="AJ298" i="7"/>
  <c r="AJ302" i="7"/>
  <c r="AJ306" i="7"/>
  <c r="AJ310" i="7"/>
  <c r="AJ314" i="7"/>
  <c r="AJ318" i="7"/>
  <c r="AJ322" i="7"/>
  <c r="AJ326" i="7"/>
  <c r="AJ330" i="7"/>
  <c r="AJ334" i="7"/>
  <c r="AJ338" i="7"/>
  <c r="AJ342" i="7"/>
  <c r="AJ346" i="7"/>
  <c r="AJ350" i="7"/>
  <c r="AJ354" i="7"/>
  <c r="AJ358" i="7"/>
  <c r="AJ362" i="7"/>
  <c r="AJ366" i="7"/>
  <c r="AJ370" i="7"/>
  <c r="AJ374" i="7"/>
  <c r="AJ378" i="7"/>
  <c r="AJ382" i="7"/>
  <c r="AJ386" i="7"/>
  <c r="AJ390" i="7"/>
  <c r="AJ394" i="7"/>
  <c r="AJ398" i="7"/>
  <c r="AJ402" i="7"/>
  <c r="AJ406" i="7"/>
  <c r="AJ234" i="7"/>
  <c r="AJ297" i="7"/>
  <c r="AJ313" i="7"/>
  <c r="AJ329" i="7"/>
  <c r="AJ337" i="7"/>
  <c r="AJ341" i="7"/>
  <c r="AJ352" i="7"/>
  <c r="AJ355" i="7"/>
  <c r="AJ357" i="7"/>
  <c r="AJ368" i="7"/>
  <c r="AJ371" i="7"/>
  <c r="AJ373" i="7"/>
  <c r="AJ384" i="7"/>
  <c r="AJ387" i="7"/>
  <c r="AJ389" i="7"/>
  <c r="AJ400" i="7"/>
  <c r="AJ403" i="7"/>
  <c r="AJ405" i="7"/>
  <c r="AJ284" i="7"/>
  <c r="AJ287" i="7"/>
  <c r="AJ289" i="7"/>
  <c r="AJ301" i="7"/>
  <c r="AJ317" i="7"/>
  <c r="AJ332" i="7"/>
  <c r="AJ348" i="7"/>
  <c r="AJ351" i="7"/>
  <c r="AJ353" i="7"/>
  <c r="AJ364" i="7"/>
  <c r="AJ367" i="7"/>
  <c r="AJ369" i="7"/>
  <c r="AJ380" i="7"/>
  <c r="AJ383" i="7"/>
  <c r="AJ385" i="7"/>
  <c r="AJ229" i="7"/>
  <c r="AJ232" i="7"/>
  <c r="AJ268" i="7"/>
  <c r="AJ271" i="7"/>
  <c r="AJ273" i="7"/>
  <c r="AJ305" i="7"/>
  <c r="AJ321" i="7"/>
  <c r="AJ333" i="7"/>
  <c r="AJ344" i="7"/>
  <c r="AJ347" i="7"/>
  <c r="AJ349" i="7"/>
  <c r="AJ360" i="7"/>
  <c r="AJ363" i="7"/>
  <c r="AJ365" i="7"/>
  <c r="AJ376" i="7"/>
  <c r="AJ379" i="7"/>
  <c r="AJ381" i="7"/>
  <c r="AJ392" i="7"/>
  <c r="AJ395" i="7"/>
  <c r="AJ397" i="7"/>
  <c r="AJ410" i="7"/>
  <c r="AJ414" i="7"/>
  <c r="AJ418" i="7"/>
  <c r="AJ422" i="7"/>
  <c r="AJ426" i="7"/>
  <c r="AJ430" i="7"/>
  <c r="AJ434" i="7"/>
  <c r="AJ438" i="7"/>
  <c r="AJ442" i="7"/>
  <c r="AJ446" i="7"/>
  <c r="AJ450" i="7"/>
  <c r="AJ454" i="7"/>
  <c r="AJ458" i="7"/>
  <c r="AJ462" i="7"/>
  <c r="AJ466" i="7"/>
  <c r="AJ470" i="7"/>
  <c r="AJ474" i="7"/>
  <c r="AJ478" i="7"/>
  <c r="AJ482" i="7"/>
  <c r="AJ336" i="7"/>
  <c r="AJ356" i="7"/>
  <c r="AJ359" i="7"/>
  <c r="AJ361" i="7"/>
  <c r="AJ391" i="7"/>
  <c r="AJ404" i="7"/>
  <c r="AJ412" i="7"/>
  <c r="AJ415" i="7"/>
  <c r="AJ417" i="7"/>
  <c r="AJ428" i="7"/>
  <c r="AJ431" i="7"/>
  <c r="AJ433" i="7"/>
  <c r="AJ444" i="7"/>
  <c r="AJ447" i="7"/>
  <c r="AJ449" i="7"/>
  <c r="AJ460" i="7"/>
  <c r="AJ463" i="7"/>
  <c r="AJ465" i="7"/>
  <c r="AJ476" i="7"/>
  <c r="AJ479" i="7"/>
  <c r="AJ481" i="7"/>
  <c r="AJ488" i="7"/>
  <c r="AJ492" i="7"/>
  <c r="AJ496" i="7"/>
  <c r="AJ432" i="7"/>
  <c r="AJ437" i="7"/>
  <c r="AJ464" i="7"/>
  <c r="AJ480" i="7"/>
  <c r="AJ340" i="7"/>
  <c r="AJ343" i="7"/>
  <c r="AJ345" i="7"/>
  <c r="AJ396" i="7"/>
  <c r="AJ408" i="7"/>
  <c r="AJ411" i="7"/>
  <c r="AJ413" i="7"/>
  <c r="AJ424" i="7"/>
  <c r="AJ427" i="7"/>
  <c r="AJ429" i="7"/>
  <c r="AJ440" i="7"/>
  <c r="AJ443" i="7"/>
  <c r="AJ445" i="7"/>
  <c r="AJ456" i="7"/>
  <c r="AJ459" i="7"/>
  <c r="AJ461" i="7"/>
  <c r="AJ472" i="7"/>
  <c r="AJ475" i="7"/>
  <c r="AJ477" i="7"/>
  <c r="AJ487" i="7"/>
  <c r="AJ491" i="7"/>
  <c r="AJ495" i="7"/>
  <c r="AJ468" i="7"/>
  <c r="AJ486" i="7"/>
  <c r="AJ490" i="7"/>
  <c r="AJ494" i="7"/>
  <c r="AJ498" i="7"/>
  <c r="AJ328" i="7"/>
  <c r="AJ372" i="7"/>
  <c r="AJ375" i="7"/>
  <c r="AJ393" i="7"/>
  <c r="AJ399" i="7"/>
  <c r="AJ421" i="7"/>
  <c r="AJ448" i="7"/>
  <c r="AJ467" i="7"/>
  <c r="AJ469" i="7"/>
  <c r="AJ485" i="7"/>
  <c r="AJ309" i="7"/>
  <c r="AJ388" i="7"/>
  <c r="AJ401" i="7"/>
  <c r="AJ407" i="7"/>
  <c r="AJ409" i="7"/>
  <c r="AJ420" i="7"/>
  <c r="AJ423" i="7"/>
  <c r="AJ425" i="7"/>
  <c r="AJ436" i="7"/>
  <c r="AJ439" i="7"/>
  <c r="AJ441" i="7"/>
  <c r="AJ452" i="7"/>
  <c r="AJ455" i="7"/>
  <c r="AJ457" i="7"/>
  <c r="AJ471" i="7"/>
  <c r="AJ473" i="7"/>
  <c r="AJ484" i="7"/>
  <c r="AJ325" i="7"/>
  <c r="AJ377" i="7"/>
  <c r="AJ416" i="7"/>
  <c r="AJ419" i="7"/>
  <c r="AJ435" i="7"/>
  <c r="AJ451" i="7"/>
  <c r="AJ453" i="7"/>
  <c r="AJ483" i="7"/>
  <c r="AJ493" i="7"/>
  <c r="AJ497" i="7"/>
  <c r="AJ489" i="7"/>
  <c r="AS8" i="7"/>
  <c r="AS10" i="7"/>
  <c r="AS14" i="7"/>
  <c r="AS18" i="7"/>
  <c r="AS22" i="7"/>
  <c r="AS13" i="7"/>
  <c r="AS17" i="7"/>
  <c r="AS21" i="7"/>
  <c r="AS25" i="7"/>
  <c r="AS29" i="7"/>
  <c r="AS33" i="7"/>
  <c r="AS37" i="7"/>
  <c r="AS41" i="7"/>
  <c r="AS45" i="7"/>
  <c r="AS12" i="7"/>
  <c r="AS16" i="7"/>
  <c r="AS20" i="7"/>
  <c r="AS15" i="7"/>
  <c r="AS24" i="7"/>
  <c r="AS26" i="7"/>
  <c r="AS31" i="7"/>
  <c r="AS36" i="7"/>
  <c r="AS19" i="7"/>
  <c r="AS27" i="7"/>
  <c r="AS32" i="7"/>
  <c r="AS38" i="7"/>
  <c r="AS23" i="7"/>
  <c r="AS28" i="7"/>
  <c r="AS34" i="7"/>
  <c r="AS39" i="7"/>
  <c r="AS44" i="7"/>
  <c r="AS48" i="7"/>
  <c r="AS11" i="7"/>
  <c r="AS30" i="7"/>
  <c r="AS35" i="7"/>
  <c r="AS40" i="7"/>
  <c r="AS47" i="7"/>
  <c r="AS51" i="7"/>
  <c r="AS55" i="7"/>
  <c r="AS59" i="7"/>
  <c r="AS50" i="7"/>
  <c r="AS52" i="7"/>
  <c r="AS57" i="7"/>
  <c r="AS62" i="7"/>
  <c r="AS65" i="7"/>
  <c r="AS69" i="7"/>
  <c r="AS73" i="7"/>
  <c r="AS77" i="7"/>
  <c r="AS81" i="7"/>
  <c r="AS85" i="7"/>
  <c r="AS89" i="7"/>
  <c r="AS42" i="7"/>
  <c r="AS49" i="7"/>
  <c r="AS53" i="7"/>
  <c r="AS58" i="7"/>
  <c r="AS46" i="7"/>
  <c r="AS54" i="7"/>
  <c r="AS60" i="7"/>
  <c r="AS63" i="7"/>
  <c r="AS67" i="7"/>
  <c r="AS71" i="7"/>
  <c r="AS43" i="7"/>
  <c r="AS56" i="7"/>
  <c r="AS61" i="7"/>
  <c r="AS66" i="7"/>
  <c r="AS70" i="7"/>
  <c r="AS74" i="7"/>
  <c r="AS78" i="7"/>
  <c r="AS82" i="7"/>
  <c r="AS86" i="7"/>
  <c r="AS68" i="7"/>
  <c r="AS79" i="7"/>
  <c r="AS87" i="7"/>
  <c r="AS92" i="7"/>
  <c r="AS96" i="7"/>
  <c r="AS100" i="7"/>
  <c r="AS104" i="7"/>
  <c r="AS108" i="7"/>
  <c r="AS112" i="7"/>
  <c r="AS116" i="7"/>
  <c r="AS120" i="7"/>
  <c r="AS124" i="7"/>
  <c r="AS128" i="7"/>
  <c r="AS132" i="7"/>
  <c r="AS136" i="7"/>
  <c r="AS140" i="7"/>
  <c r="AS144" i="7"/>
  <c r="AS72" i="7"/>
  <c r="AS76" i="7"/>
  <c r="AS84" i="7"/>
  <c r="AS91" i="7"/>
  <c r="AS95" i="7"/>
  <c r="AS99" i="7"/>
  <c r="AS103" i="7"/>
  <c r="AS107" i="7"/>
  <c r="AS111" i="7"/>
  <c r="AS115" i="7"/>
  <c r="AS119" i="7"/>
  <c r="AS123" i="7"/>
  <c r="AS127" i="7"/>
  <c r="AS131" i="7"/>
  <c r="AS135" i="7"/>
  <c r="AS139" i="7"/>
  <c r="AS75" i="7"/>
  <c r="AS83" i="7"/>
  <c r="AS90" i="7"/>
  <c r="AS94" i="7"/>
  <c r="AS98" i="7"/>
  <c r="AS102" i="7"/>
  <c r="AS106" i="7"/>
  <c r="AS110" i="7"/>
  <c r="AS114" i="7"/>
  <c r="AS64" i="7"/>
  <c r="AS80" i="7"/>
  <c r="AS88" i="7"/>
  <c r="AS93" i="7"/>
  <c r="AS97" i="7"/>
  <c r="AS101" i="7"/>
  <c r="AS105" i="7"/>
  <c r="AS113" i="7"/>
  <c r="AS122" i="7"/>
  <c r="AS130" i="7"/>
  <c r="AS138" i="7"/>
  <c r="AS148" i="7"/>
  <c r="AS152" i="7"/>
  <c r="AS156" i="7"/>
  <c r="AS160" i="7"/>
  <c r="AS164" i="7"/>
  <c r="AS168" i="7"/>
  <c r="AS172" i="7"/>
  <c r="AS176" i="7"/>
  <c r="AS180" i="7"/>
  <c r="AS184" i="7"/>
  <c r="AS188" i="7"/>
  <c r="AS192" i="7"/>
  <c r="AS196" i="7"/>
  <c r="AS121" i="7"/>
  <c r="AS129" i="7"/>
  <c r="AS137" i="7"/>
  <c r="AS147" i="7"/>
  <c r="AS151" i="7"/>
  <c r="AS155" i="7"/>
  <c r="AS159" i="7"/>
  <c r="AS163" i="7"/>
  <c r="AS167" i="7"/>
  <c r="AS118" i="7"/>
  <c r="AS126" i="7"/>
  <c r="AS134" i="7"/>
  <c r="AS142" i="7"/>
  <c r="AS143" i="7"/>
  <c r="AS146" i="7"/>
  <c r="AS150" i="7"/>
  <c r="AS154" i="7"/>
  <c r="AS158" i="7"/>
  <c r="AS162" i="7"/>
  <c r="AS166" i="7"/>
  <c r="AS109" i="7"/>
  <c r="AS117" i="7"/>
  <c r="AS125" i="7"/>
  <c r="AS133" i="7"/>
  <c r="AS141" i="7"/>
  <c r="AS145" i="7"/>
  <c r="AS149" i="7"/>
  <c r="AS153" i="7"/>
  <c r="AS157" i="7"/>
  <c r="AS161" i="7"/>
  <c r="AS165" i="7"/>
  <c r="AS169" i="7"/>
  <c r="AS173" i="7"/>
  <c r="AS177" i="7"/>
  <c r="AS181" i="7"/>
  <c r="AS185" i="7"/>
  <c r="AS189" i="7"/>
  <c r="AS193" i="7"/>
  <c r="AS197" i="7"/>
  <c r="AS201" i="7"/>
  <c r="AS174" i="7"/>
  <c r="AS182" i="7"/>
  <c r="AS190" i="7"/>
  <c r="AS198" i="7"/>
  <c r="AS203" i="7"/>
  <c r="AS206" i="7"/>
  <c r="AS210" i="7"/>
  <c r="AS214" i="7"/>
  <c r="AS171" i="7"/>
  <c r="AS179" i="7"/>
  <c r="AS187" i="7"/>
  <c r="AS195" i="7"/>
  <c r="AS199" i="7"/>
  <c r="AS205" i="7"/>
  <c r="AS209" i="7"/>
  <c r="AS213" i="7"/>
  <c r="AS217" i="7"/>
  <c r="AS170" i="7"/>
  <c r="AS178" i="7"/>
  <c r="AS186" i="7"/>
  <c r="AS194" i="7"/>
  <c r="AS200" i="7"/>
  <c r="AS204" i="7"/>
  <c r="AS208" i="7"/>
  <c r="AS212" i="7"/>
  <c r="AS216" i="7"/>
  <c r="AS220" i="7"/>
  <c r="AS224" i="7"/>
  <c r="AS228" i="7"/>
  <c r="AS232" i="7"/>
  <c r="AS236" i="7"/>
  <c r="AS240" i="7"/>
  <c r="AS244" i="7"/>
  <c r="AS248" i="7"/>
  <c r="AS252" i="7"/>
  <c r="AS256" i="7"/>
  <c r="AS191" i="7"/>
  <c r="AS202" i="7"/>
  <c r="AS207" i="7"/>
  <c r="AS223" i="7"/>
  <c r="AS229" i="7"/>
  <c r="AS234" i="7"/>
  <c r="AS239" i="7"/>
  <c r="AS245" i="7"/>
  <c r="AS250" i="7"/>
  <c r="AS211" i="7"/>
  <c r="AS219" i="7"/>
  <c r="AS225" i="7"/>
  <c r="AS230" i="7"/>
  <c r="AS235" i="7"/>
  <c r="AS241" i="7"/>
  <c r="AS246" i="7"/>
  <c r="AS251" i="7"/>
  <c r="AS257" i="7"/>
  <c r="AS263" i="7"/>
  <c r="AS267" i="7"/>
  <c r="AS271" i="7"/>
  <c r="AS275" i="7"/>
  <c r="AS279" i="7"/>
  <c r="AS283" i="7"/>
  <c r="AS287" i="7"/>
  <c r="AS291" i="7"/>
  <c r="AS175" i="7"/>
  <c r="AS215" i="7"/>
  <c r="AS218" i="7"/>
  <c r="AS221" i="7"/>
  <c r="AS226" i="7"/>
  <c r="AS231" i="7"/>
  <c r="AS237" i="7"/>
  <c r="AS242" i="7"/>
  <c r="AS247" i="7"/>
  <c r="AS253" i="7"/>
  <c r="AS258" i="7"/>
  <c r="AS255" i="7"/>
  <c r="AS262" i="7"/>
  <c r="AS268" i="7"/>
  <c r="AS273" i="7"/>
  <c r="AS278" i="7"/>
  <c r="AS284" i="7"/>
  <c r="AS289" i="7"/>
  <c r="AS294" i="7"/>
  <c r="AS297" i="7"/>
  <c r="AS301" i="7"/>
  <c r="AS305" i="7"/>
  <c r="AS309" i="7"/>
  <c r="AS313" i="7"/>
  <c r="AS317" i="7"/>
  <c r="AS321" i="7"/>
  <c r="AS325" i="7"/>
  <c r="AS238" i="7"/>
  <c r="AS243" i="7"/>
  <c r="AS249" i="7"/>
  <c r="AS254" i="7"/>
  <c r="AS264" i="7"/>
  <c r="AS269" i="7"/>
  <c r="AS274" i="7"/>
  <c r="AS280" i="7"/>
  <c r="AS285" i="7"/>
  <c r="AS290" i="7"/>
  <c r="AS296" i="7"/>
  <c r="AS300" i="7"/>
  <c r="AS304" i="7"/>
  <c r="AS308" i="7"/>
  <c r="AS312" i="7"/>
  <c r="AS316" i="7"/>
  <c r="AS320" i="7"/>
  <c r="AS324" i="7"/>
  <c r="AS328" i="7"/>
  <c r="AS332" i="7"/>
  <c r="AS336" i="7"/>
  <c r="AS222" i="7"/>
  <c r="AS227" i="7"/>
  <c r="AS233" i="7"/>
  <c r="AS260" i="7"/>
  <c r="AS265" i="7"/>
  <c r="AS270" i="7"/>
  <c r="AS276" i="7"/>
  <c r="AS281" i="7"/>
  <c r="AS286" i="7"/>
  <c r="AS292" i="7"/>
  <c r="AS295" i="7"/>
  <c r="AS299" i="7"/>
  <c r="AS303" i="7"/>
  <c r="AS307" i="7"/>
  <c r="AS311" i="7"/>
  <c r="AS315" i="7"/>
  <c r="AS319" i="7"/>
  <c r="AS323" i="7"/>
  <c r="AS327" i="7"/>
  <c r="AS331" i="7"/>
  <c r="AS335" i="7"/>
  <c r="AS339" i="7"/>
  <c r="AS343" i="7"/>
  <c r="AS347" i="7"/>
  <c r="AS351" i="7"/>
  <c r="AS355" i="7"/>
  <c r="AS359" i="7"/>
  <c r="AS363" i="7"/>
  <c r="AS367" i="7"/>
  <c r="AS371" i="7"/>
  <c r="AS375" i="7"/>
  <c r="AS379" i="7"/>
  <c r="AS383" i="7"/>
  <c r="AS387" i="7"/>
  <c r="AS391" i="7"/>
  <c r="AS395" i="7"/>
  <c r="AS399" i="7"/>
  <c r="AS403" i="7"/>
  <c r="AS277" i="7"/>
  <c r="AS282" i="7"/>
  <c r="AS288" i="7"/>
  <c r="AS298" i="7"/>
  <c r="AS314" i="7"/>
  <c r="AS330" i="7"/>
  <c r="AS338" i="7"/>
  <c r="AS340" i="7"/>
  <c r="AS345" i="7"/>
  <c r="AS350" i="7"/>
  <c r="AS356" i="7"/>
  <c r="AS361" i="7"/>
  <c r="AS366" i="7"/>
  <c r="AS372" i="7"/>
  <c r="AS377" i="7"/>
  <c r="AS382" i="7"/>
  <c r="AS388" i="7"/>
  <c r="AS393" i="7"/>
  <c r="AS398" i="7"/>
  <c r="AS404" i="7"/>
  <c r="AS261" i="7"/>
  <c r="AS266" i="7"/>
  <c r="AS272" i="7"/>
  <c r="AS302" i="7"/>
  <c r="AS318" i="7"/>
  <c r="AS329" i="7"/>
  <c r="AS337" i="7"/>
  <c r="AS341" i="7"/>
  <c r="AS346" i="7"/>
  <c r="AS352" i="7"/>
  <c r="AS357" i="7"/>
  <c r="AS362" i="7"/>
  <c r="AS368" i="7"/>
  <c r="AS373" i="7"/>
  <c r="AS378" i="7"/>
  <c r="AS384" i="7"/>
  <c r="AS183" i="7"/>
  <c r="AS306" i="7"/>
  <c r="AS322" i="7"/>
  <c r="AS334" i="7"/>
  <c r="AS342" i="7"/>
  <c r="AS348" i="7"/>
  <c r="AS353" i="7"/>
  <c r="AS358" i="7"/>
  <c r="AS364" i="7"/>
  <c r="AS369" i="7"/>
  <c r="AS374" i="7"/>
  <c r="AS380" i="7"/>
  <c r="AS385" i="7"/>
  <c r="AS390" i="7"/>
  <c r="AS396" i="7"/>
  <c r="AS401" i="7"/>
  <c r="AS407" i="7"/>
  <c r="AS411" i="7"/>
  <c r="AS415" i="7"/>
  <c r="AS419" i="7"/>
  <c r="AS423" i="7"/>
  <c r="AS427" i="7"/>
  <c r="AS431" i="7"/>
  <c r="AS435" i="7"/>
  <c r="AS439" i="7"/>
  <c r="AS443" i="7"/>
  <c r="AS447" i="7"/>
  <c r="AS451" i="7"/>
  <c r="AS455" i="7"/>
  <c r="AS459" i="7"/>
  <c r="AS463" i="7"/>
  <c r="AS467" i="7"/>
  <c r="AS471" i="7"/>
  <c r="AS475" i="7"/>
  <c r="AS479" i="7"/>
  <c r="AS483" i="7"/>
  <c r="AS293" i="7"/>
  <c r="AS326" i="7"/>
  <c r="AS344" i="7"/>
  <c r="AS394" i="7"/>
  <c r="AS400" i="7"/>
  <c r="AS410" i="7"/>
  <c r="AS416" i="7"/>
  <c r="AS421" i="7"/>
  <c r="AS426" i="7"/>
  <c r="AS432" i="7"/>
  <c r="AS437" i="7"/>
  <c r="AS442" i="7"/>
  <c r="AS448" i="7"/>
  <c r="AS453" i="7"/>
  <c r="AS458" i="7"/>
  <c r="AS464" i="7"/>
  <c r="AS469" i="7"/>
  <c r="AS474" i="7"/>
  <c r="AS480" i="7"/>
  <c r="AS485" i="7"/>
  <c r="AS489" i="7"/>
  <c r="AS493" i="7"/>
  <c r="AS497" i="7"/>
  <c r="AS420" i="7"/>
  <c r="AS430" i="7"/>
  <c r="AS452" i="7"/>
  <c r="AS462" i="7"/>
  <c r="AS478" i="7"/>
  <c r="AS259" i="7"/>
  <c r="AS333" i="7"/>
  <c r="AS381" i="7"/>
  <c r="AS386" i="7"/>
  <c r="AS392" i="7"/>
  <c r="AS405" i="7"/>
  <c r="AS412" i="7"/>
  <c r="AS417" i="7"/>
  <c r="AS422" i="7"/>
  <c r="AS428" i="7"/>
  <c r="AS433" i="7"/>
  <c r="AS438" i="7"/>
  <c r="AS444" i="7"/>
  <c r="AS449" i="7"/>
  <c r="AS454" i="7"/>
  <c r="AS460" i="7"/>
  <c r="AS465" i="7"/>
  <c r="AS470" i="7"/>
  <c r="AS476" i="7"/>
  <c r="AS481" i="7"/>
  <c r="AS488" i="7"/>
  <c r="AS492" i="7"/>
  <c r="AS496" i="7"/>
  <c r="AS450" i="7"/>
  <c r="AS456" i="7"/>
  <c r="AS472" i="7"/>
  <c r="AS487" i="7"/>
  <c r="AS491" i="7"/>
  <c r="AS495" i="7"/>
  <c r="AS349" i="7"/>
  <c r="AS354" i="7"/>
  <c r="AS389" i="7"/>
  <c r="AS402" i="7"/>
  <c r="AS409" i="7"/>
  <c r="AS414" i="7"/>
  <c r="AS425" i="7"/>
  <c r="AS473" i="7"/>
  <c r="AS365" i="7"/>
  <c r="AS370" i="7"/>
  <c r="AS376" i="7"/>
  <c r="AS397" i="7"/>
  <c r="AS408" i="7"/>
  <c r="AS413" i="7"/>
  <c r="AS418" i="7"/>
  <c r="AS424" i="7"/>
  <c r="AS429" i="7"/>
  <c r="AS434" i="7"/>
  <c r="AS440" i="7"/>
  <c r="AS445" i="7"/>
  <c r="AS461" i="7"/>
  <c r="AS466" i="7"/>
  <c r="AS477" i="7"/>
  <c r="AS482" i="7"/>
  <c r="AS310" i="7"/>
  <c r="AS360" i="7"/>
  <c r="AS406" i="7"/>
  <c r="AS436" i="7"/>
  <c r="AS441" i="7"/>
  <c r="AS446" i="7"/>
  <c r="AS457" i="7"/>
  <c r="AS468" i="7"/>
  <c r="AS484" i="7"/>
  <c r="AS486" i="7"/>
  <c r="AS494" i="7"/>
  <c r="AS498" i="7"/>
  <c r="AS490" i="7"/>
  <c r="AI8" i="7"/>
  <c r="Q8" i="7"/>
  <c r="AC8" i="7"/>
  <c r="AH8" i="7"/>
  <c r="K8" i="7"/>
  <c r="AD8" i="7"/>
  <c r="AO8" i="7"/>
  <c r="AJ8" i="7"/>
  <c r="X8" i="7"/>
  <c r="R59" i="12"/>
  <c r="P5" i="12"/>
  <c r="Y8" i="7" l="1"/>
  <c r="R5" i="12"/>
  <c r="AA498" i="7"/>
  <c r="Z498" i="7"/>
  <c r="Y498" i="7"/>
  <c r="X498" i="7"/>
  <c r="W498" i="7"/>
  <c r="V498" i="7"/>
  <c r="U498" i="7"/>
  <c r="T498" i="7"/>
  <c r="S498" i="7"/>
  <c r="R498" i="7"/>
  <c r="Q498" i="7"/>
  <c r="O498" i="7"/>
  <c r="N498" i="7"/>
  <c r="M498" i="7"/>
  <c r="L498" i="7"/>
  <c r="K498" i="7"/>
  <c r="J498" i="7"/>
  <c r="I498" i="7"/>
  <c r="H498" i="7"/>
  <c r="G498" i="7"/>
  <c r="F498" i="7"/>
  <c r="E498" i="7"/>
  <c r="D498" i="7"/>
  <c r="C498" i="7"/>
  <c r="B498" i="7"/>
  <c r="AA497" i="7"/>
  <c r="Z497" i="7"/>
  <c r="Y497" i="7"/>
  <c r="X497" i="7"/>
  <c r="W497" i="7"/>
  <c r="V497" i="7"/>
  <c r="U497" i="7"/>
  <c r="T497" i="7"/>
  <c r="S497" i="7"/>
  <c r="R497" i="7"/>
  <c r="Q497" i="7"/>
  <c r="O497" i="7"/>
  <c r="N497" i="7"/>
  <c r="M497" i="7"/>
  <c r="L497" i="7"/>
  <c r="K497" i="7"/>
  <c r="J497" i="7"/>
  <c r="I497" i="7"/>
  <c r="H497" i="7"/>
  <c r="G497" i="7"/>
  <c r="F497" i="7"/>
  <c r="E497" i="7"/>
  <c r="D497" i="7"/>
  <c r="C497" i="7"/>
  <c r="B497" i="7"/>
  <c r="AA496" i="7"/>
  <c r="Z496" i="7"/>
  <c r="Y496" i="7"/>
  <c r="X496" i="7"/>
  <c r="W496" i="7"/>
  <c r="V496" i="7"/>
  <c r="U496" i="7"/>
  <c r="T496" i="7"/>
  <c r="S496" i="7"/>
  <c r="R496" i="7"/>
  <c r="Q496" i="7"/>
  <c r="O496" i="7"/>
  <c r="N496" i="7"/>
  <c r="M496" i="7"/>
  <c r="L496" i="7"/>
  <c r="K496" i="7"/>
  <c r="J496" i="7"/>
  <c r="I496" i="7"/>
  <c r="H496" i="7"/>
  <c r="G496" i="7"/>
  <c r="F496" i="7"/>
  <c r="E496" i="7"/>
  <c r="D496" i="7"/>
  <c r="C496" i="7"/>
  <c r="B496" i="7"/>
  <c r="AA495" i="7"/>
  <c r="Z495" i="7"/>
  <c r="Y495" i="7"/>
  <c r="X495" i="7"/>
  <c r="W495" i="7"/>
  <c r="V495" i="7"/>
  <c r="U495" i="7"/>
  <c r="T495" i="7"/>
  <c r="S495" i="7"/>
  <c r="R495" i="7"/>
  <c r="Q495" i="7"/>
  <c r="O495" i="7"/>
  <c r="N495" i="7"/>
  <c r="M495" i="7"/>
  <c r="L495" i="7"/>
  <c r="K495" i="7"/>
  <c r="J495" i="7"/>
  <c r="I495" i="7"/>
  <c r="H495" i="7"/>
  <c r="G495" i="7"/>
  <c r="F495" i="7"/>
  <c r="E495" i="7"/>
  <c r="D495" i="7"/>
  <c r="C495" i="7"/>
  <c r="B495" i="7"/>
  <c r="AA494" i="7"/>
  <c r="Z494" i="7"/>
  <c r="Y494" i="7"/>
  <c r="X494" i="7"/>
  <c r="W494" i="7"/>
  <c r="V494" i="7"/>
  <c r="U494" i="7"/>
  <c r="T494" i="7"/>
  <c r="S494" i="7"/>
  <c r="R494" i="7"/>
  <c r="Q494" i="7"/>
  <c r="O494" i="7"/>
  <c r="N494" i="7"/>
  <c r="M494" i="7"/>
  <c r="L494" i="7"/>
  <c r="K494" i="7"/>
  <c r="J494" i="7"/>
  <c r="I494" i="7"/>
  <c r="H494" i="7"/>
  <c r="G494" i="7"/>
  <c r="F494" i="7"/>
  <c r="E494" i="7"/>
  <c r="D494" i="7"/>
  <c r="C494" i="7"/>
  <c r="B494" i="7"/>
  <c r="AA493" i="7"/>
  <c r="Z493" i="7"/>
  <c r="Y493" i="7"/>
  <c r="X493" i="7"/>
  <c r="W493" i="7"/>
  <c r="V493" i="7"/>
  <c r="U493" i="7"/>
  <c r="T493" i="7"/>
  <c r="S493" i="7"/>
  <c r="R493" i="7"/>
  <c r="Q493" i="7"/>
  <c r="O493" i="7"/>
  <c r="N493" i="7"/>
  <c r="M493" i="7"/>
  <c r="L493" i="7"/>
  <c r="K493" i="7"/>
  <c r="J493" i="7"/>
  <c r="I493" i="7"/>
  <c r="H493" i="7"/>
  <c r="G493" i="7"/>
  <c r="F493" i="7"/>
  <c r="E493" i="7"/>
  <c r="D493" i="7"/>
  <c r="C493" i="7"/>
  <c r="B493" i="7"/>
  <c r="AA492" i="7"/>
  <c r="Z492" i="7"/>
  <c r="Y492" i="7"/>
  <c r="X492" i="7"/>
  <c r="W492" i="7"/>
  <c r="V492" i="7"/>
  <c r="U492" i="7"/>
  <c r="T492" i="7"/>
  <c r="S492" i="7"/>
  <c r="R492" i="7"/>
  <c r="Q492" i="7"/>
  <c r="O492" i="7"/>
  <c r="N492" i="7"/>
  <c r="M492" i="7"/>
  <c r="L492" i="7"/>
  <c r="K492" i="7"/>
  <c r="J492" i="7"/>
  <c r="I492" i="7"/>
  <c r="H492" i="7"/>
  <c r="G492" i="7"/>
  <c r="F492" i="7"/>
  <c r="E492" i="7"/>
  <c r="D492" i="7"/>
  <c r="C492" i="7"/>
  <c r="B492" i="7"/>
  <c r="AA491" i="7"/>
  <c r="Z491" i="7"/>
  <c r="Y491" i="7"/>
  <c r="X491" i="7"/>
  <c r="W491" i="7"/>
  <c r="V491" i="7"/>
  <c r="U491" i="7"/>
  <c r="T491" i="7"/>
  <c r="S491" i="7"/>
  <c r="R491" i="7"/>
  <c r="Q491" i="7"/>
  <c r="O491" i="7"/>
  <c r="N491" i="7"/>
  <c r="M491" i="7"/>
  <c r="L491" i="7"/>
  <c r="K491" i="7"/>
  <c r="J491" i="7"/>
  <c r="I491" i="7"/>
  <c r="H491" i="7"/>
  <c r="G491" i="7"/>
  <c r="F491" i="7"/>
  <c r="E491" i="7"/>
  <c r="D491" i="7"/>
  <c r="C491" i="7"/>
  <c r="B491" i="7"/>
  <c r="AA490" i="7"/>
  <c r="Z490" i="7"/>
  <c r="Y490" i="7"/>
  <c r="X490" i="7"/>
  <c r="W490" i="7"/>
  <c r="V490" i="7"/>
  <c r="U490" i="7"/>
  <c r="T490" i="7"/>
  <c r="S490" i="7"/>
  <c r="R490" i="7"/>
  <c r="Q490" i="7"/>
  <c r="O490" i="7"/>
  <c r="N490" i="7"/>
  <c r="M490" i="7"/>
  <c r="L490" i="7"/>
  <c r="K490" i="7"/>
  <c r="J490" i="7"/>
  <c r="I490" i="7"/>
  <c r="H490" i="7"/>
  <c r="G490" i="7"/>
  <c r="F490" i="7"/>
  <c r="E490" i="7"/>
  <c r="D490" i="7"/>
  <c r="C490" i="7"/>
  <c r="B490" i="7"/>
  <c r="AA489" i="7"/>
  <c r="Z489" i="7"/>
  <c r="Y489" i="7"/>
  <c r="X489" i="7"/>
  <c r="W489" i="7"/>
  <c r="V489" i="7"/>
  <c r="U489" i="7"/>
  <c r="T489" i="7"/>
  <c r="S489" i="7"/>
  <c r="R489" i="7"/>
  <c r="Q489" i="7"/>
  <c r="O489" i="7"/>
  <c r="N489" i="7"/>
  <c r="M489" i="7"/>
  <c r="L489" i="7"/>
  <c r="K489" i="7"/>
  <c r="J489" i="7"/>
  <c r="I489" i="7"/>
  <c r="H489" i="7"/>
  <c r="G489" i="7"/>
  <c r="F489" i="7"/>
  <c r="E489" i="7"/>
  <c r="D489" i="7"/>
  <c r="C489" i="7"/>
  <c r="B489" i="7"/>
  <c r="AA488" i="7"/>
  <c r="Z488" i="7"/>
  <c r="Y488" i="7"/>
  <c r="X488" i="7"/>
  <c r="W488" i="7"/>
  <c r="V488" i="7"/>
  <c r="U488" i="7"/>
  <c r="T488" i="7"/>
  <c r="S488" i="7"/>
  <c r="R488" i="7"/>
  <c r="Q488" i="7"/>
  <c r="O488" i="7"/>
  <c r="N488" i="7"/>
  <c r="M488" i="7"/>
  <c r="L488" i="7"/>
  <c r="K488" i="7"/>
  <c r="J488" i="7"/>
  <c r="I488" i="7"/>
  <c r="H488" i="7"/>
  <c r="G488" i="7"/>
  <c r="F488" i="7"/>
  <c r="E488" i="7"/>
  <c r="D488" i="7"/>
  <c r="C488" i="7"/>
  <c r="B488" i="7"/>
  <c r="AA487" i="7"/>
  <c r="Z487" i="7"/>
  <c r="Y487" i="7"/>
  <c r="X487" i="7"/>
  <c r="W487" i="7"/>
  <c r="V487" i="7"/>
  <c r="U487" i="7"/>
  <c r="T487" i="7"/>
  <c r="S487" i="7"/>
  <c r="R487" i="7"/>
  <c r="Q487" i="7"/>
  <c r="O487" i="7"/>
  <c r="N487" i="7"/>
  <c r="M487" i="7"/>
  <c r="L487" i="7"/>
  <c r="K487" i="7"/>
  <c r="J487" i="7"/>
  <c r="I487" i="7"/>
  <c r="H487" i="7"/>
  <c r="G487" i="7"/>
  <c r="F487" i="7"/>
  <c r="E487" i="7"/>
  <c r="D487" i="7"/>
  <c r="C487" i="7"/>
  <c r="B487" i="7"/>
  <c r="AA486" i="7"/>
  <c r="Z486" i="7"/>
  <c r="Y486" i="7"/>
  <c r="X486" i="7"/>
  <c r="W486" i="7"/>
  <c r="V486" i="7"/>
  <c r="U486" i="7"/>
  <c r="T486" i="7"/>
  <c r="S486" i="7"/>
  <c r="R486" i="7"/>
  <c r="Q486" i="7"/>
  <c r="O486" i="7"/>
  <c r="N486" i="7"/>
  <c r="M486" i="7"/>
  <c r="L486" i="7"/>
  <c r="K486" i="7"/>
  <c r="J486" i="7"/>
  <c r="I486" i="7"/>
  <c r="H486" i="7"/>
  <c r="G486" i="7"/>
  <c r="F486" i="7"/>
  <c r="E486" i="7"/>
  <c r="D486" i="7"/>
  <c r="C486" i="7"/>
  <c r="B486" i="7"/>
  <c r="AA485" i="7"/>
  <c r="Z485" i="7"/>
  <c r="Y485" i="7"/>
  <c r="X485" i="7"/>
  <c r="W485" i="7"/>
  <c r="V485" i="7"/>
  <c r="U485" i="7"/>
  <c r="T485" i="7"/>
  <c r="S485" i="7"/>
  <c r="R485" i="7"/>
  <c r="Q485" i="7"/>
  <c r="O485" i="7"/>
  <c r="N485" i="7"/>
  <c r="M485" i="7"/>
  <c r="L485" i="7"/>
  <c r="K485" i="7"/>
  <c r="J485" i="7"/>
  <c r="I485" i="7"/>
  <c r="H485" i="7"/>
  <c r="G485" i="7"/>
  <c r="F485" i="7"/>
  <c r="E485" i="7"/>
  <c r="D485" i="7"/>
  <c r="C485" i="7"/>
  <c r="B485" i="7"/>
  <c r="AA484" i="7"/>
  <c r="Z484" i="7"/>
  <c r="Y484" i="7"/>
  <c r="X484" i="7"/>
  <c r="W484" i="7"/>
  <c r="V484" i="7"/>
  <c r="U484" i="7"/>
  <c r="T484" i="7"/>
  <c r="S484" i="7"/>
  <c r="R484" i="7"/>
  <c r="Q484" i="7"/>
  <c r="O484" i="7"/>
  <c r="N484" i="7"/>
  <c r="M484" i="7"/>
  <c r="L484" i="7"/>
  <c r="K484" i="7"/>
  <c r="J484" i="7"/>
  <c r="I484" i="7"/>
  <c r="H484" i="7"/>
  <c r="G484" i="7"/>
  <c r="F484" i="7"/>
  <c r="E484" i="7"/>
  <c r="D484" i="7"/>
  <c r="C484" i="7"/>
  <c r="B484" i="7"/>
  <c r="AA483" i="7"/>
  <c r="Z483" i="7"/>
  <c r="Y483" i="7"/>
  <c r="X483" i="7"/>
  <c r="W483" i="7"/>
  <c r="V483" i="7"/>
  <c r="U483" i="7"/>
  <c r="T483" i="7"/>
  <c r="S483" i="7"/>
  <c r="R483" i="7"/>
  <c r="Q483" i="7"/>
  <c r="O483" i="7"/>
  <c r="N483" i="7"/>
  <c r="M483" i="7"/>
  <c r="L483" i="7"/>
  <c r="K483" i="7"/>
  <c r="J483" i="7"/>
  <c r="I483" i="7"/>
  <c r="H483" i="7"/>
  <c r="G483" i="7"/>
  <c r="F483" i="7"/>
  <c r="E483" i="7"/>
  <c r="D483" i="7"/>
  <c r="C483" i="7"/>
  <c r="B483" i="7"/>
  <c r="AA482" i="7"/>
  <c r="Z482" i="7"/>
  <c r="Y482" i="7"/>
  <c r="X482" i="7"/>
  <c r="W482" i="7"/>
  <c r="V482" i="7"/>
  <c r="U482" i="7"/>
  <c r="T482" i="7"/>
  <c r="S482" i="7"/>
  <c r="R482" i="7"/>
  <c r="Q482" i="7"/>
  <c r="O482" i="7"/>
  <c r="N482" i="7"/>
  <c r="M482" i="7"/>
  <c r="L482" i="7"/>
  <c r="K482" i="7"/>
  <c r="J482" i="7"/>
  <c r="I482" i="7"/>
  <c r="H482" i="7"/>
  <c r="G482" i="7"/>
  <c r="F482" i="7"/>
  <c r="E482" i="7"/>
  <c r="D482" i="7"/>
  <c r="C482" i="7"/>
  <c r="B482" i="7"/>
  <c r="AA481" i="7"/>
  <c r="Z481" i="7"/>
  <c r="Y481" i="7"/>
  <c r="X481" i="7"/>
  <c r="W481" i="7"/>
  <c r="V481" i="7"/>
  <c r="U481" i="7"/>
  <c r="T481" i="7"/>
  <c r="S481" i="7"/>
  <c r="R481" i="7"/>
  <c r="Q481" i="7"/>
  <c r="O481" i="7"/>
  <c r="N481" i="7"/>
  <c r="M481" i="7"/>
  <c r="L481" i="7"/>
  <c r="K481" i="7"/>
  <c r="J481" i="7"/>
  <c r="I481" i="7"/>
  <c r="H481" i="7"/>
  <c r="G481" i="7"/>
  <c r="F481" i="7"/>
  <c r="E481" i="7"/>
  <c r="D481" i="7"/>
  <c r="C481" i="7"/>
  <c r="B481" i="7"/>
  <c r="AA480" i="7"/>
  <c r="Z480" i="7"/>
  <c r="Y480" i="7"/>
  <c r="X480" i="7"/>
  <c r="W480" i="7"/>
  <c r="V480" i="7"/>
  <c r="U480" i="7"/>
  <c r="T480" i="7"/>
  <c r="S480" i="7"/>
  <c r="R480" i="7"/>
  <c r="Q480" i="7"/>
  <c r="O480" i="7"/>
  <c r="N480" i="7"/>
  <c r="M480" i="7"/>
  <c r="L480" i="7"/>
  <c r="K480" i="7"/>
  <c r="J480" i="7"/>
  <c r="I480" i="7"/>
  <c r="H480" i="7"/>
  <c r="G480" i="7"/>
  <c r="F480" i="7"/>
  <c r="E480" i="7"/>
  <c r="D480" i="7"/>
  <c r="C480" i="7"/>
  <c r="B480" i="7"/>
  <c r="AA479" i="7"/>
  <c r="Z479" i="7"/>
  <c r="Y479" i="7"/>
  <c r="X479" i="7"/>
  <c r="W479" i="7"/>
  <c r="V479" i="7"/>
  <c r="U479" i="7"/>
  <c r="T479" i="7"/>
  <c r="S479" i="7"/>
  <c r="R479" i="7"/>
  <c r="Q479" i="7"/>
  <c r="O479" i="7"/>
  <c r="N479" i="7"/>
  <c r="M479" i="7"/>
  <c r="L479" i="7"/>
  <c r="K479" i="7"/>
  <c r="J479" i="7"/>
  <c r="I479" i="7"/>
  <c r="H479" i="7"/>
  <c r="G479" i="7"/>
  <c r="F479" i="7"/>
  <c r="E479" i="7"/>
  <c r="D479" i="7"/>
  <c r="C479" i="7"/>
  <c r="B479" i="7"/>
  <c r="AA478" i="7"/>
  <c r="Z478" i="7"/>
  <c r="Y478" i="7"/>
  <c r="X478" i="7"/>
  <c r="W478" i="7"/>
  <c r="V478" i="7"/>
  <c r="U478" i="7"/>
  <c r="T478" i="7"/>
  <c r="S478" i="7"/>
  <c r="R478" i="7"/>
  <c r="Q478" i="7"/>
  <c r="O478" i="7"/>
  <c r="N478" i="7"/>
  <c r="M478" i="7"/>
  <c r="L478" i="7"/>
  <c r="K478" i="7"/>
  <c r="J478" i="7"/>
  <c r="I478" i="7"/>
  <c r="H478" i="7"/>
  <c r="G478" i="7"/>
  <c r="F478" i="7"/>
  <c r="E478" i="7"/>
  <c r="D478" i="7"/>
  <c r="C478" i="7"/>
  <c r="B478" i="7"/>
  <c r="AA477" i="7"/>
  <c r="Z477" i="7"/>
  <c r="Y477" i="7"/>
  <c r="X477" i="7"/>
  <c r="W477" i="7"/>
  <c r="V477" i="7"/>
  <c r="U477" i="7"/>
  <c r="T477" i="7"/>
  <c r="S477" i="7"/>
  <c r="R477" i="7"/>
  <c r="Q477" i="7"/>
  <c r="O477" i="7"/>
  <c r="N477" i="7"/>
  <c r="M477" i="7"/>
  <c r="L477" i="7"/>
  <c r="K477" i="7"/>
  <c r="J477" i="7"/>
  <c r="I477" i="7"/>
  <c r="H477" i="7"/>
  <c r="G477" i="7"/>
  <c r="F477" i="7"/>
  <c r="E477" i="7"/>
  <c r="D477" i="7"/>
  <c r="C477" i="7"/>
  <c r="B477" i="7"/>
  <c r="AA476" i="7"/>
  <c r="Z476" i="7"/>
  <c r="Y476" i="7"/>
  <c r="X476" i="7"/>
  <c r="W476" i="7"/>
  <c r="V476" i="7"/>
  <c r="U476" i="7"/>
  <c r="T476" i="7"/>
  <c r="S476" i="7"/>
  <c r="R476" i="7"/>
  <c r="Q476" i="7"/>
  <c r="O476" i="7"/>
  <c r="N476" i="7"/>
  <c r="M476" i="7"/>
  <c r="L476" i="7"/>
  <c r="K476" i="7"/>
  <c r="J476" i="7"/>
  <c r="I476" i="7"/>
  <c r="H476" i="7"/>
  <c r="G476" i="7"/>
  <c r="F476" i="7"/>
  <c r="E476" i="7"/>
  <c r="D476" i="7"/>
  <c r="C476" i="7"/>
  <c r="B476" i="7"/>
  <c r="AA475" i="7"/>
  <c r="Z475" i="7"/>
  <c r="Y475" i="7"/>
  <c r="X475" i="7"/>
  <c r="W475" i="7"/>
  <c r="V475" i="7"/>
  <c r="U475" i="7"/>
  <c r="T475" i="7"/>
  <c r="S475" i="7"/>
  <c r="R475" i="7"/>
  <c r="Q475" i="7"/>
  <c r="O475" i="7"/>
  <c r="N475" i="7"/>
  <c r="M475" i="7"/>
  <c r="L475" i="7"/>
  <c r="K475" i="7"/>
  <c r="J475" i="7"/>
  <c r="I475" i="7"/>
  <c r="H475" i="7"/>
  <c r="G475" i="7"/>
  <c r="F475" i="7"/>
  <c r="E475" i="7"/>
  <c r="D475" i="7"/>
  <c r="C475" i="7"/>
  <c r="B475" i="7"/>
  <c r="AA474" i="7"/>
  <c r="Z474" i="7"/>
  <c r="Y474" i="7"/>
  <c r="X474" i="7"/>
  <c r="W474" i="7"/>
  <c r="V474" i="7"/>
  <c r="U474" i="7"/>
  <c r="T474" i="7"/>
  <c r="S474" i="7"/>
  <c r="R474" i="7"/>
  <c r="Q474" i="7"/>
  <c r="O474" i="7"/>
  <c r="N474" i="7"/>
  <c r="M474" i="7"/>
  <c r="L474" i="7"/>
  <c r="K474" i="7"/>
  <c r="J474" i="7"/>
  <c r="I474" i="7"/>
  <c r="H474" i="7"/>
  <c r="G474" i="7"/>
  <c r="F474" i="7"/>
  <c r="E474" i="7"/>
  <c r="D474" i="7"/>
  <c r="C474" i="7"/>
  <c r="B474" i="7"/>
  <c r="AA473" i="7"/>
  <c r="Z473" i="7"/>
  <c r="Y473" i="7"/>
  <c r="X473" i="7"/>
  <c r="W473" i="7"/>
  <c r="V473" i="7"/>
  <c r="U473" i="7"/>
  <c r="T473" i="7"/>
  <c r="S473" i="7"/>
  <c r="R473" i="7"/>
  <c r="Q473" i="7"/>
  <c r="O473" i="7"/>
  <c r="N473" i="7"/>
  <c r="M473" i="7"/>
  <c r="L473" i="7"/>
  <c r="K473" i="7"/>
  <c r="J473" i="7"/>
  <c r="I473" i="7"/>
  <c r="H473" i="7"/>
  <c r="G473" i="7"/>
  <c r="F473" i="7"/>
  <c r="E473" i="7"/>
  <c r="D473" i="7"/>
  <c r="C473" i="7"/>
  <c r="B473" i="7"/>
  <c r="AA472" i="7"/>
  <c r="Z472" i="7"/>
  <c r="Y472" i="7"/>
  <c r="X472" i="7"/>
  <c r="W472" i="7"/>
  <c r="V472" i="7"/>
  <c r="U472" i="7"/>
  <c r="T472" i="7"/>
  <c r="S472" i="7"/>
  <c r="R472" i="7"/>
  <c r="Q472" i="7"/>
  <c r="O472" i="7"/>
  <c r="N472" i="7"/>
  <c r="M472" i="7"/>
  <c r="L472" i="7"/>
  <c r="K472" i="7"/>
  <c r="J472" i="7"/>
  <c r="I472" i="7"/>
  <c r="H472" i="7"/>
  <c r="G472" i="7"/>
  <c r="F472" i="7"/>
  <c r="E472" i="7"/>
  <c r="D472" i="7"/>
  <c r="C472" i="7"/>
  <c r="B472" i="7"/>
  <c r="AA471" i="7"/>
  <c r="Z471" i="7"/>
  <c r="Y471" i="7"/>
  <c r="X471" i="7"/>
  <c r="W471" i="7"/>
  <c r="V471" i="7"/>
  <c r="U471" i="7"/>
  <c r="T471" i="7"/>
  <c r="S471" i="7"/>
  <c r="R471" i="7"/>
  <c r="Q471" i="7"/>
  <c r="O471" i="7"/>
  <c r="N471" i="7"/>
  <c r="M471" i="7"/>
  <c r="L471" i="7"/>
  <c r="K471" i="7"/>
  <c r="J471" i="7"/>
  <c r="I471" i="7"/>
  <c r="H471" i="7"/>
  <c r="G471" i="7"/>
  <c r="F471" i="7"/>
  <c r="E471" i="7"/>
  <c r="D471" i="7"/>
  <c r="C471" i="7"/>
  <c r="B471" i="7"/>
  <c r="AA470" i="7"/>
  <c r="Z470" i="7"/>
  <c r="Y470" i="7"/>
  <c r="X470" i="7"/>
  <c r="W470" i="7"/>
  <c r="V470" i="7"/>
  <c r="U470" i="7"/>
  <c r="T470" i="7"/>
  <c r="S470" i="7"/>
  <c r="R470" i="7"/>
  <c r="Q470" i="7"/>
  <c r="O470" i="7"/>
  <c r="N470" i="7"/>
  <c r="M470" i="7"/>
  <c r="L470" i="7"/>
  <c r="K470" i="7"/>
  <c r="J470" i="7"/>
  <c r="I470" i="7"/>
  <c r="H470" i="7"/>
  <c r="G470" i="7"/>
  <c r="F470" i="7"/>
  <c r="E470" i="7"/>
  <c r="D470" i="7"/>
  <c r="C470" i="7"/>
  <c r="B470" i="7"/>
  <c r="AA469" i="7"/>
  <c r="Z469" i="7"/>
  <c r="Y469" i="7"/>
  <c r="X469" i="7"/>
  <c r="W469" i="7"/>
  <c r="V469" i="7"/>
  <c r="U469" i="7"/>
  <c r="T469" i="7"/>
  <c r="S469" i="7"/>
  <c r="R469" i="7"/>
  <c r="Q469" i="7"/>
  <c r="O469" i="7"/>
  <c r="N469" i="7"/>
  <c r="M469" i="7"/>
  <c r="L469" i="7"/>
  <c r="K469" i="7"/>
  <c r="J469" i="7"/>
  <c r="I469" i="7"/>
  <c r="H469" i="7"/>
  <c r="G469" i="7"/>
  <c r="F469" i="7"/>
  <c r="E469" i="7"/>
  <c r="D469" i="7"/>
  <c r="C469" i="7"/>
  <c r="B469" i="7"/>
  <c r="AA468" i="7"/>
  <c r="Z468" i="7"/>
  <c r="Y468" i="7"/>
  <c r="X468" i="7"/>
  <c r="W468" i="7"/>
  <c r="V468" i="7"/>
  <c r="U468" i="7"/>
  <c r="T468" i="7"/>
  <c r="S468" i="7"/>
  <c r="R468" i="7"/>
  <c r="Q468" i="7"/>
  <c r="O468" i="7"/>
  <c r="N468" i="7"/>
  <c r="M468" i="7"/>
  <c r="L468" i="7"/>
  <c r="K468" i="7"/>
  <c r="J468" i="7"/>
  <c r="I468" i="7"/>
  <c r="H468" i="7"/>
  <c r="G468" i="7"/>
  <c r="F468" i="7"/>
  <c r="E468" i="7"/>
  <c r="D468" i="7"/>
  <c r="C468" i="7"/>
  <c r="B468" i="7"/>
  <c r="AA467" i="7"/>
  <c r="Z467" i="7"/>
  <c r="Y467" i="7"/>
  <c r="X467" i="7"/>
  <c r="W467" i="7"/>
  <c r="V467" i="7"/>
  <c r="U467" i="7"/>
  <c r="T467" i="7"/>
  <c r="S467" i="7"/>
  <c r="R467" i="7"/>
  <c r="Q467" i="7"/>
  <c r="O467" i="7"/>
  <c r="N467" i="7"/>
  <c r="M467" i="7"/>
  <c r="L467" i="7"/>
  <c r="K467" i="7"/>
  <c r="J467" i="7"/>
  <c r="I467" i="7"/>
  <c r="H467" i="7"/>
  <c r="G467" i="7"/>
  <c r="F467" i="7"/>
  <c r="E467" i="7"/>
  <c r="D467" i="7"/>
  <c r="C467" i="7"/>
  <c r="B467" i="7"/>
  <c r="AA466" i="7"/>
  <c r="Z466" i="7"/>
  <c r="Y466" i="7"/>
  <c r="X466" i="7"/>
  <c r="W466" i="7"/>
  <c r="V466" i="7"/>
  <c r="U466" i="7"/>
  <c r="T466" i="7"/>
  <c r="S466" i="7"/>
  <c r="R466" i="7"/>
  <c r="Q466" i="7"/>
  <c r="O466" i="7"/>
  <c r="N466" i="7"/>
  <c r="M466" i="7"/>
  <c r="L466" i="7"/>
  <c r="K466" i="7"/>
  <c r="J466" i="7"/>
  <c r="I466" i="7"/>
  <c r="H466" i="7"/>
  <c r="G466" i="7"/>
  <c r="F466" i="7"/>
  <c r="E466" i="7"/>
  <c r="D466" i="7"/>
  <c r="C466" i="7"/>
  <c r="B466" i="7"/>
  <c r="AA465" i="7"/>
  <c r="Z465" i="7"/>
  <c r="Y465" i="7"/>
  <c r="X465" i="7"/>
  <c r="W465" i="7"/>
  <c r="V465" i="7"/>
  <c r="U465" i="7"/>
  <c r="T465" i="7"/>
  <c r="S465" i="7"/>
  <c r="R465" i="7"/>
  <c r="Q465" i="7"/>
  <c r="O465" i="7"/>
  <c r="N465" i="7"/>
  <c r="M465" i="7"/>
  <c r="L465" i="7"/>
  <c r="K465" i="7"/>
  <c r="J465" i="7"/>
  <c r="I465" i="7"/>
  <c r="H465" i="7"/>
  <c r="G465" i="7"/>
  <c r="F465" i="7"/>
  <c r="E465" i="7"/>
  <c r="D465" i="7"/>
  <c r="C465" i="7"/>
  <c r="B465" i="7"/>
  <c r="AA464" i="7"/>
  <c r="Z464" i="7"/>
  <c r="Y464" i="7"/>
  <c r="X464" i="7"/>
  <c r="W464" i="7"/>
  <c r="V464" i="7"/>
  <c r="U464" i="7"/>
  <c r="T464" i="7"/>
  <c r="S464" i="7"/>
  <c r="R464" i="7"/>
  <c r="Q464" i="7"/>
  <c r="O464" i="7"/>
  <c r="N464" i="7"/>
  <c r="M464" i="7"/>
  <c r="L464" i="7"/>
  <c r="K464" i="7"/>
  <c r="J464" i="7"/>
  <c r="I464" i="7"/>
  <c r="H464" i="7"/>
  <c r="G464" i="7"/>
  <c r="F464" i="7"/>
  <c r="E464" i="7"/>
  <c r="D464" i="7"/>
  <c r="C464" i="7"/>
  <c r="B464" i="7"/>
  <c r="AA463" i="7"/>
  <c r="Z463" i="7"/>
  <c r="Y463" i="7"/>
  <c r="X463" i="7"/>
  <c r="W463" i="7"/>
  <c r="V463" i="7"/>
  <c r="U463" i="7"/>
  <c r="T463" i="7"/>
  <c r="S463" i="7"/>
  <c r="R463" i="7"/>
  <c r="Q463" i="7"/>
  <c r="O463" i="7"/>
  <c r="N463" i="7"/>
  <c r="M463" i="7"/>
  <c r="L463" i="7"/>
  <c r="K463" i="7"/>
  <c r="J463" i="7"/>
  <c r="I463" i="7"/>
  <c r="H463" i="7"/>
  <c r="G463" i="7"/>
  <c r="F463" i="7"/>
  <c r="E463" i="7"/>
  <c r="D463" i="7"/>
  <c r="C463" i="7"/>
  <c r="B463" i="7"/>
  <c r="AA462" i="7"/>
  <c r="Z462" i="7"/>
  <c r="Y462" i="7"/>
  <c r="X462" i="7"/>
  <c r="W462" i="7"/>
  <c r="V462" i="7"/>
  <c r="U462" i="7"/>
  <c r="T462" i="7"/>
  <c r="S462" i="7"/>
  <c r="R462" i="7"/>
  <c r="Q462" i="7"/>
  <c r="O462" i="7"/>
  <c r="N462" i="7"/>
  <c r="M462" i="7"/>
  <c r="L462" i="7"/>
  <c r="K462" i="7"/>
  <c r="J462" i="7"/>
  <c r="I462" i="7"/>
  <c r="H462" i="7"/>
  <c r="G462" i="7"/>
  <c r="F462" i="7"/>
  <c r="E462" i="7"/>
  <c r="D462" i="7"/>
  <c r="C462" i="7"/>
  <c r="B462" i="7"/>
  <c r="AA461" i="7"/>
  <c r="Z461" i="7"/>
  <c r="Y461" i="7"/>
  <c r="X461" i="7"/>
  <c r="W461" i="7"/>
  <c r="V461" i="7"/>
  <c r="U461" i="7"/>
  <c r="T461" i="7"/>
  <c r="S461" i="7"/>
  <c r="R461" i="7"/>
  <c r="Q461" i="7"/>
  <c r="O461" i="7"/>
  <c r="N461" i="7"/>
  <c r="M461" i="7"/>
  <c r="L461" i="7"/>
  <c r="K461" i="7"/>
  <c r="J461" i="7"/>
  <c r="I461" i="7"/>
  <c r="H461" i="7"/>
  <c r="G461" i="7"/>
  <c r="F461" i="7"/>
  <c r="E461" i="7"/>
  <c r="D461" i="7"/>
  <c r="C461" i="7"/>
  <c r="B461" i="7"/>
  <c r="AA460" i="7"/>
  <c r="Z460" i="7"/>
  <c r="Y460" i="7"/>
  <c r="X460" i="7"/>
  <c r="W460" i="7"/>
  <c r="V460" i="7"/>
  <c r="U460" i="7"/>
  <c r="T460" i="7"/>
  <c r="S460" i="7"/>
  <c r="R460" i="7"/>
  <c r="Q460" i="7"/>
  <c r="O460" i="7"/>
  <c r="N460" i="7"/>
  <c r="M460" i="7"/>
  <c r="L460" i="7"/>
  <c r="K460" i="7"/>
  <c r="J460" i="7"/>
  <c r="I460" i="7"/>
  <c r="H460" i="7"/>
  <c r="G460" i="7"/>
  <c r="F460" i="7"/>
  <c r="E460" i="7"/>
  <c r="D460" i="7"/>
  <c r="C460" i="7"/>
  <c r="B460" i="7"/>
  <c r="AA459" i="7"/>
  <c r="Z459" i="7"/>
  <c r="Y459" i="7"/>
  <c r="X459" i="7"/>
  <c r="W459" i="7"/>
  <c r="V459" i="7"/>
  <c r="U459" i="7"/>
  <c r="T459" i="7"/>
  <c r="S459" i="7"/>
  <c r="R459" i="7"/>
  <c r="Q459" i="7"/>
  <c r="O459" i="7"/>
  <c r="N459" i="7"/>
  <c r="M459" i="7"/>
  <c r="L459" i="7"/>
  <c r="K459" i="7"/>
  <c r="J459" i="7"/>
  <c r="I459" i="7"/>
  <c r="H459" i="7"/>
  <c r="G459" i="7"/>
  <c r="F459" i="7"/>
  <c r="E459" i="7"/>
  <c r="D459" i="7"/>
  <c r="C459" i="7"/>
  <c r="B459" i="7"/>
  <c r="AA458" i="7"/>
  <c r="Z458" i="7"/>
  <c r="Y458" i="7"/>
  <c r="X458" i="7"/>
  <c r="W458" i="7"/>
  <c r="V458" i="7"/>
  <c r="U458" i="7"/>
  <c r="T458" i="7"/>
  <c r="S458" i="7"/>
  <c r="R458" i="7"/>
  <c r="Q458" i="7"/>
  <c r="O458" i="7"/>
  <c r="N458" i="7"/>
  <c r="M458" i="7"/>
  <c r="L458" i="7"/>
  <c r="K458" i="7"/>
  <c r="J458" i="7"/>
  <c r="I458" i="7"/>
  <c r="H458" i="7"/>
  <c r="G458" i="7"/>
  <c r="F458" i="7"/>
  <c r="E458" i="7"/>
  <c r="D458" i="7"/>
  <c r="C458" i="7"/>
  <c r="B458" i="7"/>
  <c r="AA457" i="7"/>
  <c r="Z457" i="7"/>
  <c r="Y457" i="7"/>
  <c r="X457" i="7"/>
  <c r="W457" i="7"/>
  <c r="V457" i="7"/>
  <c r="U457" i="7"/>
  <c r="T457" i="7"/>
  <c r="S457" i="7"/>
  <c r="R457" i="7"/>
  <c r="Q457" i="7"/>
  <c r="O457" i="7"/>
  <c r="N457" i="7"/>
  <c r="M457" i="7"/>
  <c r="L457" i="7"/>
  <c r="K457" i="7"/>
  <c r="J457" i="7"/>
  <c r="I457" i="7"/>
  <c r="H457" i="7"/>
  <c r="G457" i="7"/>
  <c r="F457" i="7"/>
  <c r="E457" i="7"/>
  <c r="D457" i="7"/>
  <c r="C457" i="7"/>
  <c r="B457" i="7"/>
  <c r="AA456" i="7"/>
  <c r="Z456" i="7"/>
  <c r="Y456" i="7"/>
  <c r="X456" i="7"/>
  <c r="W456" i="7"/>
  <c r="V456" i="7"/>
  <c r="U456" i="7"/>
  <c r="T456" i="7"/>
  <c r="S456" i="7"/>
  <c r="R456" i="7"/>
  <c r="Q456" i="7"/>
  <c r="O456" i="7"/>
  <c r="N456" i="7"/>
  <c r="M456" i="7"/>
  <c r="L456" i="7"/>
  <c r="K456" i="7"/>
  <c r="J456" i="7"/>
  <c r="I456" i="7"/>
  <c r="H456" i="7"/>
  <c r="G456" i="7"/>
  <c r="F456" i="7"/>
  <c r="E456" i="7"/>
  <c r="D456" i="7"/>
  <c r="C456" i="7"/>
  <c r="B456" i="7"/>
  <c r="AA455" i="7"/>
  <c r="Z455" i="7"/>
  <c r="Y455" i="7"/>
  <c r="X455" i="7"/>
  <c r="W455" i="7"/>
  <c r="V455" i="7"/>
  <c r="U455" i="7"/>
  <c r="T455" i="7"/>
  <c r="S455" i="7"/>
  <c r="R455" i="7"/>
  <c r="Q455" i="7"/>
  <c r="O455" i="7"/>
  <c r="N455" i="7"/>
  <c r="M455" i="7"/>
  <c r="L455" i="7"/>
  <c r="K455" i="7"/>
  <c r="J455" i="7"/>
  <c r="I455" i="7"/>
  <c r="H455" i="7"/>
  <c r="G455" i="7"/>
  <c r="F455" i="7"/>
  <c r="E455" i="7"/>
  <c r="D455" i="7"/>
  <c r="C455" i="7"/>
  <c r="B455" i="7"/>
  <c r="AA454" i="7"/>
  <c r="Z454" i="7"/>
  <c r="Y454" i="7"/>
  <c r="X454" i="7"/>
  <c r="W454" i="7"/>
  <c r="V454" i="7"/>
  <c r="U454" i="7"/>
  <c r="T454" i="7"/>
  <c r="S454" i="7"/>
  <c r="R454" i="7"/>
  <c r="Q454" i="7"/>
  <c r="O454" i="7"/>
  <c r="N454" i="7"/>
  <c r="M454" i="7"/>
  <c r="L454" i="7"/>
  <c r="K454" i="7"/>
  <c r="J454" i="7"/>
  <c r="I454" i="7"/>
  <c r="H454" i="7"/>
  <c r="G454" i="7"/>
  <c r="F454" i="7"/>
  <c r="E454" i="7"/>
  <c r="D454" i="7"/>
  <c r="C454" i="7"/>
  <c r="B454" i="7"/>
  <c r="AA453" i="7"/>
  <c r="Z453" i="7"/>
  <c r="Y453" i="7"/>
  <c r="X453" i="7"/>
  <c r="W453" i="7"/>
  <c r="V453" i="7"/>
  <c r="U453" i="7"/>
  <c r="T453" i="7"/>
  <c r="S453" i="7"/>
  <c r="R453" i="7"/>
  <c r="Q453" i="7"/>
  <c r="O453" i="7"/>
  <c r="N453" i="7"/>
  <c r="M453" i="7"/>
  <c r="L453" i="7"/>
  <c r="K453" i="7"/>
  <c r="J453" i="7"/>
  <c r="I453" i="7"/>
  <c r="H453" i="7"/>
  <c r="G453" i="7"/>
  <c r="F453" i="7"/>
  <c r="E453" i="7"/>
  <c r="D453" i="7"/>
  <c r="C453" i="7"/>
  <c r="B453" i="7"/>
  <c r="AA452" i="7"/>
  <c r="Z452" i="7"/>
  <c r="Y452" i="7"/>
  <c r="X452" i="7"/>
  <c r="W452" i="7"/>
  <c r="V452" i="7"/>
  <c r="U452" i="7"/>
  <c r="T452" i="7"/>
  <c r="S452" i="7"/>
  <c r="R452" i="7"/>
  <c r="Q452" i="7"/>
  <c r="O452" i="7"/>
  <c r="N452" i="7"/>
  <c r="M452" i="7"/>
  <c r="L452" i="7"/>
  <c r="K452" i="7"/>
  <c r="J452" i="7"/>
  <c r="I452" i="7"/>
  <c r="H452" i="7"/>
  <c r="G452" i="7"/>
  <c r="F452" i="7"/>
  <c r="E452" i="7"/>
  <c r="D452" i="7"/>
  <c r="C452" i="7"/>
  <c r="B452" i="7"/>
  <c r="AA451" i="7"/>
  <c r="Z451" i="7"/>
  <c r="Y451" i="7"/>
  <c r="X451" i="7"/>
  <c r="W451" i="7"/>
  <c r="V451" i="7"/>
  <c r="U451" i="7"/>
  <c r="T451" i="7"/>
  <c r="S451" i="7"/>
  <c r="R451" i="7"/>
  <c r="Q451" i="7"/>
  <c r="O451" i="7"/>
  <c r="N451" i="7"/>
  <c r="M451" i="7"/>
  <c r="L451" i="7"/>
  <c r="K451" i="7"/>
  <c r="J451" i="7"/>
  <c r="I451" i="7"/>
  <c r="H451" i="7"/>
  <c r="G451" i="7"/>
  <c r="F451" i="7"/>
  <c r="E451" i="7"/>
  <c r="D451" i="7"/>
  <c r="C451" i="7"/>
  <c r="B451" i="7"/>
  <c r="AA450" i="7"/>
  <c r="Z450" i="7"/>
  <c r="Y450" i="7"/>
  <c r="X450" i="7"/>
  <c r="W450" i="7"/>
  <c r="V450" i="7"/>
  <c r="U450" i="7"/>
  <c r="T450" i="7"/>
  <c r="S450" i="7"/>
  <c r="R450" i="7"/>
  <c r="Q450" i="7"/>
  <c r="O450" i="7"/>
  <c r="N450" i="7"/>
  <c r="M450" i="7"/>
  <c r="L450" i="7"/>
  <c r="K450" i="7"/>
  <c r="J450" i="7"/>
  <c r="I450" i="7"/>
  <c r="H450" i="7"/>
  <c r="G450" i="7"/>
  <c r="F450" i="7"/>
  <c r="E450" i="7"/>
  <c r="D450" i="7"/>
  <c r="C450" i="7"/>
  <c r="B450" i="7"/>
  <c r="AA449" i="7"/>
  <c r="Z449" i="7"/>
  <c r="Y449" i="7"/>
  <c r="X449" i="7"/>
  <c r="W449" i="7"/>
  <c r="V449" i="7"/>
  <c r="U449" i="7"/>
  <c r="T449" i="7"/>
  <c r="S449" i="7"/>
  <c r="R449" i="7"/>
  <c r="Q449" i="7"/>
  <c r="O449" i="7"/>
  <c r="N449" i="7"/>
  <c r="M449" i="7"/>
  <c r="L449" i="7"/>
  <c r="K449" i="7"/>
  <c r="J449" i="7"/>
  <c r="I449" i="7"/>
  <c r="H449" i="7"/>
  <c r="G449" i="7"/>
  <c r="F449" i="7"/>
  <c r="E449" i="7"/>
  <c r="D449" i="7"/>
  <c r="C449" i="7"/>
  <c r="B449" i="7"/>
  <c r="AA448" i="7"/>
  <c r="Z448" i="7"/>
  <c r="Y448" i="7"/>
  <c r="X448" i="7"/>
  <c r="W448" i="7"/>
  <c r="V448" i="7"/>
  <c r="U448" i="7"/>
  <c r="T448" i="7"/>
  <c r="S448" i="7"/>
  <c r="R448" i="7"/>
  <c r="Q448" i="7"/>
  <c r="O448" i="7"/>
  <c r="N448" i="7"/>
  <c r="M448" i="7"/>
  <c r="L448" i="7"/>
  <c r="K448" i="7"/>
  <c r="J448" i="7"/>
  <c r="I448" i="7"/>
  <c r="H448" i="7"/>
  <c r="G448" i="7"/>
  <c r="F448" i="7"/>
  <c r="E448" i="7"/>
  <c r="D448" i="7"/>
  <c r="C448" i="7"/>
  <c r="B448" i="7"/>
  <c r="AA447" i="7"/>
  <c r="Z447" i="7"/>
  <c r="Y447" i="7"/>
  <c r="X447" i="7"/>
  <c r="W447" i="7"/>
  <c r="V447" i="7"/>
  <c r="U447" i="7"/>
  <c r="T447" i="7"/>
  <c r="S447" i="7"/>
  <c r="R447" i="7"/>
  <c r="Q447" i="7"/>
  <c r="O447" i="7"/>
  <c r="N447" i="7"/>
  <c r="M447" i="7"/>
  <c r="L447" i="7"/>
  <c r="K447" i="7"/>
  <c r="J447" i="7"/>
  <c r="I447" i="7"/>
  <c r="H447" i="7"/>
  <c r="G447" i="7"/>
  <c r="F447" i="7"/>
  <c r="E447" i="7"/>
  <c r="D447" i="7"/>
  <c r="C447" i="7"/>
  <c r="B447" i="7"/>
  <c r="AA446" i="7"/>
  <c r="Z446" i="7"/>
  <c r="Y446" i="7"/>
  <c r="X446" i="7"/>
  <c r="W446" i="7"/>
  <c r="V446" i="7"/>
  <c r="U446" i="7"/>
  <c r="T446" i="7"/>
  <c r="S446" i="7"/>
  <c r="R446" i="7"/>
  <c r="Q446" i="7"/>
  <c r="O446" i="7"/>
  <c r="N446" i="7"/>
  <c r="M446" i="7"/>
  <c r="L446" i="7"/>
  <c r="K446" i="7"/>
  <c r="J446" i="7"/>
  <c r="I446" i="7"/>
  <c r="H446" i="7"/>
  <c r="G446" i="7"/>
  <c r="F446" i="7"/>
  <c r="E446" i="7"/>
  <c r="D446" i="7"/>
  <c r="C446" i="7"/>
  <c r="B446" i="7"/>
  <c r="AA445" i="7"/>
  <c r="Z445" i="7"/>
  <c r="Y445" i="7"/>
  <c r="X445" i="7"/>
  <c r="W445" i="7"/>
  <c r="V445" i="7"/>
  <c r="U445" i="7"/>
  <c r="T445" i="7"/>
  <c r="S445" i="7"/>
  <c r="R445" i="7"/>
  <c r="Q445" i="7"/>
  <c r="O445" i="7"/>
  <c r="N445" i="7"/>
  <c r="M445" i="7"/>
  <c r="L445" i="7"/>
  <c r="K445" i="7"/>
  <c r="J445" i="7"/>
  <c r="I445" i="7"/>
  <c r="H445" i="7"/>
  <c r="G445" i="7"/>
  <c r="F445" i="7"/>
  <c r="E445" i="7"/>
  <c r="D445" i="7"/>
  <c r="C445" i="7"/>
  <c r="B445" i="7"/>
  <c r="AA444" i="7"/>
  <c r="Z444" i="7"/>
  <c r="Y444" i="7"/>
  <c r="X444" i="7"/>
  <c r="W444" i="7"/>
  <c r="V444" i="7"/>
  <c r="U444" i="7"/>
  <c r="T444" i="7"/>
  <c r="S444" i="7"/>
  <c r="R444" i="7"/>
  <c r="Q444" i="7"/>
  <c r="O444" i="7"/>
  <c r="N444" i="7"/>
  <c r="M444" i="7"/>
  <c r="L444" i="7"/>
  <c r="K444" i="7"/>
  <c r="J444" i="7"/>
  <c r="I444" i="7"/>
  <c r="H444" i="7"/>
  <c r="G444" i="7"/>
  <c r="F444" i="7"/>
  <c r="E444" i="7"/>
  <c r="D444" i="7"/>
  <c r="C444" i="7"/>
  <c r="B444" i="7"/>
  <c r="AA443" i="7"/>
  <c r="Z443" i="7"/>
  <c r="Y443" i="7"/>
  <c r="X443" i="7"/>
  <c r="W443" i="7"/>
  <c r="V443" i="7"/>
  <c r="U443" i="7"/>
  <c r="T443" i="7"/>
  <c r="S443" i="7"/>
  <c r="R443" i="7"/>
  <c r="Q443" i="7"/>
  <c r="O443" i="7"/>
  <c r="N443" i="7"/>
  <c r="M443" i="7"/>
  <c r="L443" i="7"/>
  <c r="K443" i="7"/>
  <c r="J443" i="7"/>
  <c r="I443" i="7"/>
  <c r="H443" i="7"/>
  <c r="G443" i="7"/>
  <c r="F443" i="7"/>
  <c r="E443" i="7"/>
  <c r="D443" i="7"/>
  <c r="C443" i="7"/>
  <c r="B443" i="7"/>
  <c r="AA442" i="7"/>
  <c r="Z442" i="7"/>
  <c r="Y442" i="7"/>
  <c r="X442" i="7"/>
  <c r="W442" i="7"/>
  <c r="V442" i="7"/>
  <c r="U442" i="7"/>
  <c r="T442" i="7"/>
  <c r="S442" i="7"/>
  <c r="R442" i="7"/>
  <c r="Q442" i="7"/>
  <c r="O442" i="7"/>
  <c r="N442" i="7"/>
  <c r="M442" i="7"/>
  <c r="L442" i="7"/>
  <c r="K442" i="7"/>
  <c r="J442" i="7"/>
  <c r="I442" i="7"/>
  <c r="H442" i="7"/>
  <c r="G442" i="7"/>
  <c r="F442" i="7"/>
  <c r="E442" i="7"/>
  <c r="D442" i="7"/>
  <c r="C442" i="7"/>
  <c r="B442" i="7"/>
  <c r="AA441" i="7"/>
  <c r="Z441" i="7"/>
  <c r="Y441" i="7"/>
  <c r="X441" i="7"/>
  <c r="W441" i="7"/>
  <c r="V441" i="7"/>
  <c r="U441" i="7"/>
  <c r="T441" i="7"/>
  <c r="S441" i="7"/>
  <c r="R441" i="7"/>
  <c r="Q441" i="7"/>
  <c r="O441" i="7"/>
  <c r="N441" i="7"/>
  <c r="M441" i="7"/>
  <c r="L441" i="7"/>
  <c r="K441" i="7"/>
  <c r="J441" i="7"/>
  <c r="I441" i="7"/>
  <c r="H441" i="7"/>
  <c r="G441" i="7"/>
  <c r="F441" i="7"/>
  <c r="E441" i="7"/>
  <c r="D441" i="7"/>
  <c r="C441" i="7"/>
  <c r="B441" i="7"/>
  <c r="AA440" i="7"/>
  <c r="Z440" i="7"/>
  <c r="Y440" i="7"/>
  <c r="X440" i="7"/>
  <c r="W440" i="7"/>
  <c r="V440" i="7"/>
  <c r="U440" i="7"/>
  <c r="T440" i="7"/>
  <c r="S440" i="7"/>
  <c r="R440" i="7"/>
  <c r="Q440" i="7"/>
  <c r="O440" i="7"/>
  <c r="N440" i="7"/>
  <c r="M440" i="7"/>
  <c r="L440" i="7"/>
  <c r="K440" i="7"/>
  <c r="J440" i="7"/>
  <c r="I440" i="7"/>
  <c r="H440" i="7"/>
  <c r="G440" i="7"/>
  <c r="F440" i="7"/>
  <c r="E440" i="7"/>
  <c r="D440" i="7"/>
  <c r="C440" i="7"/>
  <c r="B440" i="7"/>
  <c r="AA439" i="7"/>
  <c r="Z439" i="7"/>
  <c r="Y439" i="7"/>
  <c r="X439" i="7"/>
  <c r="W439" i="7"/>
  <c r="V439" i="7"/>
  <c r="U439" i="7"/>
  <c r="T439" i="7"/>
  <c r="S439" i="7"/>
  <c r="R439" i="7"/>
  <c r="Q439" i="7"/>
  <c r="O439" i="7"/>
  <c r="N439" i="7"/>
  <c r="M439" i="7"/>
  <c r="L439" i="7"/>
  <c r="K439" i="7"/>
  <c r="J439" i="7"/>
  <c r="I439" i="7"/>
  <c r="H439" i="7"/>
  <c r="G439" i="7"/>
  <c r="F439" i="7"/>
  <c r="E439" i="7"/>
  <c r="D439" i="7"/>
  <c r="C439" i="7"/>
  <c r="B439" i="7"/>
  <c r="AA438" i="7"/>
  <c r="Z438" i="7"/>
  <c r="Y438" i="7"/>
  <c r="X438" i="7"/>
  <c r="W438" i="7"/>
  <c r="V438" i="7"/>
  <c r="U438" i="7"/>
  <c r="T438" i="7"/>
  <c r="S438" i="7"/>
  <c r="R438" i="7"/>
  <c r="Q438" i="7"/>
  <c r="O438" i="7"/>
  <c r="N438" i="7"/>
  <c r="M438" i="7"/>
  <c r="L438" i="7"/>
  <c r="K438" i="7"/>
  <c r="J438" i="7"/>
  <c r="I438" i="7"/>
  <c r="H438" i="7"/>
  <c r="G438" i="7"/>
  <c r="F438" i="7"/>
  <c r="E438" i="7"/>
  <c r="D438" i="7"/>
  <c r="C438" i="7"/>
  <c r="B438" i="7"/>
  <c r="AA437" i="7"/>
  <c r="Z437" i="7"/>
  <c r="Y437" i="7"/>
  <c r="X437" i="7"/>
  <c r="W437" i="7"/>
  <c r="V437" i="7"/>
  <c r="U437" i="7"/>
  <c r="T437" i="7"/>
  <c r="S437" i="7"/>
  <c r="R437" i="7"/>
  <c r="Q437" i="7"/>
  <c r="O437" i="7"/>
  <c r="N437" i="7"/>
  <c r="M437" i="7"/>
  <c r="L437" i="7"/>
  <c r="K437" i="7"/>
  <c r="J437" i="7"/>
  <c r="I437" i="7"/>
  <c r="H437" i="7"/>
  <c r="G437" i="7"/>
  <c r="F437" i="7"/>
  <c r="E437" i="7"/>
  <c r="D437" i="7"/>
  <c r="C437" i="7"/>
  <c r="B437" i="7"/>
  <c r="AA436" i="7"/>
  <c r="Z436" i="7"/>
  <c r="Y436" i="7"/>
  <c r="X436" i="7"/>
  <c r="W436" i="7"/>
  <c r="V436" i="7"/>
  <c r="U436" i="7"/>
  <c r="T436" i="7"/>
  <c r="S436" i="7"/>
  <c r="R436" i="7"/>
  <c r="Q436" i="7"/>
  <c r="O436" i="7"/>
  <c r="N436" i="7"/>
  <c r="M436" i="7"/>
  <c r="L436" i="7"/>
  <c r="K436" i="7"/>
  <c r="J436" i="7"/>
  <c r="I436" i="7"/>
  <c r="H436" i="7"/>
  <c r="G436" i="7"/>
  <c r="F436" i="7"/>
  <c r="E436" i="7"/>
  <c r="D436" i="7"/>
  <c r="C436" i="7"/>
  <c r="B436" i="7"/>
  <c r="AA435" i="7"/>
  <c r="Z435" i="7"/>
  <c r="Y435" i="7"/>
  <c r="X435" i="7"/>
  <c r="W435" i="7"/>
  <c r="V435" i="7"/>
  <c r="U435" i="7"/>
  <c r="T435" i="7"/>
  <c r="S435" i="7"/>
  <c r="R435" i="7"/>
  <c r="Q435" i="7"/>
  <c r="O435" i="7"/>
  <c r="N435" i="7"/>
  <c r="M435" i="7"/>
  <c r="L435" i="7"/>
  <c r="K435" i="7"/>
  <c r="J435" i="7"/>
  <c r="I435" i="7"/>
  <c r="H435" i="7"/>
  <c r="G435" i="7"/>
  <c r="F435" i="7"/>
  <c r="E435" i="7"/>
  <c r="D435" i="7"/>
  <c r="C435" i="7"/>
  <c r="B435" i="7"/>
  <c r="AA434" i="7"/>
  <c r="Z434" i="7"/>
  <c r="Y434" i="7"/>
  <c r="X434" i="7"/>
  <c r="W434" i="7"/>
  <c r="V434" i="7"/>
  <c r="U434" i="7"/>
  <c r="T434" i="7"/>
  <c r="S434" i="7"/>
  <c r="R434" i="7"/>
  <c r="Q434" i="7"/>
  <c r="O434" i="7"/>
  <c r="N434" i="7"/>
  <c r="M434" i="7"/>
  <c r="L434" i="7"/>
  <c r="K434" i="7"/>
  <c r="J434" i="7"/>
  <c r="I434" i="7"/>
  <c r="H434" i="7"/>
  <c r="G434" i="7"/>
  <c r="F434" i="7"/>
  <c r="E434" i="7"/>
  <c r="D434" i="7"/>
  <c r="C434" i="7"/>
  <c r="B434" i="7"/>
  <c r="AA433" i="7"/>
  <c r="Z433" i="7"/>
  <c r="Y433" i="7"/>
  <c r="X433" i="7"/>
  <c r="W433" i="7"/>
  <c r="V433" i="7"/>
  <c r="U433" i="7"/>
  <c r="T433" i="7"/>
  <c r="S433" i="7"/>
  <c r="R433" i="7"/>
  <c r="Q433" i="7"/>
  <c r="O433" i="7"/>
  <c r="N433" i="7"/>
  <c r="M433" i="7"/>
  <c r="L433" i="7"/>
  <c r="K433" i="7"/>
  <c r="J433" i="7"/>
  <c r="I433" i="7"/>
  <c r="H433" i="7"/>
  <c r="G433" i="7"/>
  <c r="F433" i="7"/>
  <c r="E433" i="7"/>
  <c r="D433" i="7"/>
  <c r="C433" i="7"/>
  <c r="B433" i="7"/>
  <c r="AA432" i="7"/>
  <c r="Z432" i="7"/>
  <c r="Y432" i="7"/>
  <c r="X432" i="7"/>
  <c r="W432" i="7"/>
  <c r="V432" i="7"/>
  <c r="U432" i="7"/>
  <c r="T432" i="7"/>
  <c r="S432" i="7"/>
  <c r="R432" i="7"/>
  <c r="Q432" i="7"/>
  <c r="O432" i="7"/>
  <c r="N432" i="7"/>
  <c r="M432" i="7"/>
  <c r="L432" i="7"/>
  <c r="K432" i="7"/>
  <c r="J432" i="7"/>
  <c r="I432" i="7"/>
  <c r="H432" i="7"/>
  <c r="G432" i="7"/>
  <c r="F432" i="7"/>
  <c r="E432" i="7"/>
  <c r="D432" i="7"/>
  <c r="C432" i="7"/>
  <c r="B432" i="7"/>
  <c r="AA431" i="7"/>
  <c r="Z431" i="7"/>
  <c r="Y431" i="7"/>
  <c r="X431" i="7"/>
  <c r="W431" i="7"/>
  <c r="V431" i="7"/>
  <c r="U431" i="7"/>
  <c r="T431" i="7"/>
  <c r="S431" i="7"/>
  <c r="R431" i="7"/>
  <c r="Q431" i="7"/>
  <c r="O431" i="7"/>
  <c r="N431" i="7"/>
  <c r="M431" i="7"/>
  <c r="L431" i="7"/>
  <c r="K431" i="7"/>
  <c r="J431" i="7"/>
  <c r="I431" i="7"/>
  <c r="H431" i="7"/>
  <c r="G431" i="7"/>
  <c r="F431" i="7"/>
  <c r="E431" i="7"/>
  <c r="D431" i="7"/>
  <c r="C431" i="7"/>
  <c r="B431" i="7"/>
  <c r="AA430" i="7"/>
  <c r="Z430" i="7"/>
  <c r="Y430" i="7"/>
  <c r="X430" i="7"/>
  <c r="W430" i="7"/>
  <c r="V430" i="7"/>
  <c r="U430" i="7"/>
  <c r="T430" i="7"/>
  <c r="S430" i="7"/>
  <c r="R430" i="7"/>
  <c r="Q430" i="7"/>
  <c r="O430" i="7"/>
  <c r="N430" i="7"/>
  <c r="M430" i="7"/>
  <c r="L430" i="7"/>
  <c r="K430" i="7"/>
  <c r="J430" i="7"/>
  <c r="I430" i="7"/>
  <c r="H430" i="7"/>
  <c r="G430" i="7"/>
  <c r="F430" i="7"/>
  <c r="E430" i="7"/>
  <c r="D430" i="7"/>
  <c r="C430" i="7"/>
  <c r="B430" i="7"/>
  <c r="AA429" i="7"/>
  <c r="Z429" i="7"/>
  <c r="Y429" i="7"/>
  <c r="X429" i="7"/>
  <c r="W429" i="7"/>
  <c r="V429" i="7"/>
  <c r="U429" i="7"/>
  <c r="T429" i="7"/>
  <c r="S429" i="7"/>
  <c r="R429" i="7"/>
  <c r="Q429" i="7"/>
  <c r="O429" i="7"/>
  <c r="N429" i="7"/>
  <c r="M429" i="7"/>
  <c r="L429" i="7"/>
  <c r="K429" i="7"/>
  <c r="J429" i="7"/>
  <c r="I429" i="7"/>
  <c r="H429" i="7"/>
  <c r="G429" i="7"/>
  <c r="F429" i="7"/>
  <c r="E429" i="7"/>
  <c r="D429" i="7"/>
  <c r="C429" i="7"/>
  <c r="B429" i="7"/>
  <c r="AA428" i="7"/>
  <c r="Z428" i="7"/>
  <c r="Y428" i="7"/>
  <c r="X428" i="7"/>
  <c r="W428" i="7"/>
  <c r="V428" i="7"/>
  <c r="U428" i="7"/>
  <c r="T428" i="7"/>
  <c r="S428" i="7"/>
  <c r="R428" i="7"/>
  <c r="Q428" i="7"/>
  <c r="O428" i="7"/>
  <c r="N428" i="7"/>
  <c r="M428" i="7"/>
  <c r="L428" i="7"/>
  <c r="K428" i="7"/>
  <c r="J428" i="7"/>
  <c r="I428" i="7"/>
  <c r="H428" i="7"/>
  <c r="G428" i="7"/>
  <c r="F428" i="7"/>
  <c r="E428" i="7"/>
  <c r="D428" i="7"/>
  <c r="C428" i="7"/>
  <c r="B428" i="7"/>
  <c r="AA427" i="7"/>
  <c r="Z427" i="7"/>
  <c r="Y427" i="7"/>
  <c r="X427" i="7"/>
  <c r="W427" i="7"/>
  <c r="V427" i="7"/>
  <c r="U427" i="7"/>
  <c r="T427" i="7"/>
  <c r="S427" i="7"/>
  <c r="R427" i="7"/>
  <c r="Q427" i="7"/>
  <c r="O427" i="7"/>
  <c r="N427" i="7"/>
  <c r="M427" i="7"/>
  <c r="L427" i="7"/>
  <c r="K427" i="7"/>
  <c r="J427" i="7"/>
  <c r="I427" i="7"/>
  <c r="H427" i="7"/>
  <c r="G427" i="7"/>
  <c r="F427" i="7"/>
  <c r="E427" i="7"/>
  <c r="D427" i="7"/>
  <c r="C427" i="7"/>
  <c r="B427" i="7"/>
  <c r="AA426" i="7"/>
  <c r="Z426" i="7"/>
  <c r="Y426" i="7"/>
  <c r="X426" i="7"/>
  <c r="W426" i="7"/>
  <c r="V426" i="7"/>
  <c r="U426" i="7"/>
  <c r="T426" i="7"/>
  <c r="S426" i="7"/>
  <c r="R426" i="7"/>
  <c r="Q426" i="7"/>
  <c r="O426" i="7"/>
  <c r="N426" i="7"/>
  <c r="M426" i="7"/>
  <c r="L426" i="7"/>
  <c r="K426" i="7"/>
  <c r="J426" i="7"/>
  <c r="I426" i="7"/>
  <c r="H426" i="7"/>
  <c r="G426" i="7"/>
  <c r="F426" i="7"/>
  <c r="E426" i="7"/>
  <c r="D426" i="7"/>
  <c r="C426" i="7"/>
  <c r="B426" i="7"/>
  <c r="AA425" i="7"/>
  <c r="Z425" i="7"/>
  <c r="Y425" i="7"/>
  <c r="X425" i="7"/>
  <c r="W425" i="7"/>
  <c r="V425" i="7"/>
  <c r="U425" i="7"/>
  <c r="T425" i="7"/>
  <c r="S425" i="7"/>
  <c r="R425" i="7"/>
  <c r="Q425" i="7"/>
  <c r="O425" i="7"/>
  <c r="N425" i="7"/>
  <c r="M425" i="7"/>
  <c r="L425" i="7"/>
  <c r="K425" i="7"/>
  <c r="J425" i="7"/>
  <c r="I425" i="7"/>
  <c r="H425" i="7"/>
  <c r="G425" i="7"/>
  <c r="F425" i="7"/>
  <c r="E425" i="7"/>
  <c r="D425" i="7"/>
  <c r="C425" i="7"/>
  <c r="B425" i="7"/>
  <c r="AA424" i="7"/>
  <c r="Z424" i="7"/>
  <c r="Y424" i="7"/>
  <c r="X424" i="7"/>
  <c r="W424" i="7"/>
  <c r="V424" i="7"/>
  <c r="U424" i="7"/>
  <c r="T424" i="7"/>
  <c r="S424" i="7"/>
  <c r="R424" i="7"/>
  <c r="Q424" i="7"/>
  <c r="O424" i="7"/>
  <c r="N424" i="7"/>
  <c r="M424" i="7"/>
  <c r="L424" i="7"/>
  <c r="K424" i="7"/>
  <c r="J424" i="7"/>
  <c r="I424" i="7"/>
  <c r="H424" i="7"/>
  <c r="G424" i="7"/>
  <c r="F424" i="7"/>
  <c r="E424" i="7"/>
  <c r="D424" i="7"/>
  <c r="C424" i="7"/>
  <c r="B424" i="7"/>
  <c r="AA423" i="7"/>
  <c r="Z423" i="7"/>
  <c r="Y423" i="7"/>
  <c r="X423" i="7"/>
  <c r="W423" i="7"/>
  <c r="V423" i="7"/>
  <c r="U423" i="7"/>
  <c r="T423" i="7"/>
  <c r="S423" i="7"/>
  <c r="R423" i="7"/>
  <c r="Q423" i="7"/>
  <c r="O423" i="7"/>
  <c r="N423" i="7"/>
  <c r="M423" i="7"/>
  <c r="L423" i="7"/>
  <c r="K423" i="7"/>
  <c r="J423" i="7"/>
  <c r="I423" i="7"/>
  <c r="H423" i="7"/>
  <c r="G423" i="7"/>
  <c r="F423" i="7"/>
  <c r="E423" i="7"/>
  <c r="D423" i="7"/>
  <c r="C423" i="7"/>
  <c r="B423" i="7"/>
  <c r="AA422" i="7"/>
  <c r="Z422" i="7"/>
  <c r="Y422" i="7"/>
  <c r="X422" i="7"/>
  <c r="W422" i="7"/>
  <c r="V422" i="7"/>
  <c r="U422" i="7"/>
  <c r="T422" i="7"/>
  <c r="S422" i="7"/>
  <c r="R422" i="7"/>
  <c r="Q422" i="7"/>
  <c r="O422" i="7"/>
  <c r="N422" i="7"/>
  <c r="M422" i="7"/>
  <c r="L422" i="7"/>
  <c r="K422" i="7"/>
  <c r="J422" i="7"/>
  <c r="I422" i="7"/>
  <c r="H422" i="7"/>
  <c r="G422" i="7"/>
  <c r="F422" i="7"/>
  <c r="E422" i="7"/>
  <c r="D422" i="7"/>
  <c r="C422" i="7"/>
  <c r="B422" i="7"/>
  <c r="AA421" i="7"/>
  <c r="Z421" i="7"/>
  <c r="Y421" i="7"/>
  <c r="X421" i="7"/>
  <c r="W421" i="7"/>
  <c r="V421" i="7"/>
  <c r="U421" i="7"/>
  <c r="T421" i="7"/>
  <c r="S421" i="7"/>
  <c r="R421" i="7"/>
  <c r="Q421" i="7"/>
  <c r="O421" i="7"/>
  <c r="N421" i="7"/>
  <c r="M421" i="7"/>
  <c r="L421" i="7"/>
  <c r="K421" i="7"/>
  <c r="J421" i="7"/>
  <c r="I421" i="7"/>
  <c r="H421" i="7"/>
  <c r="G421" i="7"/>
  <c r="F421" i="7"/>
  <c r="E421" i="7"/>
  <c r="D421" i="7"/>
  <c r="C421" i="7"/>
  <c r="B421" i="7"/>
  <c r="AA420" i="7"/>
  <c r="Z420" i="7"/>
  <c r="Y420" i="7"/>
  <c r="X420" i="7"/>
  <c r="W420" i="7"/>
  <c r="V420" i="7"/>
  <c r="U420" i="7"/>
  <c r="T420" i="7"/>
  <c r="S420" i="7"/>
  <c r="R420" i="7"/>
  <c r="Q420" i="7"/>
  <c r="O420" i="7"/>
  <c r="N420" i="7"/>
  <c r="M420" i="7"/>
  <c r="L420" i="7"/>
  <c r="K420" i="7"/>
  <c r="J420" i="7"/>
  <c r="I420" i="7"/>
  <c r="H420" i="7"/>
  <c r="G420" i="7"/>
  <c r="F420" i="7"/>
  <c r="E420" i="7"/>
  <c r="D420" i="7"/>
  <c r="C420" i="7"/>
  <c r="B420" i="7"/>
  <c r="AA419" i="7"/>
  <c r="Z419" i="7"/>
  <c r="Y419" i="7"/>
  <c r="X419" i="7"/>
  <c r="W419" i="7"/>
  <c r="V419" i="7"/>
  <c r="U419" i="7"/>
  <c r="T419" i="7"/>
  <c r="S419" i="7"/>
  <c r="R419" i="7"/>
  <c r="Q419" i="7"/>
  <c r="O419" i="7"/>
  <c r="N419" i="7"/>
  <c r="M419" i="7"/>
  <c r="L419" i="7"/>
  <c r="K419" i="7"/>
  <c r="J419" i="7"/>
  <c r="I419" i="7"/>
  <c r="H419" i="7"/>
  <c r="G419" i="7"/>
  <c r="F419" i="7"/>
  <c r="E419" i="7"/>
  <c r="D419" i="7"/>
  <c r="C419" i="7"/>
  <c r="B419" i="7"/>
  <c r="AA418" i="7"/>
  <c r="Z418" i="7"/>
  <c r="Y418" i="7"/>
  <c r="X418" i="7"/>
  <c r="W418" i="7"/>
  <c r="V418" i="7"/>
  <c r="U418" i="7"/>
  <c r="T418" i="7"/>
  <c r="S418" i="7"/>
  <c r="R418" i="7"/>
  <c r="Q418" i="7"/>
  <c r="O418" i="7"/>
  <c r="N418" i="7"/>
  <c r="M418" i="7"/>
  <c r="L418" i="7"/>
  <c r="K418" i="7"/>
  <c r="J418" i="7"/>
  <c r="I418" i="7"/>
  <c r="H418" i="7"/>
  <c r="G418" i="7"/>
  <c r="F418" i="7"/>
  <c r="E418" i="7"/>
  <c r="D418" i="7"/>
  <c r="C418" i="7"/>
  <c r="B418" i="7"/>
  <c r="AA417" i="7"/>
  <c r="Z417" i="7"/>
  <c r="Y417" i="7"/>
  <c r="X417" i="7"/>
  <c r="W417" i="7"/>
  <c r="V417" i="7"/>
  <c r="U417" i="7"/>
  <c r="T417" i="7"/>
  <c r="S417" i="7"/>
  <c r="R417" i="7"/>
  <c r="Q417" i="7"/>
  <c r="O417" i="7"/>
  <c r="N417" i="7"/>
  <c r="M417" i="7"/>
  <c r="L417" i="7"/>
  <c r="K417" i="7"/>
  <c r="J417" i="7"/>
  <c r="I417" i="7"/>
  <c r="H417" i="7"/>
  <c r="G417" i="7"/>
  <c r="F417" i="7"/>
  <c r="E417" i="7"/>
  <c r="D417" i="7"/>
  <c r="C417" i="7"/>
  <c r="B417" i="7"/>
  <c r="AA416" i="7"/>
  <c r="Z416" i="7"/>
  <c r="Y416" i="7"/>
  <c r="X416" i="7"/>
  <c r="W416" i="7"/>
  <c r="V416" i="7"/>
  <c r="U416" i="7"/>
  <c r="T416" i="7"/>
  <c r="S416" i="7"/>
  <c r="R416" i="7"/>
  <c r="Q416" i="7"/>
  <c r="O416" i="7"/>
  <c r="N416" i="7"/>
  <c r="M416" i="7"/>
  <c r="L416" i="7"/>
  <c r="K416" i="7"/>
  <c r="J416" i="7"/>
  <c r="I416" i="7"/>
  <c r="H416" i="7"/>
  <c r="G416" i="7"/>
  <c r="F416" i="7"/>
  <c r="E416" i="7"/>
  <c r="D416" i="7"/>
  <c r="C416" i="7"/>
  <c r="B416" i="7"/>
  <c r="AA415" i="7"/>
  <c r="Z415" i="7"/>
  <c r="Y415" i="7"/>
  <c r="X415" i="7"/>
  <c r="W415" i="7"/>
  <c r="V415" i="7"/>
  <c r="U415" i="7"/>
  <c r="T415" i="7"/>
  <c r="S415" i="7"/>
  <c r="R415" i="7"/>
  <c r="Q415" i="7"/>
  <c r="O415" i="7"/>
  <c r="N415" i="7"/>
  <c r="M415" i="7"/>
  <c r="L415" i="7"/>
  <c r="K415" i="7"/>
  <c r="J415" i="7"/>
  <c r="I415" i="7"/>
  <c r="H415" i="7"/>
  <c r="G415" i="7"/>
  <c r="F415" i="7"/>
  <c r="E415" i="7"/>
  <c r="D415" i="7"/>
  <c r="C415" i="7"/>
  <c r="B415" i="7"/>
  <c r="AA414" i="7"/>
  <c r="Z414" i="7"/>
  <c r="Y414" i="7"/>
  <c r="X414" i="7"/>
  <c r="W414" i="7"/>
  <c r="V414" i="7"/>
  <c r="U414" i="7"/>
  <c r="T414" i="7"/>
  <c r="S414" i="7"/>
  <c r="R414" i="7"/>
  <c r="Q414" i="7"/>
  <c r="O414" i="7"/>
  <c r="N414" i="7"/>
  <c r="M414" i="7"/>
  <c r="L414" i="7"/>
  <c r="K414" i="7"/>
  <c r="J414" i="7"/>
  <c r="I414" i="7"/>
  <c r="H414" i="7"/>
  <c r="G414" i="7"/>
  <c r="F414" i="7"/>
  <c r="E414" i="7"/>
  <c r="D414" i="7"/>
  <c r="C414" i="7"/>
  <c r="B414" i="7"/>
  <c r="AA413" i="7"/>
  <c r="Z413" i="7"/>
  <c r="Y413" i="7"/>
  <c r="X413" i="7"/>
  <c r="W413" i="7"/>
  <c r="V413" i="7"/>
  <c r="U413" i="7"/>
  <c r="T413" i="7"/>
  <c r="S413" i="7"/>
  <c r="R413" i="7"/>
  <c r="Q413" i="7"/>
  <c r="O413" i="7"/>
  <c r="N413" i="7"/>
  <c r="M413" i="7"/>
  <c r="L413" i="7"/>
  <c r="K413" i="7"/>
  <c r="J413" i="7"/>
  <c r="I413" i="7"/>
  <c r="H413" i="7"/>
  <c r="G413" i="7"/>
  <c r="F413" i="7"/>
  <c r="E413" i="7"/>
  <c r="D413" i="7"/>
  <c r="C413" i="7"/>
  <c r="B413" i="7"/>
  <c r="AA412" i="7"/>
  <c r="Z412" i="7"/>
  <c r="Y412" i="7"/>
  <c r="X412" i="7"/>
  <c r="W412" i="7"/>
  <c r="V412" i="7"/>
  <c r="U412" i="7"/>
  <c r="T412" i="7"/>
  <c r="S412" i="7"/>
  <c r="R412" i="7"/>
  <c r="Q412" i="7"/>
  <c r="O412" i="7"/>
  <c r="N412" i="7"/>
  <c r="M412" i="7"/>
  <c r="L412" i="7"/>
  <c r="K412" i="7"/>
  <c r="J412" i="7"/>
  <c r="I412" i="7"/>
  <c r="H412" i="7"/>
  <c r="G412" i="7"/>
  <c r="F412" i="7"/>
  <c r="E412" i="7"/>
  <c r="D412" i="7"/>
  <c r="C412" i="7"/>
  <c r="B412" i="7"/>
  <c r="AA411" i="7"/>
  <c r="Z411" i="7"/>
  <c r="Y411" i="7"/>
  <c r="X411" i="7"/>
  <c r="W411" i="7"/>
  <c r="V411" i="7"/>
  <c r="U411" i="7"/>
  <c r="T411" i="7"/>
  <c r="S411" i="7"/>
  <c r="R411" i="7"/>
  <c r="Q411" i="7"/>
  <c r="O411" i="7"/>
  <c r="N411" i="7"/>
  <c r="M411" i="7"/>
  <c r="L411" i="7"/>
  <c r="K411" i="7"/>
  <c r="J411" i="7"/>
  <c r="I411" i="7"/>
  <c r="H411" i="7"/>
  <c r="G411" i="7"/>
  <c r="F411" i="7"/>
  <c r="E411" i="7"/>
  <c r="D411" i="7"/>
  <c r="C411" i="7"/>
  <c r="B411" i="7"/>
  <c r="AA410" i="7"/>
  <c r="Z410" i="7"/>
  <c r="Y410" i="7"/>
  <c r="X410" i="7"/>
  <c r="W410" i="7"/>
  <c r="V410" i="7"/>
  <c r="U410" i="7"/>
  <c r="T410" i="7"/>
  <c r="S410" i="7"/>
  <c r="R410" i="7"/>
  <c r="Q410" i="7"/>
  <c r="O410" i="7"/>
  <c r="N410" i="7"/>
  <c r="M410" i="7"/>
  <c r="L410" i="7"/>
  <c r="K410" i="7"/>
  <c r="J410" i="7"/>
  <c r="I410" i="7"/>
  <c r="H410" i="7"/>
  <c r="G410" i="7"/>
  <c r="F410" i="7"/>
  <c r="E410" i="7"/>
  <c r="D410" i="7"/>
  <c r="C410" i="7"/>
  <c r="B410" i="7"/>
  <c r="AA409" i="7"/>
  <c r="Z409" i="7"/>
  <c r="Y409" i="7"/>
  <c r="X409" i="7"/>
  <c r="W409" i="7"/>
  <c r="V409" i="7"/>
  <c r="U409" i="7"/>
  <c r="T409" i="7"/>
  <c r="S409" i="7"/>
  <c r="R409" i="7"/>
  <c r="Q409" i="7"/>
  <c r="O409" i="7"/>
  <c r="N409" i="7"/>
  <c r="M409" i="7"/>
  <c r="L409" i="7"/>
  <c r="K409" i="7"/>
  <c r="J409" i="7"/>
  <c r="I409" i="7"/>
  <c r="H409" i="7"/>
  <c r="G409" i="7"/>
  <c r="F409" i="7"/>
  <c r="E409" i="7"/>
  <c r="D409" i="7"/>
  <c r="C409" i="7"/>
  <c r="B409" i="7"/>
  <c r="AA408" i="7"/>
  <c r="Z408" i="7"/>
  <c r="Y408" i="7"/>
  <c r="X408" i="7"/>
  <c r="W408" i="7"/>
  <c r="V408" i="7"/>
  <c r="U408" i="7"/>
  <c r="T408" i="7"/>
  <c r="S408" i="7"/>
  <c r="R408" i="7"/>
  <c r="Q408" i="7"/>
  <c r="O408" i="7"/>
  <c r="N408" i="7"/>
  <c r="M408" i="7"/>
  <c r="L408" i="7"/>
  <c r="K408" i="7"/>
  <c r="J408" i="7"/>
  <c r="I408" i="7"/>
  <c r="H408" i="7"/>
  <c r="G408" i="7"/>
  <c r="F408" i="7"/>
  <c r="E408" i="7"/>
  <c r="D408" i="7"/>
  <c r="C408" i="7"/>
  <c r="B408" i="7"/>
  <c r="AA407" i="7"/>
  <c r="Z407" i="7"/>
  <c r="Y407" i="7"/>
  <c r="X407" i="7"/>
  <c r="W407" i="7"/>
  <c r="V407" i="7"/>
  <c r="U407" i="7"/>
  <c r="T407" i="7"/>
  <c r="S407" i="7"/>
  <c r="R407" i="7"/>
  <c r="Q407" i="7"/>
  <c r="O407" i="7"/>
  <c r="N407" i="7"/>
  <c r="M407" i="7"/>
  <c r="L407" i="7"/>
  <c r="K407" i="7"/>
  <c r="J407" i="7"/>
  <c r="I407" i="7"/>
  <c r="H407" i="7"/>
  <c r="G407" i="7"/>
  <c r="F407" i="7"/>
  <c r="E407" i="7"/>
  <c r="D407" i="7"/>
  <c r="C407" i="7"/>
  <c r="B407" i="7"/>
  <c r="AA406" i="7"/>
  <c r="Z406" i="7"/>
  <c r="Y406" i="7"/>
  <c r="X406" i="7"/>
  <c r="W406" i="7"/>
  <c r="V406" i="7"/>
  <c r="U406" i="7"/>
  <c r="T406" i="7"/>
  <c r="S406" i="7"/>
  <c r="R406" i="7"/>
  <c r="Q406" i="7"/>
  <c r="O406" i="7"/>
  <c r="N406" i="7"/>
  <c r="M406" i="7"/>
  <c r="L406" i="7"/>
  <c r="K406" i="7"/>
  <c r="J406" i="7"/>
  <c r="I406" i="7"/>
  <c r="H406" i="7"/>
  <c r="G406" i="7"/>
  <c r="F406" i="7"/>
  <c r="E406" i="7"/>
  <c r="D406" i="7"/>
  <c r="C406" i="7"/>
  <c r="B406" i="7"/>
  <c r="AA405" i="7"/>
  <c r="Z405" i="7"/>
  <c r="Y405" i="7"/>
  <c r="X405" i="7"/>
  <c r="W405" i="7"/>
  <c r="V405" i="7"/>
  <c r="U405" i="7"/>
  <c r="T405" i="7"/>
  <c r="S405" i="7"/>
  <c r="R405" i="7"/>
  <c r="Q405" i="7"/>
  <c r="O405" i="7"/>
  <c r="N405" i="7"/>
  <c r="M405" i="7"/>
  <c r="L405" i="7"/>
  <c r="K405" i="7"/>
  <c r="J405" i="7"/>
  <c r="I405" i="7"/>
  <c r="H405" i="7"/>
  <c r="G405" i="7"/>
  <c r="F405" i="7"/>
  <c r="E405" i="7"/>
  <c r="D405" i="7"/>
  <c r="C405" i="7"/>
  <c r="B405" i="7"/>
  <c r="AA404" i="7"/>
  <c r="Z404" i="7"/>
  <c r="Y404" i="7"/>
  <c r="X404" i="7"/>
  <c r="W404" i="7"/>
  <c r="V404" i="7"/>
  <c r="U404" i="7"/>
  <c r="T404" i="7"/>
  <c r="S404" i="7"/>
  <c r="R404" i="7"/>
  <c r="Q404" i="7"/>
  <c r="O404" i="7"/>
  <c r="N404" i="7"/>
  <c r="M404" i="7"/>
  <c r="L404" i="7"/>
  <c r="K404" i="7"/>
  <c r="J404" i="7"/>
  <c r="I404" i="7"/>
  <c r="H404" i="7"/>
  <c r="G404" i="7"/>
  <c r="F404" i="7"/>
  <c r="E404" i="7"/>
  <c r="D404" i="7"/>
  <c r="C404" i="7"/>
  <c r="B404" i="7"/>
  <c r="AA403" i="7"/>
  <c r="Z403" i="7"/>
  <c r="Y403" i="7"/>
  <c r="X403" i="7"/>
  <c r="W403" i="7"/>
  <c r="V403" i="7"/>
  <c r="U403" i="7"/>
  <c r="T403" i="7"/>
  <c r="S403" i="7"/>
  <c r="R403" i="7"/>
  <c r="Q403" i="7"/>
  <c r="O403" i="7"/>
  <c r="N403" i="7"/>
  <c r="M403" i="7"/>
  <c r="L403" i="7"/>
  <c r="K403" i="7"/>
  <c r="J403" i="7"/>
  <c r="I403" i="7"/>
  <c r="H403" i="7"/>
  <c r="G403" i="7"/>
  <c r="F403" i="7"/>
  <c r="E403" i="7"/>
  <c r="D403" i="7"/>
  <c r="C403" i="7"/>
  <c r="B403" i="7"/>
  <c r="AA402" i="7"/>
  <c r="Z402" i="7"/>
  <c r="Y402" i="7"/>
  <c r="X402" i="7"/>
  <c r="W402" i="7"/>
  <c r="V402" i="7"/>
  <c r="U402" i="7"/>
  <c r="T402" i="7"/>
  <c r="S402" i="7"/>
  <c r="R402" i="7"/>
  <c r="Q402" i="7"/>
  <c r="O402" i="7"/>
  <c r="N402" i="7"/>
  <c r="M402" i="7"/>
  <c r="L402" i="7"/>
  <c r="K402" i="7"/>
  <c r="J402" i="7"/>
  <c r="I402" i="7"/>
  <c r="H402" i="7"/>
  <c r="G402" i="7"/>
  <c r="F402" i="7"/>
  <c r="E402" i="7"/>
  <c r="D402" i="7"/>
  <c r="C402" i="7"/>
  <c r="B402" i="7"/>
  <c r="AA401" i="7"/>
  <c r="Z401" i="7"/>
  <c r="Y401" i="7"/>
  <c r="X401" i="7"/>
  <c r="W401" i="7"/>
  <c r="V401" i="7"/>
  <c r="U401" i="7"/>
  <c r="T401" i="7"/>
  <c r="S401" i="7"/>
  <c r="R401" i="7"/>
  <c r="Q401" i="7"/>
  <c r="O401" i="7"/>
  <c r="N401" i="7"/>
  <c r="M401" i="7"/>
  <c r="L401" i="7"/>
  <c r="K401" i="7"/>
  <c r="J401" i="7"/>
  <c r="I401" i="7"/>
  <c r="H401" i="7"/>
  <c r="G401" i="7"/>
  <c r="F401" i="7"/>
  <c r="E401" i="7"/>
  <c r="D401" i="7"/>
  <c r="C401" i="7"/>
  <c r="B401" i="7"/>
  <c r="AA400" i="7"/>
  <c r="Z400" i="7"/>
  <c r="Y400" i="7"/>
  <c r="X400" i="7"/>
  <c r="W400" i="7"/>
  <c r="V400" i="7"/>
  <c r="U400" i="7"/>
  <c r="T400" i="7"/>
  <c r="S400" i="7"/>
  <c r="R400" i="7"/>
  <c r="Q400" i="7"/>
  <c r="O400" i="7"/>
  <c r="N400" i="7"/>
  <c r="M400" i="7"/>
  <c r="L400" i="7"/>
  <c r="K400" i="7"/>
  <c r="J400" i="7"/>
  <c r="I400" i="7"/>
  <c r="H400" i="7"/>
  <c r="G400" i="7"/>
  <c r="F400" i="7"/>
  <c r="E400" i="7"/>
  <c r="D400" i="7"/>
  <c r="C400" i="7"/>
  <c r="B400" i="7"/>
  <c r="AA399" i="7"/>
  <c r="Z399" i="7"/>
  <c r="Y399" i="7"/>
  <c r="X399" i="7"/>
  <c r="W399" i="7"/>
  <c r="V399" i="7"/>
  <c r="U399" i="7"/>
  <c r="T399" i="7"/>
  <c r="S399" i="7"/>
  <c r="R399" i="7"/>
  <c r="Q399" i="7"/>
  <c r="O399" i="7"/>
  <c r="N399" i="7"/>
  <c r="M399" i="7"/>
  <c r="L399" i="7"/>
  <c r="K399" i="7"/>
  <c r="J399" i="7"/>
  <c r="I399" i="7"/>
  <c r="H399" i="7"/>
  <c r="G399" i="7"/>
  <c r="F399" i="7"/>
  <c r="E399" i="7"/>
  <c r="D399" i="7"/>
  <c r="C399" i="7"/>
  <c r="B399" i="7"/>
  <c r="AA398" i="7"/>
  <c r="Z398" i="7"/>
  <c r="Y398" i="7"/>
  <c r="X398" i="7"/>
  <c r="W398" i="7"/>
  <c r="V398" i="7"/>
  <c r="U398" i="7"/>
  <c r="T398" i="7"/>
  <c r="S398" i="7"/>
  <c r="R398" i="7"/>
  <c r="Q398" i="7"/>
  <c r="O398" i="7"/>
  <c r="N398" i="7"/>
  <c r="M398" i="7"/>
  <c r="L398" i="7"/>
  <c r="K398" i="7"/>
  <c r="J398" i="7"/>
  <c r="I398" i="7"/>
  <c r="H398" i="7"/>
  <c r="G398" i="7"/>
  <c r="F398" i="7"/>
  <c r="E398" i="7"/>
  <c r="D398" i="7"/>
  <c r="C398" i="7"/>
  <c r="B398" i="7"/>
  <c r="AA397" i="7"/>
  <c r="Z397" i="7"/>
  <c r="Y397" i="7"/>
  <c r="X397" i="7"/>
  <c r="W397" i="7"/>
  <c r="V397" i="7"/>
  <c r="U397" i="7"/>
  <c r="T397" i="7"/>
  <c r="S397" i="7"/>
  <c r="R397" i="7"/>
  <c r="Q397" i="7"/>
  <c r="O397" i="7"/>
  <c r="N397" i="7"/>
  <c r="M397" i="7"/>
  <c r="L397" i="7"/>
  <c r="K397" i="7"/>
  <c r="J397" i="7"/>
  <c r="I397" i="7"/>
  <c r="H397" i="7"/>
  <c r="G397" i="7"/>
  <c r="F397" i="7"/>
  <c r="E397" i="7"/>
  <c r="D397" i="7"/>
  <c r="C397" i="7"/>
  <c r="B397" i="7"/>
  <c r="AA396" i="7"/>
  <c r="Z396" i="7"/>
  <c r="Y396" i="7"/>
  <c r="X396" i="7"/>
  <c r="W396" i="7"/>
  <c r="V396" i="7"/>
  <c r="U396" i="7"/>
  <c r="T396" i="7"/>
  <c r="S396" i="7"/>
  <c r="R396" i="7"/>
  <c r="Q396" i="7"/>
  <c r="O396" i="7"/>
  <c r="N396" i="7"/>
  <c r="M396" i="7"/>
  <c r="L396" i="7"/>
  <c r="K396" i="7"/>
  <c r="J396" i="7"/>
  <c r="I396" i="7"/>
  <c r="H396" i="7"/>
  <c r="G396" i="7"/>
  <c r="F396" i="7"/>
  <c r="E396" i="7"/>
  <c r="D396" i="7"/>
  <c r="C396" i="7"/>
  <c r="B396" i="7"/>
  <c r="AA395" i="7"/>
  <c r="Z395" i="7"/>
  <c r="Y395" i="7"/>
  <c r="X395" i="7"/>
  <c r="W395" i="7"/>
  <c r="V395" i="7"/>
  <c r="U395" i="7"/>
  <c r="T395" i="7"/>
  <c r="S395" i="7"/>
  <c r="R395" i="7"/>
  <c r="Q395" i="7"/>
  <c r="O395" i="7"/>
  <c r="N395" i="7"/>
  <c r="M395" i="7"/>
  <c r="L395" i="7"/>
  <c r="K395" i="7"/>
  <c r="J395" i="7"/>
  <c r="I395" i="7"/>
  <c r="H395" i="7"/>
  <c r="G395" i="7"/>
  <c r="F395" i="7"/>
  <c r="E395" i="7"/>
  <c r="D395" i="7"/>
  <c r="C395" i="7"/>
  <c r="B395" i="7"/>
  <c r="AA394" i="7"/>
  <c r="Z394" i="7"/>
  <c r="Y394" i="7"/>
  <c r="X394" i="7"/>
  <c r="W394" i="7"/>
  <c r="V394" i="7"/>
  <c r="U394" i="7"/>
  <c r="T394" i="7"/>
  <c r="S394" i="7"/>
  <c r="R394" i="7"/>
  <c r="Q394" i="7"/>
  <c r="O394" i="7"/>
  <c r="N394" i="7"/>
  <c r="M394" i="7"/>
  <c r="L394" i="7"/>
  <c r="K394" i="7"/>
  <c r="J394" i="7"/>
  <c r="I394" i="7"/>
  <c r="H394" i="7"/>
  <c r="G394" i="7"/>
  <c r="F394" i="7"/>
  <c r="E394" i="7"/>
  <c r="D394" i="7"/>
  <c r="C394" i="7"/>
  <c r="B394" i="7"/>
  <c r="AA393" i="7"/>
  <c r="Z393" i="7"/>
  <c r="Y393" i="7"/>
  <c r="X393" i="7"/>
  <c r="W393" i="7"/>
  <c r="V393" i="7"/>
  <c r="U393" i="7"/>
  <c r="T393" i="7"/>
  <c r="S393" i="7"/>
  <c r="R393" i="7"/>
  <c r="Q393" i="7"/>
  <c r="O393" i="7"/>
  <c r="N393" i="7"/>
  <c r="M393" i="7"/>
  <c r="L393" i="7"/>
  <c r="K393" i="7"/>
  <c r="J393" i="7"/>
  <c r="I393" i="7"/>
  <c r="H393" i="7"/>
  <c r="G393" i="7"/>
  <c r="F393" i="7"/>
  <c r="E393" i="7"/>
  <c r="D393" i="7"/>
  <c r="C393" i="7"/>
  <c r="B393" i="7"/>
  <c r="AA392" i="7"/>
  <c r="Z392" i="7"/>
  <c r="Y392" i="7"/>
  <c r="X392" i="7"/>
  <c r="W392" i="7"/>
  <c r="V392" i="7"/>
  <c r="U392" i="7"/>
  <c r="T392" i="7"/>
  <c r="S392" i="7"/>
  <c r="R392" i="7"/>
  <c r="Q392" i="7"/>
  <c r="O392" i="7"/>
  <c r="N392" i="7"/>
  <c r="M392" i="7"/>
  <c r="L392" i="7"/>
  <c r="K392" i="7"/>
  <c r="J392" i="7"/>
  <c r="I392" i="7"/>
  <c r="H392" i="7"/>
  <c r="G392" i="7"/>
  <c r="F392" i="7"/>
  <c r="E392" i="7"/>
  <c r="D392" i="7"/>
  <c r="C392" i="7"/>
  <c r="B392" i="7"/>
  <c r="AA391" i="7"/>
  <c r="Z391" i="7"/>
  <c r="Y391" i="7"/>
  <c r="X391" i="7"/>
  <c r="W391" i="7"/>
  <c r="V391" i="7"/>
  <c r="U391" i="7"/>
  <c r="T391" i="7"/>
  <c r="S391" i="7"/>
  <c r="R391" i="7"/>
  <c r="Q391" i="7"/>
  <c r="O391" i="7"/>
  <c r="N391" i="7"/>
  <c r="M391" i="7"/>
  <c r="L391" i="7"/>
  <c r="K391" i="7"/>
  <c r="J391" i="7"/>
  <c r="I391" i="7"/>
  <c r="H391" i="7"/>
  <c r="G391" i="7"/>
  <c r="F391" i="7"/>
  <c r="E391" i="7"/>
  <c r="D391" i="7"/>
  <c r="C391" i="7"/>
  <c r="B391" i="7"/>
  <c r="AA390" i="7"/>
  <c r="Z390" i="7"/>
  <c r="Y390" i="7"/>
  <c r="X390" i="7"/>
  <c r="W390" i="7"/>
  <c r="V390" i="7"/>
  <c r="U390" i="7"/>
  <c r="T390" i="7"/>
  <c r="S390" i="7"/>
  <c r="R390" i="7"/>
  <c r="Q390" i="7"/>
  <c r="O390" i="7"/>
  <c r="N390" i="7"/>
  <c r="M390" i="7"/>
  <c r="L390" i="7"/>
  <c r="K390" i="7"/>
  <c r="J390" i="7"/>
  <c r="I390" i="7"/>
  <c r="H390" i="7"/>
  <c r="G390" i="7"/>
  <c r="F390" i="7"/>
  <c r="E390" i="7"/>
  <c r="D390" i="7"/>
  <c r="C390" i="7"/>
  <c r="B390" i="7"/>
  <c r="AA389" i="7"/>
  <c r="Z389" i="7"/>
  <c r="Y389" i="7"/>
  <c r="X389" i="7"/>
  <c r="W389" i="7"/>
  <c r="V389" i="7"/>
  <c r="U389" i="7"/>
  <c r="T389" i="7"/>
  <c r="S389" i="7"/>
  <c r="R389" i="7"/>
  <c r="Q389" i="7"/>
  <c r="O389" i="7"/>
  <c r="N389" i="7"/>
  <c r="M389" i="7"/>
  <c r="L389" i="7"/>
  <c r="K389" i="7"/>
  <c r="J389" i="7"/>
  <c r="I389" i="7"/>
  <c r="H389" i="7"/>
  <c r="G389" i="7"/>
  <c r="F389" i="7"/>
  <c r="E389" i="7"/>
  <c r="D389" i="7"/>
  <c r="C389" i="7"/>
  <c r="B389" i="7"/>
  <c r="AA388" i="7"/>
  <c r="Z388" i="7"/>
  <c r="Y388" i="7"/>
  <c r="X388" i="7"/>
  <c r="W388" i="7"/>
  <c r="V388" i="7"/>
  <c r="U388" i="7"/>
  <c r="T388" i="7"/>
  <c r="S388" i="7"/>
  <c r="R388" i="7"/>
  <c r="Q388" i="7"/>
  <c r="O388" i="7"/>
  <c r="N388" i="7"/>
  <c r="M388" i="7"/>
  <c r="L388" i="7"/>
  <c r="K388" i="7"/>
  <c r="J388" i="7"/>
  <c r="I388" i="7"/>
  <c r="H388" i="7"/>
  <c r="G388" i="7"/>
  <c r="F388" i="7"/>
  <c r="E388" i="7"/>
  <c r="D388" i="7"/>
  <c r="C388" i="7"/>
  <c r="B388" i="7"/>
  <c r="AA387" i="7"/>
  <c r="Z387" i="7"/>
  <c r="Y387" i="7"/>
  <c r="X387" i="7"/>
  <c r="W387" i="7"/>
  <c r="V387" i="7"/>
  <c r="U387" i="7"/>
  <c r="T387" i="7"/>
  <c r="S387" i="7"/>
  <c r="R387" i="7"/>
  <c r="Q387" i="7"/>
  <c r="O387" i="7"/>
  <c r="N387" i="7"/>
  <c r="M387" i="7"/>
  <c r="L387" i="7"/>
  <c r="K387" i="7"/>
  <c r="J387" i="7"/>
  <c r="I387" i="7"/>
  <c r="H387" i="7"/>
  <c r="G387" i="7"/>
  <c r="F387" i="7"/>
  <c r="E387" i="7"/>
  <c r="D387" i="7"/>
  <c r="C387" i="7"/>
  <c r="B387" i="7"/>
  <c r="AA386" i="7"/>
  <c r="Z386" i="7"/>
  <c r="Y386" i="7"/>
  <c r="X386" i="7"/>
  <c r="W386" i="7"/>
  <c r="V386" i="7"/>
  <c r="U386" i="7"/>
  <c r="T386" i="7"/>
  <c r="S386" i="7"/>
  <c r="R386" i="7"/>
  <c r="Q386" i="7"/>
  <c r="O386" i="7"/>
  <c r="N386" i="7"/>
  <c r="M386" i="7"/>
  <c r="L386" i="7"/>
  <c r="K386" i="7"/>
  <c r="J386" i="7"/>
  <c r="I386" i="7"/>
  <c r="H386" i="7"/>
  <c r="G386" i="7"/>
  <c r="F386" i="7"/>
  <c r="E386" i="7"/>
  <c r="D386" i="7"/>
  <c r="C386" i="7"/>
  <c r="B386" i="7"/>
  <c r="AA385" i="7"/>
  <c r="Z385" i="7"/>
  <c r="Y385" i="7"/>
  <c r="X385" i="7"/>
  <c r="W385" i="7"/>
  <c r="V385" i="7"/>
  <c r="U385" i="7"/>
  <c r="T385" i="7"/>
  <c r="S385" i="7"/>
  <c r="R385" i="7"/>
  <c r="Q385" i="7"/>
  <c r="O385" i="7"/>
  <c r="N385" i="7"/>
  <c r="M385" i="7"/>
  <c r="L385" i="7"/>
  <c r="K385" i="7"/>
  <c r="J385" i="7"/>
  <c r="I385" i="7"/>
  <c r="H385" i="7"/>
  <c r="G385" i="7"/>
  <c r="F385" i="7"/>
  <c r="E385" i="7"/>
  <c r="D385" i="7"/>
  <c r="C385" i="7"/>
  <c r="B385" i="7"/>
  <c r="AA384" i="7"/>
  <c r="Z384" i="7"/>
  <c r="Y384" i="7"/>
  <c r="X384" i="7"/>
  <c r="W384" i="7"/>
  <c r="V384" i="7"/>
  <c r="U384" i="7"/>
  <c r="T384" i="7"/>
  <c r="S384" i="7"/>
  <c r="R384" i="7"/>
  <c r="Q384" i="7"/>
  <c r="O384" i="7"/>
  <c r="N384" i="7"/>
  <c r="M384" i="7"/>
  <c r="L384" i="7"/>
  <c r="K384" i="7"/>
  <c r="J384" i="7"/>
  <c r="I384" i="7"/>
  <c r="H384" i="7"/>
  <c r="G384" i="7"/>
  <c r="F384" i="7"/>
  <c r="E384" i="7"/>
  <c r="D384" i="7"/>
  <c r="C384" i="7"/>
  <c r="B384" i="7"/>
  <c r="AA383" i="7"/>
  <c r="Z383" i="7"/>
  <c r="Y383" i="7"/>
  <c r="X383" i="7"/>
  <c r="W383" i="7"/>
  <c r="V383" i="7"/>
  <c r="U383" i="7"/>
  <c r="T383" i="7"/>
  <c r="S383" i="7"/>
  <c r="R383" i="7"/>
  <c r="Q383" i="7"/>
  <c r="O383" i="7"/>
  <c r="N383" i="7"/>
  <c r="M383" i="7"/>
  <c r="L383" i="7"/>
  <c r="K383" i="7"/>
  <c r="J383" i="7"/>
  <c r="I383" i="7"/>
  <c r="H383" i="7"/>
  <c r="G383" i="7"/>
  <c r="F383" i="7"/>
  <c r="E383" i="7"/>
  <c r="D383" i="7"/>
  <c r="C383" i="7"/>
  <c r="B383" i="7"/>
  <c r="AA382" i="7"/>
  <c r="Z382" i="7"/>
  <c r="Y382" i="7"/>
  <c r="X382" i="7"/>
  <c r="W382" i="7"/>
  <c r="V382" i="7"/>
  <c r="U382" i="7"/>
  <c r="T382" i="7"/>
  <c r="S382" i="7"/>
  <c r="R382" i="7"/>
  <c r="Q382" i="7"/>
  <c r="O382" i="7"/>
  <c r="N382" i="7"/>
  <c r="M382" i="7"/>
  <c r="L382" i="7"/>
  <c r="K382" i="7"/>
  <c r="J382" i="7"/>
  <c r="I382" i="7"/>
  <c r="H382" i="7"/>
  <c r="G382" i="7"/>
  <c r="F382" i="7"/>
  <c r="E382" i="7"/>
  <c r="D382" i="7"/>
  <c r="C382" i="7"/>
  <c r="B382" i="7"/>
  <c r="AA381" i="7"/>
  <c r="Z381" i="7"/>
  <c r="Y381" i="7"/>
  <c r="X381" i="7"/>
  <c r="W381" i="7"/>
  <c r="V381" i="7"/>
  <c r="U381" i="7"/>
  <c r="T381" i="7"/>
  <c r="S381" i="7"/>
  <c r="R381" i="7"/>
  <c r="Q381" i="7"/>
  <c r="O381" i="7"/>
  <c r="N381" i="7"/>
  <c r="M381" i="7"/>
  <c r="L381" i="7"/>
  <c r="K381" i="7"/>
  <c r="J381" i="7"/>
  <c r="I381" i="7"/>
  <c r="H381" i="7"/>
  <c r="G381" i="7"/>
  <c r="F381" i="7"/>
  <c r="E381" i="7"/>
  <c r="D381" i="7"/>
  <c r="C381" i="7"/>
  <c r="B381" i="7"/>
  <c r="AA380" i="7"/>
  <c r="Z380" i="7"/>
  <c r="Y380" i="7"/>
  <c r="X380" i="7"/>
  <c r="W380" i="7"/>
  <c r="V380" i="7"/>
  <c r="U380" i="7"/>
  <c r="T380" i="7"/>
  <c r="S380" i="7"/>
  <c r="R380" i="7"/>
  <c r="Q380" i="7"/>
  <c r="O380" i="7"/>
  <c r="N380" i="7"/>
  <c r="M380" i="7"/>
  <c r="L380" i="7"/>
  <c r="K380" i="7"/>
  <c r="J380" i="7"/>
  <c r="I380" i="7"/>
  <c r="H380" i="7"/>
  <c r="G380" i="7"/>
  <c r="F380" i="7"/>
  <c r="E380" i="7"/>
  <c r="D380" i="7"/>
  <c r="C380" i="7"/>
  <c r="B380" i="7"/>
  <c r="AA379" i="7"/>
  <c r="Z379" i="7"/>
  <c r="Y379" i="7"/>
  <c r="X379" i="7"/>
  <c r="W379" i="7"/>
  <c r="V379" i="7"/>
  <c r="U379" i="7"/>
  <c r="T379" i="7"/>
  <c r="S379" i="7"/>
  <c r="R379" i="7"/>
  <c r="Q379" i="7"/>
  <c r="O379" i="7"/>
  <c r="N379" i="7"/>
  <c r="M379" i="7"/>
  <c r="L379" i="7"/>
  <c r="K379" i="7"/>
  <c r="J379" i="7"/>
  <c r="I379" i="7"/>
  <c r="H379" i="7"/>
  <c r="G379" i="7"/>
  <c r="F379" i="7"/>
  <c r="E379" i="7"/>
  <c r="D379" i="7"/>
  <c r="C379" i="7"/>
  <c r="B379" i="7"/>
  <c r="AA378" i="7"/>
  <c r="Z378" i="7"/>
  <c r="Y378" i="7"/>
  <c r="X378" i="7"/>
  <c r="W378" i="7"/>
  <c r="V378" i="7"/>
  <c r="U378" i="7"/>
  <c r="T378" i="7"/>
  <c r="S378" i="7"/>
  <c r="R378" i="7"/>
  <c r="Q378" i="7"/>
  <c r="O378" i="7"/>
  <c r="N378" i="7"/>
  <c r="M378" i="7"/>
  <c r="L378" i="7"/>
  <c r="K378" i="7"/>
  <c r="J378" i="7"/>
  <c r="I378" i="7"/>
  <c r="H378" i="7"/>
  <c r="G378" i="7"/>
  <c r="F378" i="7"/>
  <c r="E378" i="7"/>
  <c r="D378" i="7"/>
  <c r="C378" i="7"/>
  <c r="B378" i="7"/>
  <c r="AA377" i="7"/>
  <c r="Z377" i="7"/>
  <c r="Y377" i="7"/>
  <c r="X377" i="7"/>
  <c r="W377" i="7"/>
  <c r="V377" i="7"/>
  <c r="U377" i="7"/>
  <c r="T377" i="7"/>
  <c r="S377" i="7"/>
  <c r="R377" i="7"/>
  <c r="Q377" i="7"/>
  <c r="O377" i="7"/>
  <c r="N377" i="7"/>
  <c r="M377" i="7"/>
  <c r="L377" i="7"/>
  <c r="K377" i="7"/>
  <c r="J377" i="7"/>
  <c r="I377" i="7"/>
  <c r="H377" i="7"/>
  <c r="G377" i="7"/>
  <c r="F377" i="7"/>
  <c r="E377" i="7"/>
  <c r="D377" i="7"/>
  <c r="C377" i="7"/>
  <c r="B377" i="7"/>
  <c r="AA376" i="7"/>
  <c r="Z376" i="7"/>
  <c r="Y376" i="7"/>
  <c r="X376" i="7"/>
  <c r="W376" i="7"/>
  <c r="V376" i="7"/>
  <c r="U376" i="7"/>
  <c r="T376" i="7"/>
  <c r="S376" i="7"/>
  <c r="R376" i="7"/>
  <c r="Q376" i="7"/>
  <c r="O376" i="7"/>
  <c r="N376" i="7"/>
  <c r="M376" i="7"/>
  <c r="L376" i="7"/>
  <c r="K376" i="7"/>
  <c r="J376" i="7"/>
  <c r="I376" i="7"/>
  <c r="H376" i="7"/>
  <c r="G376" i="7"/>
  <c r="F376" i="7"/>
  <c r="E376" i="7"/>
  <c r="D376" i="7"/>
  <c r="C376" i="7"/>
  <c r="B376" i="7"/>
  <c r="AA375" i="7"/>
  <c r="Z375" i="7"/>
  <c r="Y375" i="7"/>
  <c r="X375" i="7"/>
  <c r="W375" i="7"/>
  <c r="V375" i="7"/>
  <c r="U375" i="7"/>
  <c r="T375" i="7"/>
  <c r="S375" i="7"/>
  <c r="R375" i="7"/>
  <c r="Q375" i="7"/>
  <c r="O375" i="7"/>
  <c r="N375" i="7"/>
  <c r="M375" i="7"/>
  <c r="L375" i="7"/>
  <c r="K375" i="7"/>
  <c r="J375" i="7"/>
  <c r="I375" i="7"/>
  <c r="H375" i="7"/>
  <c r="G375" i="7"/>
  <c r="F375" i="7"/>
  <c r="E375" i="7"/>
  <c r="D375" i="7"/>
  <c r="C375" i="7"/>
  <c r="B375" i="7"/>
  <c r="AA374" i="7"/>
  <c r="Z374" i="7"/>
  <c r="Y374" i="7"/>
  <c r="X374" i="7"/>
  <c r="W374" i="7"/>
  <c r="V374" i="7"/>
  <c r="U374" i="7"/>
  <c r="T374" i="7"/>
  <c r="S374" i="7"/>
  <c r="R374" i="7"/>
  <c r="Q374" i="7"/>
  <c r="O374" i="7"/>
  <c r="N374" i="7"/>
  <c r="M374" i="7"/>
  <c r="L374" i="7"/>
  <c r="K374" i="7"/>
  <c r="J374" i="7"/>
  <c r="I374" i="7"/>
  <c r="H374" i="7"/>
  <c r="G374" i="7"/>
  <c r="F374" i="7"/>
  <c r="E374" i="7"/>
  <c r="D374" i="7"/>
  <c r="C374" i="7"/>
  <c r="B374" i="7"/>
  <c r="AA373" i="7"/>
  <c r="Z373" i="7"/>
  <c r="Y373" i="7"/>
  <c r="X373" i="7"/>
  <c r="W373" i="7"/>
  <c r="V373" i="7"/>
  <c r="U373" i="7"/>
  <c r="T373" i="7"/>
  <c r="S373" i="7"/>
  <c r="R373" i="7"/>
  <c r="Q373" i="7"/>
  <c r="O373" i="7"/>
  <c r="N373" i="7"/>
  <c r="M373" i="7"/>
  <c r="L373" i="7"/>
  <c r="K373" i="7"/>
  <c r="J373" i="7"/>
  <c r="I373" i="7"/>
  <c r="H373" i="7"/>
  <c r="G373" i="7"/>
  <c r="F373" i="7"/>
  <c r="E373" i="7"/>
  <c r="D373" i="7"/>
  <c r="C373" i="7"/>
  <c r="B373" i="7"/>
  <c r="AA372" i="7"/>
  <c r="Z372" i="7"/>
  <c r="Y372" i="7"/>
  <c r="X372" i="7"/>
  <c r="W372" i="7"/>
  <c r="V372" i="7"/>
  <c r="U372" i="7"/>
  <c r="T372" i="7"/>
  <c r="S372" i="7"/>
  <c r="R372" i="7"/>
  <c r="Q372" i="7"/>
  <c r="O372" i="7"/>
  <c r="N372" i="7"/>
  <c r="M372" i="7"/>
  <c r="L372" i="7"/>
  <c r="K372" i="7"/>
  <c r="J372" i="7"/>
  <c r="I372" i="7"/>
  <c r="H372" i="7"/>
  <c r="G372" i="7"/>
  <c r="F372" i="7"/>
  <c r="E372" i="7"/>
  <c r="D372" i="7"/>
  <c r="C372" i="7"/>
  <c r="B372" i="7"/>
  <c r="AA371" i="7"/>
  <c r="Z371" i="7"/>
  <c r="Y371" i="7"/>
  <c r="X371" i="7"/>
  <c r="W371" i="7"/>
  <c r="V371" i="7"/>
  <c r="U371" i="7"/>
  <c r="T371" i="7"/>
  <c r="S371" i="7"/>
  <c r="R371" i="7"/>
  <c r="Q371" i="7"/>
  <c r="O371" i="7"/>
  <c r="N371" i="7"/>
  <c r="M371" i="7"/>
  <c r="L371" i="7"/>
  <c r="K371" i="7"/>
  <c r="J371" i="7"/>
  <c r="I371" i="7"/>
  <c r="H371" i="7"/>
  <c r="G371" i="7"/>
  <c r="F371" i="7"/>
  <c r="E371" i="7"/>
  <c r="D371" i="7"/>
  <c r="C371" i="7"/>
  <c r="B371" i="7"/>
  <c r="AA370" i="7"/>
  <c r="Z370" i="7"/>
  <c r="Y370" i="7"/>
  <c r="X370" i="7"/>
  <c r="W370" i="7"/>
  <c r="V370" i="7"/>
  <c r="U370" i="7"/>
  <c r="T370" i="7"/>
  <c r="S370" i="7"/>
  <c r="R370" i="7"/>
  <c r="Q370" i="7"/>
  <c r="O370" i="7"/>
  <c r="N370" i="7"/>
  <c r="M370" i="7"/>
  <c r="L370" i="7"/>
  <c r="K370" i="7"/>
  <c r="J370" i="7"/>
  <c r="I370" i="7"/>
  <c r="H370" i="7"/>
  <c r="G370" i="7"/>
  <c r="F370" i="7"/>
  <c r="E370" i="7"/>
  <c r="D370" i="7"/>
  <c r="C370" i="7"/>
  <c r="B370" i="7"/>
  <c r="AA369" i="7"/>
  <c r="Z369" i="7"/>
  <c r="Y369" i="7"/>
  <c r="X369" i="7"/>
  <c r="W369" i="7"/>
  <c r="V369" i="7"/>
  <c r="U369" i="7"/>
  <c r="T369" i="7"/>
  <c r="S369" i="7"/>
  <c r="R369" i="7"/>
  <c r="Q369" i="7"/>
  <c r="O369" i="7"/>
  <c r="N369" i="7"/>
  <c r="M369" i="7"/>
  <c r="L369" i="7"/>
  <c r="K369" i="7"/>
  <c r="J369" i="7"/>
  <c r="I369" i="7"/>
  <c r="H369" i="7"/>
  <c r="G369" i="7"/>
  <c r="F369" i="7"/>
  <c r="E369" i="7"/>
  <c r="D369" i="7"/>
  <c r="C369" i="7"/>
  <c r="B369" i="7"/>
  <c r="AA368" i="7"/>
  <c r="Z368" i="7"/>
  <c r="Y368" i="7"/>
  <c r="X368" i="7"/>
  <c r="W368" i="7"/>
  <c r="V368" i="7"/>
  <c r="U368" i="7"/>
  <c r="T368" i="7"/>
  <c r="S368" i="7"/>
  <c r="R368" i="7"/>
  <c r="Q368" i="7"/>
  <c r="O368" i="7"/>
  <c r="N368" i="7"/>
  <c r="M368" i="7"/>
  <c r="L368" i="7"/>
  <c r="K368" i="7"/>
  <c r="J368" i="7"/>
  <c r="I368" i="7"/>
  <c r="H368" i="7"/>
  <c r="G368" i="7"/>
  <c r="F368" i="7"/>
  <c r="E368" i="7"/>
  <c r="D368" i="7"/>
  <c r="C368" i="7"/>
  <c r="B368" i="7"/>
  <c r="AA367" i="7"/>
  <c r="Z367" i="7"/>
  <c r="Y367" i="7"/>
  <c r="X367" i="7"/>
  <c r="W367" i="7"/>
  <c r="V367" i="7"/>
  <c r="U367" i="7"/>
  <c r="T367" i="7"/>
  <c r="S367" i="7"/>
  <c r="R367" i="7"/>
  <c r="Q367" i="7"/>
  <c r="O367" i="7"/>
  <c r="N367" i="7"/>
  <c r="M367" i="7"/>
  <c r="L367" i="7"/>
  <c r="K367" i="7"/>
  <c r="J367" i="7"/>
  <c r="I367" i="7"/>
  <c r="H367" i="7"/>
  <c r="G367" i="7"/>
  <c r="F367" i="7"/>
  <c r="E367" i="7"/>
  <c r="D367" i="7"/>
  <c r="C367" i="7"/>
  <c r="B367" i="7"/>
  <c r="AA366" i="7"/>
  <c r="Z366" i="7"/>
  <c r="Y366" i="7"/>
  <c r="X366" i="7"/>
  <c r="W366" i="7"/>
  <c r="V366" i="7"/>
  <c r="U366" i="7"/>
  <c r="T366" i="7"/>
  <c r="S366" i="7"/>
  <c r="R366" i="7"/>
  <c r="Q366" i="7"/>
  <c r="O366" i="7"/>
  <c r="N366" i="7"/>
  <c r="M366" i="7"/>
  <c r="L366" i="7"/>
  <c r="K366" i="7"/>
  <c r="J366" i="7"/>
  <c r="I366" i="7"/>
  <c r="H366" i="7"/>
  <c r="G366" i="7"/>
  <c r="F366" i="7"/>
  <c r="E366" i="7"/>
  <c r="D366" i="7"/>
  <c r="C366" i="7"/>
  <c r="B366" i="7"/>
  <c r="AA365" i="7"/>
  <c r="Z365" i="7"/>
  <c r="Y365" i="7"/>
  <c r="X365" i="7"/>
  <c r="W365" i="7"/>
  <c r="V365" i="7"/>
  <c r="U365" i="7"/>
  <c r="T365" i="7"/>
  <c r="S365" i="7"/>
  <c r="R365" i="7"/>
  <c r="Q365" i="7"/>
  <c r="O365" i="7"/>
  <c r="N365" i="7"/>
  <c r="M365" i="7"/>
  <c r="L365" i="7"/>
  <c r="K365" i="7"/>
  <c r="J365" i="7"/>
  <c r="I365" i="7"/>
  <c r="H365" i="7"/>
  <c r="G365" i="7"/>
  <c r="F365" i="7"/>
  <c r="E365" i="7"/>
  <c r="D365" i="7"/>
  <c r="C365" i="7"/>
  <c r="B365" i="7"/>
  <c r="AA364" i="7"/>
  <c r="Z364" i="7"/>
  <c r="Y364" i="7"/>
  <c r="X364" i="7"/>
  <c r="W364" i="7"/>
  <c r="V364" i="7"/>
  <c r="U364" i="7"/>
  <c r="T364" i="7"/>
  <c r="S364" i="7"/>
  <c r="R364" i="7"/>
  <c r="Q364" i="7"/>
  <c r="O364" i="7"/>
  <c r="N364" i="7"/>
  <c r="M364" i="7"/>
  <c r="L364" i="7"/>
  <c r="K364" i="7"/>
  <c r="J364" i="7"/>
  <c r="I364" i="7"/>
  <c r="H364" i="7"/>
  <c r="G364" i="7"/>
  <c r="F364" i="7"/>
  <c r="E364" i="7"/>
  <c r="D364" i="7"/>
  <c r="C364" i="7"/>
  <c r="B364" i="7"/>
  <c r="AA363" i="7"/>
  <c r="Z363" i="7"/>
  <c r="Y363" i="7"/>
  <c r="X363" i="7"/>
  <c r="W363" i="7"/>
  <c r="V363" i="7"/>
  <c r="U363" i="7"/>
  <c r="T363" i="7"/>
  <c r="S363" i="7"/>
  <c r="R363" i="7"/>
  <c r="Q363" i="7"/>
  <c r="O363" i="7"/>
  <c r="N363" i="7"/>
  <c r="M363" i="7"/>
  <c r="L363" i="7"/>
  <c r="K363" i="7"/>
  <c r="J363" i="7"/>
  <c r="I363" i="7"/>
  <c r="H363" i="7"/>
  <c r="G363" i="7"/>
  <c r="F363" i="7"/>
  <c r="E363" i="7"/>
  <c r="D363" i="7"/>
  <c r="C363" i="7"/>
  <c r="B363" i="7"/>
  <c r="AA362" i="7"/>
  <c r="Z362" i="7"/>
  <c r="Y362" i="7"/>
  <c r="X362" i="7"/>
  <c r="W362" i="7"/>
  <c r="V362" i="7"/>
  <c r="U362" i="7"/>
  <c r="T362" i="7"/>
  <c r="S362" i="7"/>
  <c r="R362" i="7"/>
  <c r="Q362" i="7"/>
  <c r="O362" i="7"/>
  <c r="N362" i="7"/>
  <c r="M362" i="7"/>
  <c r="L362" i="7"/>
  <c r="K362" i="7"/>
  <c r="J362" i="7"/>
  <c r="I362" i="7"/>
  <c r="H362" i="7"/>
  <c r="G362" i="7"/>
  <c r="F362" i="7"/>
  <c r="E362" i="7"/>
  <c r="D362" i="7"/>
  <c r="C362" i="7"/>
  <c r="B362" i="7"/>
  <c r="AA361" i="7"/>
  <c r="Z361" i="7"/>
  <c r="Y361" i="7"/>
  <c r="X361" i="7"/>
  <c r="W361" i="7"/>
  <c r="V361" i="7"/>
  <c r="U361" i="7"/>
  <c r="T361" i="7"/>
  <c r="S361" i="7"/>
  <c r="R361" i="7"/>
  <c r="Q361" i="7"/>
  <c r="O361" i="7"/>
  <c r="N361" i="7"/>
  <c r="M361" i="7"/>
  <c r="L361" i="7"/>
  <c r="K361" i="7"/>
  <c r="J361" i="7"/>
  <c r="I361" i="7"/>
  <c r="H361" i="7"/>
  <c r="G361" i="7"/>
  <c r="F361" i="7"/>
  <c r="E361" i="7"/>
  <c r="D361" i="7"/>
  <c r="C361" i="7"/>
  <c r="B361" i="7"/>
  <c r="AA360" i="7"/>
  <c r="Z360" i="7"/>
  <c r="Y360" i="7"/>
  <c r="X360" i="7"/>
  <c r="W360" i="7"/>
  <c r="V360" i="7"/>
  <c r="U360" i="7"/>
  <c r="T360" i="7"/>
  <c r="S360" i="7"/>
  <c r="R360" i="7"/>
  <c r="Q360" i="7"/>
  <c r="O360" i="7"/>
  <c r="N360" i="7"/>
  <c r="M360" i="7"/>
  <c r="L360" i="7"/>
  <c r="K360" i="7"/>
  <c r="J360" i="7"/>
  <c r="I360" i="7"/>
  <c r="H360" i="7"/>
  <c r="G360" i="7"/>
  <c r="F360" i="7"/>
  <c r="E360" i="7"/>
  <c r="D360" i="7"/>
  <c r="C360" i="7"/>
  <c r="B360" i="7"/>
  <c r="AA359" i="7"/>
  <c r="Z359" i="7"/>
  <c r="Y359" i="7"/>
  <c r="X359" i="7"/>
  <c r="W359" i="7"/>
  <c r="V359" i="7"/>
  <c r="U359" i="7"/>
  <c r="T359" i="7"/>
  <c r="S359" i="7"/>
  <c r="R359" i="7"/>
  <c r="Q359" i="7"/>
  <c r="O359" i="7"/>
  <c r="N359" i="7"/>
  <c r="M359" i="7"/>
  <c r="L359" i="7"/>
  <c r="K359" i="7"/>
  <c r="J359" i="7"/>
  <c r="I359" i="7"/>
  <c r="H359" i="7"/>
  <c r="G359" i="7"/>
  <c r="F359" i="7"/>
  <c r="E359" i="7"/>
  <c r="D359" i="7"/>
  <c r="C359" i="7"/>
  <c r="B359" i="7"/>
  <c r="AA358" i="7"/>
  <c r="Z358" i="7"/>
  <c r="Y358" i="7"/>
  <c r="X358" i="7"/>
  <c r="W358" i="7"/>
  <c r="V358" i="7"/>
  <c r="U358" i="7"/>
  <c r="T358" i="7"/>
  <c r="S358" i="7"/>
  <c r="R358" i="7"/>
  <c r="Q358" i="7"/>
  <c r="O358" i="7"/>
  <c r="N358" i="7"/>
  <c r="M358" i="7"/>
  <c r="L358" i="7"/>
  <c r="K358" i="7"/>
  <c r="J358" i="7"/>
  <c r="I358" i="7"/>
  <c r="H358" i="7"/>
  <c r="G358" i="7"/>
  <c r="F358" i="7"/>
  <c r="E358" i="7"/>
  <c r="D358" i="7"/>
  <c r="C358" i="7"/>
  <c r="B358" i="7"/>
  <c r="AA357" i="7"/>
  <c r="Z357" i="7"/>
  <c r="Y357" i="7"/>
  <c r="X357" i="7"/>
  <c r="W357" i="7"/>
  <c r="V357" i="7"/>
  <c r="U357" i="7"/>
  <c r="T357" i="7"/>
  <c r="S357" i="7"/>
  <c r="R357" i="7"/>
  <c r="Q357" i="7"/>
  <c r="O357" i="7"/>
  <c r="N357" i="7"/>
  <c r="M357" i="7"/>
  <c r="L357" i="7"/>
  <c r="K357" i="7"/>
  <c r="J357" i="7"/>
  <c r="I357" i="7"/>
  <c r="H357" i="7"/>
  <c r="G357" i="7"/>
  <c r="F357" i="7"/>
  <c r="E357" i="7"/>
  <c r="D357" i="7"/>
  <c r="C357" i="7"/>
  <c r="B357" i="7"/>
  <c r="AA356" i="7"/>
  <c r="Z356" i="7"/>
  <c r="Y356" i="7"/>
  <c r="X356" i="7"/>
  <c r="W356" i="7"/>
  <c r="V356" i="7"/>
  <c r="U356" i="7"/>
  <c r="T356" i="7"/>
  <c r="S356" i="7"/>
  <c r="R356" i="7"/>
  <c r="Q356" i="7"/>
  <c r="O356" i="7"/>
  <c r="N356" i="7"/>
  <c r="M356" i="7"/>
  <c r="L356" i="7"/>
  <c r="K356" i="7"/>
  <c r="J356" i="7"/>
  <c r="I356" i="7"/>
  <c r="H356" i="7"/>
  <c r="G356" i="7"/>
  <c r="F356" i="7"/>
  <c r="E356" i="7"/>
  <c r="D356" i="7"/>
  <c r="C356" i="7"/>
  <c r="B356" i="7"/>
  <c r="AA355" i="7"/>
  <c r="Z355" i="7"/>
  <c r="Y355" i="7"/>
  <c r="X355" i="7"/>
  <c r="W355" i="7"/>
  <c r="V355" i="7"/>
  <c r="U355" i="7"/>
  <c r="T355" i="7"/>
  <c r="S355" i="7"/>
  <c r="R355" i="7"/>
  <c r="Q355" i="7"/>
  <c r="O355" i="7"/>
  <c r="N355" i="7"/>
  <c r="M355" i="7"/>
  <c r="L355" i="7"/>
  <c r="K355" i="7"/>
  <c r="J355" i="7"/>
  <c r="I355" i="7"/>
  <c r="H355" i="7"/>
  <c r="G355" i="7"/>
  <c r="F355" i="7"/>
  <c r="E355" i="7"/>
  <c r="D355" i="7"/>
  <c r="C355" i="7"/>
  <c r="B355" i="7"/>
  <c r="AA354" i="7"/>
  <c r="Z354" i="7"/>
  <c r="Y354" i="7"/>
  <c r="X354" i="7"/>
  <c r="W354" i="7"/>
  <c r="V354" i="7"/>
  <c r="U354" i="7"/>
  <c r="T354" i="7"/>
  <c r="S354" i="7"/>
  <c r="R354" i="7"/>
  <c r="Q354" i="7"/>
  <c r="O354" i="7"/>
  <c r="N354" i="7"/>
  <c r="M354" i="7"/>
  <c r="L354" i="7"/>
  <c r="K354" i="7"/>
  <c r="J354" i="7"/>
  <c r="I354" i="7"/>
  <c r="H354" i="7"/>
  <c r="G354" i="7"/>
  <c r="F354" i="7"/>
  <c r="E354" i="7"/>
  <c r="D354" i="7"/>
  <c r="C354" i="7"/>
  <c r="B354" i="7"/>
  <c r="AA353" i="7"/>
  <c r="Z353" i="7"/>
  <c r="Y353" i="7"/>
  <c r="X353" i="7"/>
  <c r="W353" i="7"/>
  <c r="V353" i="7"/>
  <c r="U353" i="7"/>
  <c r="T353" i="7"/>
  <c r="S353" i="7"/>
  <c r="R353" i="7"/>
  <c r="Q353" i="7"/>
  <c r="O353" i="7"/>
  <c r="N353" i="7"/>
  <c r="M353" i="7"/>
  <c r="L353" i="7"/>
  <c r="K353" i="7"/>
  <c r="J353" i="7"/>
  <c r="I353" i="7"/>
  <c r="H353" i="7"/>
  <c r="G353" i="7"/>
  <c r="F353" i="7"/>
  <c r="E353" i="7"/>
  <c r="D353" i="7"/>
  <c r="C353" i="7"/>
  <c r="B353" i="7"/>
  <c r="AA352" i="7"/>
  <c r="Z352" i="7"/>
  <c r="Y352" i="7"/>
  <c r="X352" i="7"/>
  <c r="W352" i="7"/>
  <c r="V352" i="7"/>
  <c r="U352" i="7"/>
  <c r="T352" i="7"/>
  <c r="S352" i="7"/>
  <c r="R352" i="7"/>
  <c r="Q352" i="7"/>
  <c r="O352" i="7"/>
  <c r="N352" i="7"/>
  <c r="M352" i="7"/>
  <c r="L352" i="7"/>
  <c r="K352" i="7"/>
  <c r="J352" i="7"/>
  <c r="I352" i="7"/>
  <c r="H352" i="7"/>
  <c r="G352" i="7"/>
  <c r="F352" i="7"/>
  <c r="E352" i="7"/>
  <c r="D352" i="7"/>
  <c r="C352" i="7"/>
  <c r="B352" i="7"/>
  <c r="AA351" i="7"/>
  <c r="Z351" i="7"/>
  <c r="Y351" i="7"/>
  <c r="X351" i="7"/>
  <c r="W351" i="7"/>
  <c r="V351" i="7"/>
  <c r="U351" i="7"/>
  <c r="T351" i="7"/>
  <c r="S351" i="7"/>
  <c r="R351" i="7"/>
  <c r="Q351" i="7"/>
  <c r="O351" i="7"/>
  <c r="N351" i="7"/>
  <c r="M351" i="7"/>
  <c r="L351" i="7"/>
  <c r="K351" i="7"/>
  <c r="J351" i="7"/>
  <c r="I351" i="7"/>
  <c r="H351" i="7"/>
  <c r="G351" i="7"/>
  <c r="F351" i="7"/>
  <c r="E351" i="7"/>
  <c r="D351" i="7"/>
  <c r="C351" i="7"/>
  <c r="B351" i="7"/>
  <c r="AA350" i="7"/>
  <c r="Z350" i="7"/>
  <c r="Y350" i="7"/>
  <c r="X350" i="7"/>
  <c r="W350" i="7"/>
  <c r="V350" i="7"/>
  <c r="U350" i="7"/>
  <c r="T350" i="7"/>
  <c r="S350" i="7"/>
  <c r="R350" i="7"/>
  <c r="Q350" i="7"/>
  <c r="O350" i="7"/>
  <c r="N350" i="7"/>
  <c r="M350" i="7"/>
  <c r="L350" i="7"/>
  <c r="K350" i="7"/>
  <c r="J350" i="7"/>
  <c r="I350" i="7"/>
  <c r="H350" i="7"/>
  <c r="G350" i="7"/>
  <c r="F350" i="7"/>
  <c r="E350" i="7"/>
  <c r="D350" i="7"/>
  <c r="C350" i="7"/>
  <c r="B350" i="7"/>
  <c r="AA349" i="7"/>
  <c r="Z349" i="7"/>
  <c r="Y349" i="7"/>
  <c r="X349" i="7"/>
  <c r="W349" i="7"/>
  <c r="V349" i="7"/>
  <c r="U349" i="7"/>
  <c r="T349" i="7"/>
  <c r="S349" i="7"/>
  <c r="R349" i="7"/>
  <c r="Q349" i="7"/>
  <c r="O349" i="7"/>
  <c r="N349" i="7"/>
  <c r="M349" i="7"/>
  <c r="L349" i="7"/>
  <c r="K349" i="7"/>
  <c r="J349" i="7"/>
  <c r="I349" i="7"/>
  <c r="H349" i="7"/>
  <c r="G349" i="7"/>
  <c r="F349" i="7"/>
  <c r="E349" i="7"/>
  <c r="D349" i="7"/>
  <c r="C349" i="7"/>
  <c r="B349" i="7"/>
  <c r="AA348" i="7"/>
  <c r="Z348" i="7"/>
  <c r="Y348" i="7"/>
  <c r="X348" i="7"/>
  <c r="W348" i="7"/>
  <c r="V348" i="7"/>
  <c r="U348" i="7"/>
  <c r="T348" i="7"/>
  <c r="S348" i="7"/>
  <c r="R348" i="7"/>
  <c r="Q348" i="7"/>
  <c r="O348" i="7"/>
  <c r="N348" i="7"/>
  <c r="M348" i="7"/>
  <c r="L348" i="7"/>
  <c r="K348" i="7"/>
  <c r="J348" i="7"/>
  <c r="I348" i="7"/>
  <c r="H348" i="7"/>
  <c r="G348" i="7"/>
  <c r="F348" i="7"/>
  <c r="E348" i="7"/>
  <c r="D348" i="7"/>
  <c r="C348" i="7"/>
  <c r="B348" i="7"/>
  <c r="AA347" i="7"/>
  <c r="Z347" i="7"/>
  <c r="Y347" i="7"/>
  <c r="X347" i="7"/>
  <c r="W347" i="7"/>
  <c r="V347" i="7"/>
  <c r="U347" i="7"/>
  <c r="T347" i="7"/>
  <c r="S347" i="7"/>
  <c r="R347" i="7"/>
  <c r="Q347" i="7"/>
  <c r="O347" i="7"/>
  <c r="N347" i="7"/>
  <c r="M347" i="7"/>
  <c r="L347" i="7"/>
  <c r="K347" i="7"/>
  <c r="J347" i="7"/>
  <c r="I347" i="7"/>
  <c r="H347" i="7"/>
  <c r="G347" i="7"/>
  <c r="F347" i="7"/>
  <c r="E347" i="7"/>
  <c r="D347" i="7"/>
  <c r="C347" i="7"/>
  <c r="B347" i="7"/>
  <c r="AA346" i="7"/>
  <c r="Z346" i="7"/>
  <c r="Y346" i="7"/>
  <c r="X346" i="7"/>
  <c r="W346" i="7"/>
  <c r="V346" i="7"/>
  <c r="U346" i="7"/>
  <c r="T346" i="7"/>
  <c r="S346" i="7"/>
  <c r="R346" i="7"/>
  <c r="Q346" i="7"/>
  <c r="O346" i="7"/>
  <c r="N346" i="7"/>
  <c r="M346" i="7"/>
  <c r="L346" i="7"/>
  <c r="K346" i="7"/>
  <c r="J346" i="7"/>
  <c r="I346" i="7"/>
  <c r="H346" i="7"/>
  <c r="G346" i="7"/>
  <c r="F346" i="7"/>
  <c r="E346" i="7"/>
  <c r="D346" i="7"/>
  <c r="C346" i="7"/>
  <c r="B346" i="7"/>
  <c r="AA345" i="7"/>
  <c r="Z345" i="7"/>
  <c r="Y345" i="7"/>
  <c r="X345" i="7"/>
  <c r="W345" i="7"/>
  <c r="V345" i="7"/>
  <c r="U345" i="7"/>
  <c r="T345" i="7"/>
  <c r="S345" i="7"/>
  <c r="R345" i="7"/>
  <c r="Q345" i="7"/>
  <c r="O345" i="7"/>
  <c r="N345" i="7"/>
  <c r="M345" i="7"/>
  <c r="L345" i="7"/>
  <c r="K345" i="7"/>
  <c r="J345" i="7"/>
  <c r="I345" i="7"/>
  <c r="H345" i="7"/>
  <c r="G345" i="7"/>
  <c r="F345" i="7"/>
  <c r="E345" i="7"/>
  <c r="D345" i="7"/>
  <c r="C345" i="7"/>
  <c r="B345" i="7"/>
  <c r="AA344" i="7"/>
  <c r="Z344" i="7"/>
  <c r="Y344" i="7"/>
  <c r="X344" i="7"/>
  <c r="W344" i="7"/>
  <c r="V344" i="7"/>
  <c r="U344" i="7"/>
  <c r="T344" i="7"/>
  <c r="S344" i="7"/>
  <c r="R344" i="7"/>
  <c r="Q344" i="7"/>
  <c r="O344" i="7"/>
  <c r="N344" i="7"/>
  <c r="M344" i="7"/>
  <c r="L344" i="7"/>
  <c r="K344" i="7"/>
  <c r="J344" i="7"/>
  <c r="I344" i="7"/>
  <c r="H344" i="7"/>
  <c r="G344" i="7"/>
  <c r="F344" i="7"/>
  <c r="E344" i="7"/>
  <c r="D344" i="7"/>
  <c r="C344" i="7"/>
  <c r="B344" i="7"/>
  <c r="AA343" i="7"/>
  <c r="Z343" i="7"/>
  <c r="Y343" i="7"/>
  <c r="X343" i="7"/>
  <c r="W343" i="7"/>
  <c r="V343" i="7"/>
  <c r="U343" i="7"/>
  <c r="T343" i="7"/>
  <c r="S343" i="7"/>
  <c r="R343" i="7"/>
  <c r="Q343" i="7"/>
  <c r="O343" i="7"/>
  <c r="N343" i="7"/>
  <c r="M343" i="7"/>
  <c r="L343" i="7"/>
  <c r="K343" i="7"/>
  <c r="J343" i="7"/>
  <c r="I343" i="7"/>
  <c r="H343" i="7"/>
  <c r="G343" i="7"/>
  <c r="F343" i="7"/>
  <c r="E343" i="7"/>
  <c r="D343" i="7"/>
  <c r="C343" i="7"/>
  <c r="B343" i="7"/>
  <c r="AA342" i="7"/>
  <c r="Z342" i="7"/>
  <c r="Y342" i="7"/>
  <c r="X342" i="7"/>
  <c r="W342" i="7"/>
  <c r="V342" i="7"/>
  <c r="U342" i="7"/>
  <c r="T342" i="7"/>
  <c r="S342" i="7"/>
  <c r="R342" i="7"/>
  <c r="Q342" i="7"/>
  <c r="O342" i="7"/>
  <c r="N342" i="7"/>
  <c r="M342" i="7"/>
  <c r="L342" i="7"/>
  <c r="K342" i="7"/>
  <c r="J342" i="7"/>
  <c r="I342" i="7"/>
  <c r="H342" i="7"/>
  <c r="G342" i="7"/>
  <c r="F342" i="7"/>
  <c r="E342" i="7"/>
  <c r="D342" i="7"/>
  <c r="C342" i="7"/>
  <c r="B342" i="7"/>
  <c r="AA341" i="7"/>
  <c r="Z341" i="7"/>
  <c r="Y341" i="7"/>
  <c r="X341" i="7"/>
  <c r="W341" i="7"/>
  <c r="V341" i="7"/>
  <c r="U341" i="7"/>
  <c r="T341" i="7"/>
  <c r="S341" i="7"/>
  <c r="R341" i="7"/>
  <c r="Q341" i="7"/>
  <c r="O341" i="7"/>
  <c r="N341" i="7"/>
  <c r="M341" i="7"/>
  <c r="L341" i="7"/>
  <c r="K341" i="7"/>
  <c r="J341" i="7"/>
  <c r="I341" i="7"/>
  <c r="H341" i="7"/>
  <c r="G341" i="7"/>
  <c r="F341" i="7"/>
  <c r="E341" i="7"/>
  <c r="D341" i="7"/>
  <c r="C341" i="7"/>
  <c r="B341" i="7"/>
  <c r="AA340" i="7"/>
  <c r="Z340" i="7"/>
  <c r="Y340" i="7"/>
  <c r="X340" i="7"/>
  <c r="W340" i="7"/>
  <c r="V340" i="7"/>
  <c r="U340" i="7"/>
  <c r="T340" i="7"/>
  <c r="S340" i="7"/>
  <c r="R340" i="7"/>
  <c r="Q340" i="7"/>
  <c r="O340" i="7"/>
  <c r="N340" i="7"/>
  <c r="M340" i="7"/>
  <c r="L340" i="7"/>
  <c r="K340" i="7"/>
  <c r="J340" i="7"/>
  <c r="I340" i="7"/>
  <c r="H340" i="7"/>
  <c r="G340" i="7"/>
  <c r="F340" i="7"/>
  <c r="E340" i="7"/>
  <c r="D340" i="7"/>
  <c r="C340" i="7"/>
  <c r="B340" i="7"/>
  <c r="AA339" i="7"/>
  <c r="Z339" i="7"/>
  <c r="Y339" i="7"/>
  <c r="X339" i="7"/>
  <c r="W339" i="7"/>
  <c r="V339" i="7"/>
  <c r="U339" i="7"/>
  <c r="T339" i="7"/>
  <c r="S339" i="7"/>
  <c r="R339" i="7"/>
  <c r="Q339" i="7"/>
  <c r="O339" i="7"/>
  <c r="N339" i="7"/>
  <c r="M339" i="7"/>
  <c r="L339" i="7"/>
  <c r="K339" i="7"/>
  <c r="J339" i="7"/>
  <c r="I339" i="7"/>
  <c r="H339" i="7"/>
  <c r="G339" i="7"/>
  <c r="F339" i="7"/>
  <c r="E339" i="7"/>
  <c r="D339" i="7"/>
  <c r="C339" i="7"/>
  <c r="B339" i="7"/>
  <c r="AA338" i="7"/>
  <c r="Z338" i="7"/>
  <c r="Y338" i="7"/>
  <c r="X338" i="7"/>
  <c r="W338" i="7"/>
  <c r="V338" i="7"/>
  <c r="U338" i="7"/>
  <c r="T338" i="7"/>
  <c r="S338" i="7"/>
  <c r="R338" i="7"/>
  <c r="Q338" i="7"/>
  <c r="O338" i="7"/>
  <c r="N338" i="7"/>
  <c r="M338" i="7"/>
  <c r="L338" i="7"/>
  <c r="K338" i="7"/>
  <c r="J338" i="7"/>
  <c r="I338" i="7"/>
  <c r="H338" i="7"/>
  <c r="G338" i="7"/>
  <c r="F338" i="7"/>
  <c r="E338" i="7"/>
  <c r="D338" i="7"/>
  <c r="C338" i="7"/>
  <c r="B338" i="7"/>
  <c r="AA337" i="7"/>
  <c r="Z337" i="7"/>
  <c r="Y337" i="7"/>
  <c r="X337" i="7"/>
  <c r="W337" i="7"/>
  <c r="V337" i="7"/>
  <c r="U337" i="7"/>
  <c r="T337" i="7"/>
  <c r="S337" i="7"/>
  <c r="R337" i="7"/>
  <c r="Q337" i="7"/>
  <c r="O337" i="7"/>
  <c r="N337" i="7"/>
  <c r="M337" i="7"/>
  <c r="L337" i="7"/>
  <c r="K337" i="7"/>
  <c r="J337" i="7"/>
  <c r="I337" i="7"/>
  <c r="H337" i="7"/>
  <c r="G337" i="7"/>
  <c r="F337" i="7"/>
  <c r="E337" i="7"/>
  <c r="D337" i="7"/>
  <c r="C337" i="7"/>
  <c r="B337" i="7"/>
  <c r="AA336" i="7"/>
  <c r="Z336" i="7"/>
  <c r="Y336" i="7"/>
  <c r="X336" i="7"/>
  <c r="W336" i="7"/>
  <c r="V336" i="7"/>
  <c r="U336" i="7"/>
  <c r="T336" i="7"/>
  <c r="S336" i="7"/>
  <c r="R336" i="7"/>
  <c r="Q336" i="7"/>
  <c r="O336" i="7"/>
  <c r="N336" i="7"/>
  <c r="M336" i="7"/>
  <c r="L336" i="7"/>
  <c r="K336" i="7"/>
  <c r="J336" i="7"/>
  <c r="I336" i="7"/>
  <c r="H336" i="7"/>
  <c r="G336" i="7"/>
  <c r="F336" i="7"/>
  <c r="E336" i="7"/>
  <c r="D336" i="7"/>
  <c r="C336" i="7"/>
  <c r="B336" i="7"/>
  <c r="AA335" i="7"/>
  <c r="Z335" i="7"/>
  <c r="Y335" i="7"/>
  <c r="X335" i="7"/>
  <c r="W335" i="7"/>
  <c r="V335" i="7"/>
  <c r="U335" i="7"/>
  <c r="T335" i="7"/>
  <c r="S335" i="7"/>
  <c r="R335" i="7"/>
  <c r="Q335" i="7"/>
  <c r="O335" i="7"/>
  <c r="N335" i="7"/>
  <c r="M335" i="7"/>
  <c r="L335" i="7"/>
  <c r="K335" i="7"/>
  <c r="J335" i="7"/>
  <c r="I335" i="7"/>
  <c r="H335" i="7"/>
  <c r="G335" i="7"/>
  <c r="F335" i="7"/>
  <c r="E335" i="7"/>
  <c r="D335" i="7"/>
  <c r="C335" i="7"/>
  <c r="B335" i="7"/>
  <c r="AA334" i="7"/>
  <c r="Z334" i="7"/>
  <c r="Y334" i="7"/>
  <c r="X334" i="7"/>
  <c r="W334" i="7"/>
  <c r="V334" i="7"/>
  <c r="U334" i="7"/>
  <c r="T334" i="7"/>
  <c r="S334" i="7"/>
  <c r="R334" i="7"/>
  <c r="Q334" i="7"/>
  <c r="O334" i="7"/>
  <c r="N334" i="7"/>
  <c r="M334" i="7"/>
  <c r="L334" i="7"/>
  <c r="K334" i="7"/>
  <c r="J334" i="7"/>
  <c r="I334" i="7"/>
  <c r="H334" i="7"/>
  <c r="G334" i="7"/>
  <c r="F334" i="7"/>
  <c r="E334" i="7"/>
  <c r="D334" i="7"/>
  <c r="C334" i="7"/>
  <c r="B334" i="7"/>
  <c r="AA333" i="7"/>
  <c r="Z333" i="7"/>
  <c r="Y333" i="7"/>
  <c r="X333" i="7"/>
  <c r="W333" i="7"/>
  <c r="V333" i="7"/>
  <c r="U333" i="7"/>
  <c r="T333" i="7"/>
  <c r="S333" i="7"/>
  <c r="R333" i="7"/>
  <c r="Q333" i="7"/>
  <c r="O333" i="7"/>
  <c r="N333" i="7"/>
  <c r="M333" i="7"/>
  <c r="L333" i="7"/>
  <c r="K333" i="7"/>
  <c r="J333" i="7"/>
  <c r="I333" i="7"/>
  <c r="H333" i="7"/>
  <c r="G333" i="7"/>
  <c r="F333" i="7"/>
  <c r="E333" i="7"/>
  <c r="D333" i="7"/>
  <c r="C333" i="7"/>
  <c r="B333" i="7"/>
  <c r="AA332" i="7"/>
  <c r="Z332" i="7"/>
  <c r="Y332" i="7"/>
  <c r="X332" i="7"/>
  <c r="W332" i="7"/>
  <c r="V332" i="7"/>
  <c r="U332" i="7"/>
  <c r="T332" i="7"/>
  <c r="S332" i="7"/>
  <c r="R332" i="7"/>
  <c r="Q332" i="7"/>
  <c r="O332" i="7"/>
  <c r="N332" i="7"/>
  <c r="M332" i="7"/>
  <c r="L332" i="7"/>
  <c r="K332" i="7"/>
  <c r="J332" i="7"/>
  <c r="I332" i="7"/>
  <c r="H332" i="7"/>
  <c r="G332" i="7"/>
  <c r="F332" i="7"/>
  <c r="E332" i="7"/>
  <c r="D332" i="7"/>
  <c r="C332" i="7"/>
  <c r="B332" i="7"/>
  <c r="AA331" i="7"/>
  <c r="Z331" i="7"/>
  <c r="Y331" i="7"/>
  <c r="X331" i="7"/>
  <c r="W331" i="7"/>
  <c r="V331" i="7"/>
  <c r="U331" i="7"/>
  <c r="T331" i="7"/>
  <c r="S331" i="7"/>
  <c r="R331" i="7"/>
  <c r="Q331" i="7"/>
  <c r="O331" i="7"/>
  <c r="N331" i="7"/>
  <c r="M331" i="7"/>
  <c r="L331" i="7"/>
  <c r="K331" i="7"/>
  <c r="J331" i="7"/>
  <c r="I331" i="7"/>
  <c r="H331" i="7"/>
  <c r="G331" i="7"/>
  <c r="F331" i="7"/>
  <c r="E331" i="7"/>
  <c r="D331" i="7"/>
  <c r="C331" i="7"/>
  <c r="B331" i="7"/>
  <c r="AA330" i="7"/>
  <c r="Z330" i="7"/>
  <c r="Y330" i="7"/>
  <c r="X330" i="7"/>
  <c r="W330" i="7"/>
  <c r="V330" i="7"/>
  <c r="U330" i="7"/>
  <c r="T330" i="7"/>
  <c r="S330" i="7"/>
  <c r="R330" i="7"/>
  <c r="Q330" i="7"/>
  <c r="O330" i="7"/>
  <c r="N330" i="7"/>
  <c r="M330" i="7"/>
  <c r="L330" i="7"/>
  <c r="K330" i="7"/>
  <c r="J330" i="7"/>
  <c r="I330" i="7"/>
  <c r="H330" i="7"/>
  <c r="G330" i="7"/>
  <c r="F330" i="7"/>
  <c r="E330" i="7"/>
  <c r="D330" i="7"/>
  <c r="C330" i="7"/>
  <c r="B330" i="7"/>
  <c r="AA329" i="7"/>
  <c r="Z329" i="7"/>
  <c r="Y329" i="7"/>
  <c r="X329" i="7"/>
  <c r="W329" i="7"/>
  <c r="V329" i="7"/>
  <c r="U329" i="7"/>
  <c r="T329" i="7"/>
  <c r="S329" i="7"/>
  <c r="R329" i="7"/>
  <c r="Q329" i="7"/>
  <c r="O329" i="7"/>
  <c r="N329" i="7"/>
  <c r="M329" i="7"/>
  <c r="L329" i="7"/>
  <c r="K329" i="7"/>
  <c r="J329" i="7"/>
  <c r="I329" i="7"/>
  <c r="H329" i="7"/>
  <c r="G329" i="7"/>
  <c r="F329" i="7"/>
  <c r="E329" i="7"/>
  <c r="D329" i="7"/>
  <c r="C329" i="7"/>
  <c r="B329" i="7"/>
  <c r="AA328" i="7"/>
  <c r="Z328" i="7"/>
  <c r="Y328" i="7"/>
  <c r="X328" i="7"/>
  <c r="W328" i="7"/>
  <c r="V328" i="7"/>
  <c r="U328" i="7"/>
  <c r="T328" i="7"/>
  <c r="S328" i="7"/>
  <c r="R328" i="7"/>
  <c r="Q328" i="7"/>
  <c r="O328" i="7"/>
  <c r="N328" i="7"/>
  <c r="M328" i="7"/>
  <c r="L328" i="7"/>
  <c r="K328" i="7"/>
  <c r="J328" i="7"/>
  <c r="I328" i="7"/>
  <c r="H328" i="7"/>
  <c r="G328" i="7"/>
  <c r="F328" i="7"/>
  <c r="E328" i="7"/>
  <c r="D328" i="7"/>
  <c r="C328" i="7"/>
  <c r="B328" i="7"/>
  <c r="AA327" i="7"/>
  <c r="Z327" i="7"/>
  <c r="Y327" i="7"/>
  <c r="X327" i="7"/>
  <c r="W327" i="7"/>
  <c r="V327" i="7"/>
  <c r="U327" i="7"/>
  <c r="T327" i="7"/>
  <c r="S327" i="7"/>
  <c r="R327" i="7"/>
  <c r="Q327" i="7"/>
  <c r="O327" i="7"/>
  <c r="N327" i="7"/>
  <c r="M327" i="7"/>
  <c r="L327" i="7"/>
  <c r="K327" i="7"/>
  <c r="J327" i="7"/>
  <c r="I327" i="7"/>
  <c r="H327" i="7"/>
  <c r="G327" i="7"/>
  <c r="F327" i="7"/>
  <c r="E327" i="7"/>
  <c r="D327" i="7"/>
  <c r="C327" i="7"/>
  <c r="B327" i="7"/>
  <c r="AA326" i="7"/>
  <c r="Z326" i="7"/>
  <c r="Y326" i="7"/>
  <c r="X326" i="7"/>
  <c r="W326" i="7"/>
  <c r="V326" i="7"/>
  <c r="U326" i="7"/>
  <c r="T326" i="7"/>
  <c r="S326" i="7"/>
  <c r="R326" i="7"/>
  <c r="Q326" i="7"/>
  <c r="O326" i="7"/>
  <c r="N326" i="7"/>
  <c r="M326" i="7"/>
  <c r="L326" i="7"/>
  <c r="K326" i="7"/>
  <c r="J326" i="7"/>
  <c r="I326" i="7"/>
  <c r="H326" i="7"/>
  <c r="G326" i="7"/>
  <c r="F326" i="7"/>
  <c r="E326" i="7"/>
  <c r="D326" i="7"/>
  <c r="C326" i="7"/>
  <c r="B326" i="7"/>
  <c r="AA325" i="7"/>
  <c r="Z325" i="7"/>
  <c r="Y325" i="7"/>
  <c r="X325" i="7"/>
  <c r="W325" i="7"/>
  <c r="V325" i="7"/>
  <c r="U325" i="7"/>
  <c r="T325" i="7"/>
  <c r="S325" i="7"/>
  <c r="R325" i="7"/>
  <c r="Q325" i="7"/>
  <c r="O325" i="7"/>
  <c r="N325" i="7"/>
  <c r="M325" i="7"/>
  <c r="L325" i="7"/>
  <c r="K325" i="7"/>
  <c r="J325" i="7"/>
  <c r="I325" i="7"/>
  <c r="H325" i="7"/>
  <c r="G325" i="7"/>
  <c r="F325" i="7"/>
  <c r="E325" i="7"/>
  <c r="D325" i="7"/>
  <c r="C325" i="7"/>
  <c r="B325" i="7"/>
  <c r="AA324" i="7"/>
  <c r="Z324" i="7"/>
  <c r="Y324" i="7"/>
  <c r="X324" i="7"/>
  <c r="W324" i="7"/>
  <c r="V324" i="7"/>
  <c r="U324" i="7"/>
  <c r="T324" i="7"/>
  <c r="S324" i="7"/>
  <c r="R324" i="7"/>
  <c r="Q324" i="7"/>
  <c r="O324" i="7"/>
  <c r="N324" i="7"/>
  <c r="M324" i="7"/>
  <c r="L324" i="7"/>
  <c r="K324" i="7"/>
  <c r="J324" i="7"/>
  <c r="I324" i="7"/>
  <c r="H324" i="7"/>
  <c r="G324" i="7"/>
  <c r="F324" i="7"/>
  <c r="E324" i="7"/>
  <c r="D324" i="7"/>
  <c r="C324" i="7"/>
  <c r="B324" i="7"/>
  <c r="AA323" i="7"/>
  <c r="Z323" i="7"/>
  <c r="Y323" i="7"/>
  <c r="X323" i="7"/>
  <c r="W323" i="7"/>
  <c r="V323" i="7"/>
  <c r="U323" i="7"/>
  <c r="T323" i="7"/>
  <c r="S323" i="7"/>
  <c r="R323" i="7"/>
  <c r="Q323" i="7"/>
  <c r="O323" i="7"/>
  <c r="N323" i="7"/>
  <c r="M323" i="7"/>
  <c r="L323" i="7"/>
  <c r="K323" i="7"/>
  <c r="J323" i="7"/>
  <c r="I323" i="7"/>
  <c r="H323" i="7"/>
  <c r="G323" i="7"/>
  <c r="F323" i="7"/>
  <c r="E323" i="7"/>
  <c r="D323" i="7"/>
  <c r="C323" i="7"/>
  <c r="B323" i="7"/>
  <c r="AA322" i="7"/>
  <c r="Z322" i="7"/>
  <c r="Y322" i="7"/>
  <c r="X322" i="7"/>
  <c r="W322" i="7"/>
  <c r="V322" i="7"/>
  <c r="U322" i="7"/>
  <c r="T322" i="7"/>
  <c r="S322" i="7"/>
  <c r="R322" i="7"/>
  <c r="Q322" i="7"/>
  <c r="O322" i="7"/>
  <c r="N322" i="7"/>
  <c r="M322" i="7"/>
  <c r="L322" i="7"/>
  <c r="K322" i="7"/>
  <c r="J322" i="7"/>
  <c r="I322" i="7"/>
  <c r="H322" i="7"/>
  <c r="G322" i="7"/>
  <c r="F322" i="7"/>
  <c r="E322" i="7"/>
  <c r="D322" i="7"/>
  <c r="C322" i="7"/>
  <c r="B322" i="7"/>
  <c r="AA321" i="7"/>
  <c r="Z321" i="7"/>
  <c r="Y321" i="7"/>
  <c r="X321" i="7"/>
  <c r="W321" i="7"/>
  <c r="V321" i="7"/>
  <c r="U321" i="7"/>
  <c r="T321" i="7"/>
  <c r="S321" i="7"/>
  <c r="R321" i="7"/>
  <c r="Q321" i="7"/>
  <c r="O321" i="7"/>
  <c r="N321" i="7"/>
  <c r="M321" i="7"/>
  <c r="L321" i="7"/>
  <c r="K321" i="7"/>
  <c r="J321" i="7"/>
  <c r="I321" i="7"/>
  <c r="H321" i="7"/>
  <c r="G321" i="7"/>
  <c r="F321" i="7"/>
  <c r="E321" i="7"/>
  <c r="D321" i="7"/>
  <c r="C321" i="7"/>
  <c r="B321" i="7"/>
  <c r="AA320" i="7"/>
  <c r="Z320" i="7"/>
  <c r="Y320" i="7"/>
  <c r="X320" i="7"/>
  <c r="W320" i="7"/>
  <c r="V320" i="7"/>
  <c r="U320" i="7"/>
  <c r="T320" i="7"/>
  <c r="S320" i="7"/>
  <c r="R320" i="7"/>
  <c r="Q320" i="7"/>
  <c r="O320" i="7"/>
  <c r="N320" i="7"/>
  <c r="M320" i="7"/>
  <c r="L320" i="7"/>
  <c r="K320" i="7"/>
  <c r="J320" i="7"/>
  <c r="I320" i="7"/>
  <c r="H320" i="7"/>
  <c r="G320" i="7"/>
  <c r="F320" i="7"/>
  <c r="E320" i="7"/>
  <c r="D320" i="7"/>
  <c r="C320" i="7"/>
  <c r="B320" i="7"/>
  <c r="AA319" i="7"/>
  <c r="Z319" i="7"/>
  <c r="Y319" i="7"/>
  <c r="X319" i="7"/>
  <c r="W319" i="7"/>
  <c r="V319" i="7"/>
  <c r="U319" i="7"/>
  <c r="T319" i="7"/>
  <c r="S319" i="7"/>
  <c r="R319" i="7"/>
  <c r="Q319" i="7"/>
  <c r="O319" i="7"/>
  <c r="N319" i="7"/>
  <c r="M319" i="7"/>
  <c r="L319" i="7"/>
  <c r="K319" i="7"/>
  <c r="J319" i="7"/>
  <c r="I319" i="7"/>
  <c r="H319" i="7"/>
  <c r="G319" i="7"/>
  <c r="F319" i="7"/>
  <c r="E319" i="7"/>
  <c r="D319" i="7"/>
  <c r="C319" i="7"/>
  <c r="B319" i="7"/>
  <c r="AA318" i="7"/>
  <c r="Z318" i="7"/>
  <c r="Y318" i="7"/>
  <c r="X318" i="7"/>
  <c r="W318" i="7"/>
  <c r="V318" i="7"/>
  <c r="U318" i="7"/>
  <c r="T318" i="7"/>
  <c r="S318" i="7"/>
  <c r="R318" i="7"/>
  <c r="Q318" i="7"/>
  <c r="O318" i="7"/>
  <c r="N318" i="7"/>
  <c r="M318" i="7"/>
  <c r="L318" i="7"/>
  <c r="K318" i="7"/>
  <c r="J318" i="7"/>
  <c r="I318" i="7"/>
  <c r="H318" i="7"/>
  <c r="G318" i="7"/>
  <c r="F318" i="7"/>
  <c r="E318" i="7"/>
  <c r="D318" i="7"/>
  <c r="C318" i="7"/>
  <c r="B318" i="7"/>
  <c r="AA317" i="7"/>
  <c r="Z317" i="7"/>
  <c r="Y317" i="7"/>
  <c r="X317" i="7"/>
  <c r="W317" i="7"/>
  <c r="V317" i="7"/>
  <c r="U317" i="7"/>
  <c r="T317" i="7"/>
  <c r="S317" i="7"/>
  <c r="R317" i="7"/>
  <c r="Q317" i="7"/>
  <c r="O317" i="7"/>
  <c r="N317" i="7"/>
  <c r="M317" i="7"/>
  <c r="L317" i="7"/>
  <c r="K317" i="7"/>
  <c r="J317" i="7"/>
  <c r="I317" i="7"/>
  <c r="H317" i="7"/>
  <c r="G317" i="7"/>
  <c r="F317" i="7"/>
  <c r="E317" i="7"/>
  <c r="D317" i="7"/>
  <c r="C317" i="7"/>
  <c r="B317" i="7"/>
  <c r="AA316" i="7"/>
  <c r="Z316" i="7"/>
  <c r="Y316" i="7"/>
  <c r="X316" i="7"/>
  <c r="W316" i="7"/>
  <c r="V316" i="7"/>
  <c r="U316" i="7"/>
  <c r="T316" i="7"/>
  <c r="S316" i="7"/>
  <c r="R316" i="7"/>
  <c r="Q316" i="7"/>
  <c r="O316" i="7"/>
  <c r="N316" i="7"/>
  <c r="M316" i="7"/>
  <c r="L316" i="7"/>
  <c r="K316" i="7"/>
  <c r="J316" i="7"/>
  <c r="I316" i="7"/>
  <c r="H316" i="7"/>
  <c r="G316" i="7"/>
  <c r="F316" i="7"/>
  <c r="E316" i="7"/>
  <c r="D316" i="7"/>
  <c r="C316" i="7"/>
  <c r="B316" i="7"/>
  <c r="AA315" i="7"/>
  <c r="Z315" i="7"/>
  <c r="Y315" i="7"/>
  <c r="X315" i="7"/>
  <c r="W315" i="7"/>
  <c r="V315" i="7"/>
  <c r="U315" i="7"/>
  <c r="T315" i="7"/>
  <c r="S315" i="7"/>
  <c r="R315" i="7"/>
  <c r="Q315" i="7"/>
  <c r="O315" i="7"/>
  <c r="N315" i="7"/>
  <c r="M315" i="7"/>
  <c r="L315" i="7"/>
  <c r="K315" i="7"/>
  <c r="J315" i="7"/>
  <c r="I315" i="7"/>
  <c r="H315" i="7"/>
  <c r="G315" i="7"/>
  <c r="F315" i="7"/>
  <c r="E315" i="7"/>
  <c r="D315" i="7"/>
  <c r="C315" i="7"/>
  <c r="B315" i="7"/>
  <c r="AA314" i="7"/>
  <c r="Z314" i="7"/>
  <c r="Y314" i="7"/>
  <c r="X314" i="7"/>
  <c r="W314" i="7"/>
  <c r="V314" i="7"/>
  <c r="U314" i="7"/>
  <c r="T314" i="7"/>
  <c r="S314" i="7"/>
  <c r="R314" i="7"/>
  <c r="Q314" i="7"/>
  <c r="O314" i="7"/>
  <c r="N314" i="7"/>
  <c r="M314" i="7"/>
  <c r="L314" i="7"/>
  <c r="K314" i="7"/>
  <c r="J314" i="7"/>
  <c r="I314" i="7"/>
  <c r="H314" i="7"/>
  <c r="G314" i="7"/>
  <c r="F314" i="7"/>
  <c r="E314" i="7"/>
  <c r="D314" i="7"/>
  <c r="C314" i="7"/>
  <c r="B314" i="7"/>
  <c r="AA313" i="7"/>
  <c r="Z313" i="7"/>
  <c r="Y313" i="7"/>
  <c r="X313" i="7"/>
  <c r="W313" i="7"/>
  <c r="V313" i="7"/>
  <c r="U313" i="7"/>
  <c r="T313" i="7"/>
  <c r="S313" i="7"/>
  <c r="R313" i="7"/>
  <c r="Q313" i="7"/>
  <c r="O313" i="7"/>
  <c r="N313" i="7"/>
  <c r="M313" i="7"/>
  <c r="L313" i="7"/>
  <c r="K313" i="7"/>
  <c r="J313" i="7"/>
  <c r="I313" i="7"/>
  <c r="H313" i="7"/>
  <c r="G313" i="7"/>
  <c r="F313" i="7"/>
  <c r="E313" i="7"/>
  <c r="D313" i="7"/>
  <c r="C313" i="7"/>
  <c r="B313" i="7"/>
  <c r="AA312" i="7"/>
  <c r="Z312" i="7"/>
  <c r="Y312" i="7"/>
  <c r="X312" i="7"/>
  <c r="W312" i="7"/>
  <c r="V312" i="7"/>
  <c r="U312" i="7"/>
  <c r="T312" i="7"/>
  <c r="S312" i="7"/>
  <c r="R312" i="7"/>
  <c r="Q312" i="7"/>
  <c r="O312" i="7"/>
  <c r="N312" i="7"/>
  <c r="M312" i="7"/>
  <c r="L312" i="7"/>
  <c r="K312" i="7"/>
  <c r="J312" i="7"/>
  <c r="I312" i="7"/>
  <c r="H312" i="7"/>
  <c r="G312" i="7"/>
  <c r="F312" i="7"/>
  <c r="E312" i="7"/>
  <c r="D312" i="7"/>
  <c r="C312" i="7"/>
  <c r="B312" i="7"/>
  <c r="AA311" i="7"/>
  <c r="Z311" i="7"/>
  <c r="Y311" i="7"/>
  <c r="X311" i="7"/>
  <c r="W311" i="7"/>
  <c r="V311" i="7"/>
  <c r="U311" i="7"/>
  <c r="T311" i="7"/>
  <c r="S311" i="7"/>
  <c r="R311" i="7"/>
  <c r="Q311" i="7"/>
  <c r="O311" i="7"/>
  <c r="N311" i="7"/>
  <c r="M311" i="7"/>
  <c r="L311" i="7"/>
  <c r="K311" i="7"/>
  <c r="J311" i="7"/>
  <c r="I311" i="7"/>
  <c r="H311" i="7"/>
  <c r="G311" i="7"/>
  <c r="F311" i="7"/>
  <c r="E311" i="7"/>
  <c r="D311" i="7"/>
  <c r="C311" i="7"/>
  <c r="B311" i="7"/>
  <c r="AA310" i="7"/>
  <c r="Z310" i="7"/>
  <c r="Y310" i="7"/>
  <c r="X310" i="7"/>
  <c r="W310" i="7"/>
  <c r="V310" i="7"/>
  <c r="U310" i="7"/>
  <c r="T310" i="7"/>
  <c r="S310" i="7"/>
  <c r="R310" i="7"/>
  <c r="Q310" i="7"/>
  <c r="O310" i="7"/>
  <c r="N310" i="7"/>
  <c r="M310" i="7"/>
  <c r="L310" i="7"/>
  <c r="K310" i="7"/>
  <c r="J310" i="7"/>
  <c r="I310" i="7"/>
  <c r="H310" i="7"/>
  <c r="G310" i="7"/>
  <c r="F310" i="7"/>
  <c r="E310" i="7"/>
  <c r="D310" i="7"/>
  <c r="C310" i="7"/>
  <c r="B310" i="7"/>
  <c r="AA309" i="7"/>
  <c r="Z309" i="7"/>
  <c r="Y309" i="7"/>
  <c r="X309" i="7"/>
  <c r="W309" i="7"/>
  <c r="V309" i="7"/>
  <c r="U309" i="7"/>
  <c r="T309" i="7"/>
  <c r="S309" i="7"/>
  <c r="R309" i="7"/>
  <c r="Q309" i="7"/>
  <c r="O309" i="7"/>
  <c r="N309" i="7"/>
  <c r="M309" i="7"/>
  <c r="L309" i="7"/>
  <c r="K309" i="7"/>
  <c r="J309" i="7"/>
  <c r="I309" i="7"/>
  <c r="H309" i="7"/>
  <c r="G309" i="7"/>
  <c r="F309" i="7"/>
  <c r="E309" i="7"/>
  <c r="D309" i="7"/>
  <c r="C309" i="7"/>
  <c r="B309" i="7"/>
  <c r="AA308" i="7"/>
  <c r="Z308" i="7"/>
  <c r="Y308" i="7"/>
  <c r="X308" i="7"/>
  <c r="W308" i="7"/>
  <c r="V308" i="7"/>
  <c r="U308" i="7"/>
  <c r="T308" i="7"/>
  <c r="S308" i="7"/>
  <c r="R308" i="7"/>
  <c r="Q308" i="7"/>
  <c r="O308" i="7"/>
  <c r="N308" i="7"/>
  <c r="M308" i="7"/>
  <c r="L308" i="7"/>
  <c r="K308" i="7"/>
  <c r="J308" i="7"/>
  <c r="I308" i="7"/>
  <c r="H308" i="7"/>
  <c r="G308" i="7"/>
  <c r="F308" i="7"/>
  <c r="E308" i="7"/>
  <c r="D308" i="7"/>
  <c r="C308" i="7"/>
  <c r="B308" i="7"/>
  <c r="AA307" i="7"/>
  <c r="Z307" i="7"/>
  <c r="Y307" i="7"/>
  <c r="X307" i="7"/>
  <c r="W307" i="7"/>
  <c r="V307" i="7"/>
  <c r="U307" i="7"/>
  <c r="T307" i="7"/>
  <c r="S307" i="7"/>
  <c r="R307" i="7"/>
  <c r="Q307" i="7"/>
  <c r="O307" i="7"/>
  <c r="N307" i="7"/>
  <c r="M307" i="7"/>
  <c r="L307" i="7"/>
  <c r="K307" i="7"/>
  <c r="J307" i="7"/>
  <c r="I307" i="7"/>
  <c r="H307" i="7"/>
  <c r="G307" i="7"/>
  <c r="F307" i="7"/>
  <c r="E307" i="7"/>
  <c r="D307" i="7"/>
  <c r="C307" i="7"/>
  <c r="B307" i="7"/>
  <c r="AA306" i="7"/>
  <c r="Z306" i="7"/>
  <c r="Y306" i="7"/>
  <c r="X306" i="7"/>
  <c r="W306" i="7"/>
  <c r="V306" i="7"/>
  <c r="U306" i="7"/>
  <c r="T306" i="7"/>
  <c r="S306" i="7"/>
  <c r="R306" i="7"/>
  <c r="Q306" i="7"/>
  <c r="O306" i="7"/>
  <c r="N306" i="7"/>
  <c r="M306" i="7"/>
  <c r="L306" i="7"/>
  <c r="K306" i="7"/>
  <c r="J306" i="7"/>
  <c r="I306" i="7"/>
  <c r="H306" i="7"/>
  <c r="G306" i="7"/>
  <c r="F306" i="7"/>
  <c r="E306" i="7"/>
  <c r="D306" i="7"/>
  <c r="C306" i="7"/>
  <c r="B306" i="7"/>
  <c r="AA305" i="7"/>
  <c r="Z305" i="7"/>
  <c r="Y305" i="7"/>
  <c r="X305" i="7"/>
  <c r="W305" i="7"/>
  <c r="V305" i="7"/>
  <c r="U305" i="7"/>
  <c r="T305" i="7"/>
  <c r="S305" i="7"/>
  <c r="R305" i="7"/>
  <c r="Q305" i="7"/>
  <c r="O305" i="7"/>
  <c r="N305" i="7"/>
  <c r="M305" i="7"/>
  <c r="L305" i="7"/>
  <c r="K305" i="7"/>
  <c r="J305" i="7"/>
  <c r="I305" i="7"/>
  <c r="H305" i="7"/>
  <c r="G305" i="7"/>
  <c r="F305" i="7"/>
  <c r="E305" i="7"/>
  <c r="D305" i="7"/>
  <c r="C305" i="7"/>
  <c r="B305" i="7"/>
  <c r="AA304" i="7"/>
  <c r="Z304" i="7"/>
  <c r="Y304" i="7"/>
  <c r="X304" i="7"/>
  <c r="W304" i="7"/>
  <c r="V304" i="7"/>
  <c r="U304" i="7"/>
  <c r="T304" i="7"/>
  <c r="S304" i="7"/>
  <c r="R304" i="7"/>
  <c r="Q304" i="7"/>
  <c r="O304" i="7"/>
  <c r="N304" i="7"/>
  <c r="M304" i="7"/>
  <c r="L304" i="7"/>
  <c r="K304" i="7"/>
  <c r="J304" i="7"/>
  <c r="I304" i="7"/>
  <c r="H304" i="7"/>
  <c r="G304" i="7"/>
  <c r="F304" i="7"/>
  <c r="E304" i="7"/>
  <c r="D304" i="7"/>
  <c r="C304" i="7"/>
  <c r="B304" i="7"/>
  <c r="AA303" i="7"/>
  <c r="Z303" i="7"/>
  <c r="Y303" i="7"/>
  <c r="X303" i="7"/>
  <c r="W303" i="7"/>
  <c r="V303" i="7"/>
  <c r="U303" i="7"/>
  <c r="T303" i="7"/>
  <c r="S303" i="7"/>
  <c r="R303" i="7"/>
  <c r="Q303" i="7"/>
  <c r="O303" i="7"/>
  <c r="N303" i="7"/>
  <c r="M303" i="7"/>
  <c r="L303" i="7"/>
  <c r="K303" i="7"/>
  <c r="J303" i="7"/>
  <c r="I303" i="7"/>
  <c r="H303" i="7"/>
  <c r="G303" i="7"/>
  <c r="F303" i="7"/>
  <c r="E303" i="7"/>
  <c r="D303" i="7"/>
  <c r="C303" i="7"/>
  <c r="B303" i="7"/>
  <c r="AA302" i="7"/>
  <c r="Z302" i="7"/>
  <c r="Y302" i="7"/>
  <c r="X302" i="7"/>
  <c r="W302" i="7"/>
  <c r="V302" i="7"/>
  <c r="U302" i="7"/>
  <c r="T302" i="7"/>
  <c r="S302" i="7"/>
  <c r="R302" i="7"/>
  <c r="Q302" i="7"/>
  <c r="O302" i="7"/>
  <c r="N302" i="7"/>
  <c r="M302" i="7"/>
  <c r="L302" i="7"/>
  <c r="K302" i="7"/>
  <c r="J302" i="7"/>
  <c r="I302" i="7"/>
  <c r="H302" i="7"/>
  <c r="G302" i="7"/>
  <c r="F302" i="7"/>
  <c r="E302" i="7"/>
  <c r="D302" i="7"/>
  <c r="C302" i="7"/>
  <c r="B302" i="7"/>
  <c r="AA301" i="7"/>
  <c r="Z301" i="7"/>
  <c r="Y301" i="7"/>
  <c r="X301" i="7"/>
  <c r="W301" i="7"/>
  <c r="V301" i="7"/>
  <c r="U301" i="7"/>
  <c r="T301" i="7"/>
  <c r="S301" i="7"/>
  <c r="R301" i="7"/>
  <c r="Q301" i="7"/>
  <c r="O301" i="7"/>
  <c r="N301" i="7"/>
  <c r="M301" i="7"/>
  <c r="L301" i="7"/>
  <c r="K301" i="7"/>
  <c r="J301" i="7"/>
  <c r="I301" i="7"/>
  <c r="H301" i="7"/>
  <c r="G301" i="7"/>
  <c r="F301" i="7"/>
  <c r="E301" i="7"/>
  <c r="D301" i="7"/>
  <c r="C301" i="7"/>
  <c r="B301" i="7"/>
  <c r="AA300" i="7"/>
  <c r="Z300" i="7"/>
  <c r="Y300" i="7"/>
  <c r="X300" i="7"/>
  <c r="W300" i="7"/>
  <c r="V300" i="7"/>
  <c r="U300" i="7"/>
  <c r="T300" i="7"/>
  <c r="S300" i="7"/>
  <c r="R300" i="7"/>
  <c r="Q300" i="7"/>
  <c r="O300" i="7"/>
  <c r="N300" i="7"/>
  <c r="M300" i="7"/>
  <c r="L300" i="7"/>
  <c r="K300" i="7"/>
  <c r="J300" i="7"/>
  <c r="I300" i="7"/>
  <c r="H300" i="7"/>
  <c r="G300" i="7"/>
  <c r="F300" i="7"/>
  <c r="E300" i="7"/>
  <c r="D300" i="7"/>
  <c r="C300" i="7"/>
  <c r="B300" i="7"/>
  <c r="AA299" i="7"/>
  <c r="Z299" i="7"/>
  <c r="Y299" i="7"/>
  <c r="X299" i="7"/>
  <c r="W299" i="7"/>
  <c r="V299" i="7"/>
  <c r="U299" i="7"/>
  <c r="T299" i="7"/>
  <c r="S299" i="7"/>
  <c r="R299" i="7"/>
  <c r="Q299" i="7"/>
  <c r="O299" i="7"/>
  <c r="N299" i="7"/>
  <c r="M299" i="7"/>
  <c r="L299" i="7"/>
  <c r="K299" i="7"/>
  <c r="J299" i="7"/>
  <c r="I299" i="7"/>
  <c r="H299" i="7"/>
  <c r="G299" i="7"/>
  <c r="F299" i="7"/>
  <c r="E299" i="7"/>
  <c r="D299" i="7"/>
  <c r="C299" i="7"/>
  <c r="B299" i="7"/>
  <c r="AA298" i="7"/>
  <c r="Z298" i="7"/>
  <c r="Y298" i="7"/>
  <c r="X298" i="7"/>
  <c r="W298" i="7"/>
  <c r="V298" i="7"/>
  <c r="U298" i="7"/>
  <c r="T298" i="7"/>
  <c r="S298" i="7"/>
  <c r="R298" i="7"/>
  <c r="Q298" i="7"/>
  <c r="O298" i="7"/>
  <c r="N298" i="7"/>
  <c r="M298" i="7"/>
  <c r="L298" i="7"/>
  <c r="K298" i="7"/>
  <c r="J298" i="7"/>
  <c r="I298" i="7"/>
  <c r="H298" i="7"/>
  <c r="G298" i="7"/>
  <c r="F298" i="7"/>
  <c r="E298" i="7"/>
  <c r="D298" i="7"/>
  <c r="C298" i="7"/>
  <c r="B298" i="7"/>
  <c r="AA297" i="7"/>
  <c r="Z297" i="7"/>
  <c r="Y297" i="7"/>
  <c r="X297" i="7"/>
  <c r="W297" i="7"/>
  <c r="V297" i="7"/>
  <c r="U297" i="7"/>
  <c r="T297" i="7"/>
  <c r="S297" i="7"/>
  <c r="R297" i="7"/>
  <c r="Q297" i="7"/>
  <c r="O297" i="7"/>
  <c r="N297" i="7"/>
  <c r="M297" i="7"/>
  <c r="L297" i="7"/>
  <c r="K297" i="7"/>
  <c r="J297" i="7"/>
  <c r="I297" i="7"/>
  <c r="H297" i="7"/>
  <c r="G297" i="7"/>
  <c r="F297" i="7"/>
  <c r="E297" i="7"/>
  <c r="D297" i="7"/>
  <c r="C297" i="7"/>
  <c r="B297" i="7"/>
  <c r="AA296" i="7"/>
  <c r="Z296" i="7"/>
  <c r="Y296" i="7"/>
  <c r="X296" i="7"/>
  <c r="W296" i="7"/>
  <c r="V296" i="7"/>
  <c r="U296" i="7"/>
  <c r="T296" i="7"/>
  <c r="S296" i="7"/>
  <c r="R296" i="7"/>
  <c r="Q296" i="7"/>
  <c r="O296" i="7"/>
  <c r="N296" i="7"/>
  <c r="M296" i="7"/>
  <c r="L296" i="7"/>
  <c r="K296" i="7"/>
  <c r="J296" i="7"/>
  <c r="I296" i="7"/>
  <c r="H296" i="7"/>
  <c r="G296" i="7"/>
  <c r="F296" i="7"/>
  <c r="E296" i="7"/>
  <c r="D296" i="7"/>
  <c r="C296" i="7"/>
  <c r="B296" i="7"/>
  <c r="AA295" i="7"/>
  <c r="Z295" i="7"/>
  <c r="Y295" i="7"/>
  <c r="X295" i="7"/>
  <c r="W295" i="7"/>
  <c r="V295" i="7"/>
  <c r="U295" i="7"/>
  <c r="T295" i="7"/>
  <c r="S295" i="7"/>
  <c r="R295" i="7"/>
  <c r="Q295" i="7"/>
  <c r="O295" i="7"/>
  <c r="N295" i="7"/>
  <c r="M295" i="7"/>
  <c r="L295" i="7"/>
  <c r="K295" i="7"/>
  <c r="J295" i="7"/>
  <c r="I295" i="7"/>
  <c r="H295" i="7"/>
  <c r="G295" i="7"/>
  <c r="F295" i="7"/>
  <c r="E295" i="7"/>
  <c r="D295" i="7"/>
  <c r="C295" i="7"/>
  <c r="B295" i="7"/>
  <c r="AA294" i="7"/>
  <c r="Z294" i="7"/>
  <c r="Y294" i="7"/>
  <c r="X294" i="7"/>
  <c r="W294" i="7"/>
  <c r="V294" i="7"/>
  <c r="U294" i="7"/>
  <c r="T294" i="7"/>
  <c r="S294" i="7"/>
  <c r="R294" i="7"/>
  <c r="Q294" i="7"/>
  <c r="O294" i="7"/>
  <c r="N294" i="7"/>
  <c r="M294" i="7"/>
  <c r="L294" i="7"/>
  <c r="K294" i="7"/>
  <c r="J294" i="7"/>
  <c r="I294" i="7"/>
  <c r="H294" i="7"/>
  <c r="G294" i="7"/>
  <c r="F294" i="7"/>
  <c r="E294" i="7"/>
  <c r="D294" i="7"/>
  <c r="C294" i="7"/>
  <c r="B294" i="7"/>
  <c r="AA293" i="7"/>
  <c r="Z293" i="7"/>
  <c r="Y293" i="7"/>
  <c r="X293" i="7"/>
  <c r="W293" i="7"/>
  <c r="V293" i="7"/>
  <c r="U293" i="7"/>
  <c r="T293" i="7"/>
  <c r="S293" i="7"/>
  <c r="R293" i="7"/>
  <c r="Q293" i="7"/>
  <c r="O293" i="7"/>
  <c r="N293" i="7"/>
  <c r="M293" i="7"/>
  <c r="L293" i="7"/>
  <c r="K293" i="7"/>
  <c r="J293" i="7"/>
  <c r="I293" i="7"/>
  <c r="H293" i="7"/>
  <c r="G293" i="7"/>
  <c r="F293" i="7"/>
  <c r="E293" i="7"/>
  <c r="D293" i="7"/>
  <c r="C293" i="7"/>
  <c r="B293" i="7"/>
  <c r="AA292" i="7"/>
  <c r="Z292" i="7"/>
  <c r="Y292" i="7"/>
  <c r="X292" i="7"/>
  <c r="W292" i="7"/>
  <c r="V292" i="7"/>
  <c r="U292" i="7"/>
  <c r="T292" i="7"/>
  <c r="S292" i="7"/>
  <c r="R292" i="7"/>
  <c r="Q292" i="7"/>
  <c r="O292" i="7"/>
  <c r="N292" i="7"/>
  <c r="M292" i="7"/>
  <c r="L292" i="7"/>
  <c r="K292" i="7"/>
  <c r="J292" i="7"/>
  <c r="I292" i="7"/>
  <c r="H292" i="7"/>
  <c r="G292" i="7"/>
  <c r="F292" i="7"/>
  <c r="E292" i="7"/>
  <c r="D292" i="7"/>
  <c r="C292" i="7"/>
  <c r="B292" i="7"/>
  <c r="AA291" i="7"/>
  <c r="Z291" i="7"/>
  <c r="Y291" i="7"/>
  <c r="X291" i="7"/>
  <c r="W291" i="7"/>
  <c r="V291" i="7"/>
  <c r="U291" i="7"/>
  <c r="T291" i="7"/>
  <c r="S291" i="7"/>
  <c r="R291" i="7"/>
  <c r="Q291" i="7"/>
  <c r="O291" i="7"/>
  <c r="N291" i="7"/>
  <c r="M291" i="7"/>
  <c r="L291" i="7"/>
  <c r="K291" i="7"/>
  <c r="J291" i="7"/>
  <c r="I291" i="7"/>
  <c r="H291" i="7"/>
  <c r="G291" i="7"/>
  <c r="F291" i="7"/>
  <c r="E291" i="7"/>
  <c r="D291" i="7"/>
  <c r="C291" i="7"/>
  <c r="B291" i="7"/>
  <c r="AA290" i="7"/>
  <c r="Z290" i="7"/>
  <c r="Y290" i="7"/>
  <c r="X290" i="7"/>
  <c r="W290" i="7"/>
  <c r="V290" i="7"/>
  <c r="U290" i="7"/>
  <c r="T290" i="7"/>
  <c r="S290" i="7"/>
  <c r="R290" i="7"/>
  <c r="Q290" i="7"/>
  <c r="O290" i="7"/>
  <c r="N290" i="7"/>
  <c r="M290" i="7"/>
  <c r="L290" i="7"/>
  <c r="K290" i="7"/>
  <c r="J290" i="7"/>
  <c r="I290" i="7"/>
  <c r="H290" i="7"/>
  <c r="G290" i="7"/>
  <c r="F290" i="7"/>
  <c r="E290" i="7"/>
  <c r="D290" i="7"/>
  <c r="C290" i="7"/>
  <c r="B290" i="7"/>
  <c r="AA289" i="7"/>
  <c r="Z289" i="7"/>
  <c r="Y289" i="7"/>
  <c r="X289" i="7"/>
  <c r="W289" i="7"/>
  <c r="V289" i="7"/>
  <c r="U289" i="7"/>
  <c r="T289" i="7"/>
  <c r="S289" i="7"/>
  <c r="R289" i="7"/>
  <c r="Q289" i="7"/>
  <c r="O289" i="7"/>
  <c r="N289" i="7"/>
  <c r="M289" i="7"/>
  <c r="L289" i="7"/>
  <c r="K289" i="7"/>
  <c r="J289" i="7"/>
  <c r="I289" i="7"/>
  <c r="H289" i="7"/>
  <c r="G289" i="7"/>
  <c r="F289" i="7"/>
  <c r="E289" i="7"/>
  <c r="D289" i="7"/>
  <c r="C289" i="7"/>
  <c r="B289" i="7"/>
  <c r="AA288" i="7"/>
  <c r="Z288" i="7"/>
  <c r="Y288" i="7"/>
  <c r="X288" i="7"/>
  <c r="W288" i="7"/>
  <c r="V288" i="7"/>
  <c r="U288" i="7"/>
  <c r="T288" i="7"/>
  <c r="S288" i="7"/>
  <c r="R288" i="7"/>
  <c r="Q288" i="7"/>
  <c r="O288" i="7"/>
  <c r="N288" i="7"/>
  <c r="M288" i="7"/>
  <c r="L288" i="7"/>
  <c r="K288" i="7"/>
  <c r="J288" i="7"/>
  <c r="I288" i="7"/>
  <c r="H288" i="7"/>
  <c r="G288" i="7"/>
  <c r="F288" i="7"/>
  <c r="E288" i="7"/>
  <c r="D288" i="7"/>
  <c r="C288" i="7"/>
  <c r="B288" i="7"/>
  <c r="AA287" i="7"/>
  <c r="Z287" i="7"/>
  <c r="Y287" i="7"/>
  <c r="X287" i="7"/>
  <c r="W287" i="7"/>
  <c r="V287" i="7"/>
  <c r="U287" i="7"/>
  <c r="T287" i="7"/>
  <c r="S287" i="7"/>
  <c r="R287" i="7"/>
  <c r="Q287" i="7"/>
  <c r="O287" i="7"/>
  <c r="N287" i="7"/>
  <c r="M287" i="7"/>
  <c r="L287" i="7"/>
  <c r="K287" i="7"/>
  <c r="J287" i="7"/>
  <c r="I287" i="7"/>
  <c r="H287" i="7"/>
  <c r="G287" i="7"/>
  <c r="F287" i="7"/>
  <c r="E287" i="7"/>
  <c r="D287" i="7"/>
  <c r="C287" i="7"/>
  <c r="B287" i="7"/>
  <c r="AA286" i="7"/>
  <c r="Z286" i="7"/>
  <c r="Y286" i="7"/>
  <c r="X286" i="7"/>
  <c r="W286" i="7"/>
  <c r="V286" i="7"/>
  <c r="U286" i="7"/>
  <c r="T286" i="7"/>
  <c r="S286" i="7"/>
  <c r="R286" i="7"/>
  <c r="Q286" i="7"/>
  <c r="O286" i="7"/>
  <c r="N286" i="7"/>
  <c r="M286" i="7"/>
  <c r="L286" i="7"/>
  <c r="K286" i="7"/>
  <c r="J286" i="7"/>
  <c r="I286" i="7"/>
  <c r="H286" i="7"/>
  <c r="G286" i="7"/>
  <c r="F286" i="7"/>
  <c r="E286" i="7"/>
  <c r="D286" i="7"/>
  <c r="C286" i="7"/>
  <c r="B286" i="7"/>
  <c r="AA285" i="7"/>
  <c r="Z285" i="7"/>
  <c r="Y285" i="7"/>
  <c r="X285" i="7"/>
  <c r="W285" i="7"/>
  <c r="V285" i="7"/>
  <c r="U285" i="7"/>
  <c r="T285" i="7"/>
  <c r="S285" i="7"/>
  <c r="R285" i="7"/>
  <c r="Q285" i="7"/>
  <c r="O285" i="7"/>
  <c r="N285" i="7"/>
  <c r="M285" i="7"/>
  <c r="L285" i="7"/>
  <c r="K285" i="7"/>
  <c r="J285" i="7"/>
  <c r="I285" i="7"/>
  <c r="H285" i="7"/>
  <c r="G285" i="7"/>
  <c r="F285" i="7"/>
  <c r="E285" i="7"/>
  <c r="D285" i="7"/>
  <c r="C285" i="7"/>
  <c r="B285" i="7"/>
  <c r="AA284" i="7"/>
  <c r="Z284" i="7"/>
  <c r="Y284" i="7"/>
  <c r="X284" i="7"/>
  <c r="W284" i="7"/>
  <c r="V284" i="7"/>
  <c r="U284" i="7"/>
  <c r="T284" i="7"/>
  <c r="S284" i="7"/>
  <c r="R284" i="7"/>
  <c r="Q284" i="7"/>
  <c r="O284" i="7"/>
  <c r="N284" i="7"/>
  <c r="M284" i="7"/>
  <c r="L284" i="7"/>
  <c r="K284" i="7"/>
  <c r="J284" i="7"/>
  <c r="I284" i="7"/>
  <c r="H284" i="7"/>
  <c r="G284" i="7"/>
  <c r="F284" i="7"/>
  <c r="E284" i="7"/>
  <c r="D284" i="7"/>
  <c r="C284" i="7"/>
  <c r="B284" i="7"/>
  <c r="AA283" i="7"/>
  <c r="Z283" i="7"/>
  <c r="Y283" i="7"/>
  <c r="X283" i="7"/>
  <c r="W283" i="7"/>
  <c r="V283" i="7"/>
  <c r="U283" i="7"/>
  <c r="T283" i="7"/>
  <c r="S283" i="7"/>
  <c r="R283" i="7"/>
  <c r="Q283" i="7"/>
  <c r="O283" i="7"/>
  <c r="N283" i="7"/>
  <c r="M283" i="7"/>
  <c r="L283" i="7"/>
  <c r="K283" i="7"/>
  <c r="J283" i="7"/>
  <c r="I283" i="7"/>
  <c r="H283" i="7"/>
  <c r="G283" i="7"/>
  <c r="F283" i="7"/>
  <c r="E283" i="7"/>
  <c r="D283" i="7"/>
  <c r="C283" i="7"/>
  <c r="B283" i="7"/>
  <c r="AA282" i="7"/>
  <c r="Z282" i="7"/>
  <c r="Y282" i="7"/>
  <c r="X282" i="7"/>
  <c r="W282" i="7"/>
  <c r="V282" i="7"/>
  <c r="U282" i="7"/>
  <c r="T282" i="7"/>
  <c r="S282" i="7"/>
  <c r="R282" i="7"/>
  <c r="Q282" i="7"/>
  <c r="O282" i="7"/>
  <c r="N282" i="7"/>
  <c r="M282" i="7"/>
  <c r="L282" i="7"/>
  <c r="K282" i="7"/>
  <c r="J282" i="7"/>
  <c r="I282" i="7"/>
  <c r="H282" i="7"/>
  <c r="G282" i="7"/>
  <c r="F282" i="7"/>
  <c r="E282" i="7"/>
  <c r="D282" i="7"/>
  <c r="C282" i="7"/>
  <c r="B282" i="7"/>
  <c r="AA281" i="7"/>
  <c r="Z281" i="7"/>
  <c r="Y281" i="7"/>
  <c r="X281" i="7"/>
  <c r="W281" i="7"/>
  <c r="V281" i="7"/>
  <c r="U281" i="7"/>
  <c r="T281" i="7"/>
  <c r="S281" i="7"/>
  <c r="R281" i="7"/>
  <c r="Q281" i="7"/>
  <c r="O281" i="7"/>
  <c r="N281" i="7"/>
  <c r="M281" i="7"/>
  <c r="L281" i="7"/>
  <c r="K281" i="7"/>
  <c r="J281" i="7"/>
  <c r="I281" i="7"/>
  <c r="H281" i="7"/>
  <c r="G281" i="7"/>
  <c r="F281" i="7"/>
  <c r="E281" i="7"/>
  <c r="D281" i="7"/>
  <c r="C281" i="7"/>
  <c r="B281" i="7"/>
  <c r="AA280" i="7"/>
  <c r="Z280" i="7"/>
  <c r="Y280" i="7"/>
  <c r="X280" i="7"/>
  <c r="W280" i="7"/>
  <c r="V280" i="7"/>
  <c r="U280" i="7"/>
  <c r="T280" i="7"/>
  <c r="S280" i="7"/>
  <c r="R280" i="7"/>
  <c r="Q280" i="7"/>
  <c r="O280" i="7"/>
  <c r="N280" i="7"/>
  <c r="M280" i="7"/>
  <c r="L280" i="7"/>
  <c r="K280" i="7"/>
  <c r="J280" i="7"/>
  <c r="I280" i="7"/>
  <c r="H280" i="7"/>
  <c r="G280" i="7"/>
  <c r="F280" i="7"/>
  <c r="E280" i="7"/>
  <c r="D280" i="7"/>
  <c r="C280" i="7"/>
  <c r="B280" i="7"/>
  <c r="AA279" i="7"/>
  <c r="Z279" i="7"/>
  <c r="Y279" i="7"/>
  <c r="X279" i="7"/>
  <c r="W279" i="7"/>
  <c r="V279" i="7"/>
  <c r="U279" i="7"/>
  <c r="T279" i="7"/>
  <c r="S279" i="7"/>
  <c r="R279" i="7"/>
  <c r="Q279" i="7"/>
  <c r="O279" i="7"/>
  <c r="N279" i="7"/>
  <c r="M279" i="7"/>
  <c r="L279" i="7"/>
  <c r="K279" i="7"/>
  <c r="J279" i="7"/>
  <c r="I279" i="7"/>
  <c r="H279" i="7"/>
  <c r="G279" i="7"/>
  <c r="F279" i="7"/>
  <c r="E279" i="7"/>
  <c r="D279" i="7"/>
  <c r="C279" i="7"/>
  <c r="B279" i="7"/>
  <c r="AA278" i="7"/>
  <c r="Z278" i="7"/>
  <c r="Y278" i="7"/>
  <c r="X278" i="7"/>
  <c r="W278" i="7"/>
  <c r="V278" i="7"/>
  <c r="U278" i="7"/>
  <c r="T278" i="7"/>
  <c r="S278" i="7"/>
  <c r="R278" i="7"/>
  <c r="Q278" i="7"/>
  <c r="O278" i="7"/>
  <c r="N278" i="7"/>
  <c r="M278" i="7"/>
  <c r="L278" i="7"/>
  <c r="K278" i="7"/>
  <c r="J278" i="7"/>
  <c r="I278" i="7"/>
  <c r="H278" i="7"/>
  <c r="G278" i="7"/>
  <c r="F278" i="7"/>
  <c r="E278" i="7"/>
  <c r="D278" i="7"/>
  <c r="C278" i="7"/>
  <c r="B278" i="7"/>
  <c r="AA277" i="7"/>
  <c r="Z277" i="7"/>
  <c r="Y277" i="7"/>
  <c r="X277" i="7"/>
  <c r="W277" i="7"/>
  <c r="V277" i="7"/>
  <c r="U277" i="7"/>
  <c r="T277" i="7"/>
  <c r="S277" i="7"/>
  <c r="R277" i="7"/>
  <c r="Q277" i="7"/>
  <c r="O277" i="7"/>
  <c r="N277" i="7"/>
  <c r="M277" i="7"/>
  <c r="L277" i="7"/>
  <c r="K277" i="7"/>
  <c r="J277" i="7"/>
  <c r="I277" i="7"/>
  <c r="H277" i="7"/>
  <c r="G277" i="7"/>
  <c r="F277" i="7"/>
  <c r="E277" i="7"/>
  <c r="D277" i="7"/>
  <c r="C277" i="7"/>
  <c r="B277" i="7"/>
  <c r="AA276" i="7"/>
  <c r="Z276" i="7"/>
  <c r="Y276" i="7"/>
  <c r="X276" i="7"/>
  <c r="W276" i="7"/>
  <c r="V276" i="7"/>
  <c r="U276" i="7"/>
  <c r="T276" i="7"/>
  <c r="S276" i="7"/>
  <c r="R276" i="7"/>
  <c r="Q276" i="7"/>
  <c r="O276" i="7"/>
  <c r="N276" i="7"/>
  <c r="M276" i="7"/>
  <c r="L276" i="7"/>
  <c r="K276" i="7"/>
  <c r="J276" i="7"/>
  <c r="I276" i="7"/>
  <c r="H276" i="7"/>
  <c r="G276" i="7"/>
  <c r="F276" i="7"/>
  <c r="E276" i="7"/>
  <c r="D276" i="7"/>
  <c r="C276" i="7"/>
  <c r="B276" i="7"/>
  <c r="AA275" i="7"/>
  <c r="Z275" i="7"/>
  <c r="Y275" i="7"/>
  <c r="X275" i="7"/>
  <c r="W275" i="7"/>
  <c r="V275" i="7"/>
  <c r="U275" i="7"/>
  <c r="T275" i="7"/>
  <c r="S275" i="7"/>
  <c r="R275" i="7"/>
  <c r="Q275" i="7"/>
  <c r="O275" i="7"/>
  <c r="N275" i="7"/>
  <c r="M275" i="7"/>
  <c r="L275" i="7"/>
  <c r="K275" i="7"/>
  <c r="J275" i="7"/>
  <c r="I275" i="7"/>
  <c r="H275" i="7"/>
  <c r="G275" i="7"/>
  <c r="F275" i="7"/>
  <c r="E275" i="7"/>
  <c r="D275" i="7"/>
  <c r="C275" i="7"/>
  <c r="B275" i="7"/>
  <c r="AA274" i="7"/>
  <c r="Z274" i="7"/>
  <c r="Y274" i="7"/>
  <c r="X274" i="7"/>
  <c r="W274" i="7"/>
  <c r="V274" i="7"/>
  <c r="U274" i="7"/>
  <c r="T274" i="7"/>
  <c r="S274" i="7"/>
  <c r="R274" i="7"/>
  <c r="Q274" i="7"/>
  <c r="O274" i="7"/>
  <c r="N274" i="7"/>
  <c r="M274" i="7"/>
  <c r="L274" i="7"/>
  <c r="K274" i="7"/>
  <c r="J274" i="7"/>
  <c r="I274" i="7"/>
  <c r="H274" i="7"/>
  <c r="G274" i="7"/>
  <c r="F274" i="7"/>
  <c r="E274" i="7"/>
  <c r="D274" i="7"/>
  <c r="C274" i="7"/>
  <c r="B274" i="7"/>
  <c r="AA273" i="7"/>
  <c r="Z273" i="7"/>
  <c r="Y273" i="7"/>
  <c r="X273" i="7"/>
  <c r="W273" i="7"/>
  <c r="V273" i="7"/>
  <c r="U273" i="7"/>
  <c r="T273" i="7"/>
  <c r="S273" i="7"/>
  <c r="R273" i="7"/>
  <c r="Q273" i="7"/>
  <c r="O273" i="7"/>
  <c r="N273" i="7"/>
  <c r="M273" i="7"/>
  <c r="L273" i="7"/>
  <c r="K273" i="7"/>
  <c r="J273" i="7"/>
  <c r="I273" i="7"/>
  <c r="H273" i="7"/>
  <c r="G273" i="7"/>
  <c r="F273" i="7"/>
  <c r="E273" i="7"/>
  <c r="D273" i="7"/>
  <c r="C273" i="7"/>
  <c r="B273" i="7"/>
  <c r="AA272" i="7"/>
  <c r="Z272" i="7"/>
  <c r="Y272" i="7"/>
  <c r="X272" i="7"/>
  <c r="W272" i="7"/>
  <c r="V272" i="7"/>
  <c r="U272" i="7"/>
  <c r="T272" i="7"/>
  <c r="S272" i="7"/>
  <c r="R272" i="7"/>
  <c r="Q272" i="7"/>
  <c r="O272" i="7"/>
  <c r="N272" i="7"/>
  <c r="M272" i="7"/>
  <c r="L272" i="7"/>
  <c r="K272" i="7"/>
  <c r="J272" i="7"/>
  <c r="I272" i="7"/>
  <c r="H272" i="7"/>
  <c r="G272" i="7"/>
  <c r="F272" i="7"/>
  <c r="E272" i="7"/>
  <c r="D272" i="7"/>
  <c r="C272" i="7"/>
  <c r="B272" i="7"/>
  <c r="AA271" i="7"/>
  <c r="Z271" i="7"/>
  <c r="Y271" i="7"/>
  <c r="X271" i="7"/>
  <c r="W271" i="7"/>
  <c r="V271" i="7"/>
  <c r="U271" i="7"/>
  <c r="T271" i="7"/>
  <c r="S271" i="7"/>
  <c r="R271" i="7"/>
  <c r="Q271" i="7"/>
  <c r="O271" i="7"/>
  <c r="N271" i="7"/>
  <c r="M271" i="7"/>
  <c r="L271" i="7"/>
  <c r="K271" i="7"/>
  <c r="J271" i="7"/>
  <c r="I271" i="7"/>
  <c r="H271" i="7"/>
  <c r="G271" i="7"/>
  <c r="F271" i="7"/>
  <c r="E271" i="7"/>
  <c r="D271" i="7"/>
  <c r="C271" i="7"/>
  <c r="B271" i="7"/>
  <c r="AA270" i="7"/>
  <c r="Z270" i="7"/>
  <c r="Y270" i="7"/>
  <c r="X270" i="7"/>
  <c r="W270" i="7"/>
  <c r="V270" i="7"/>
  <c r="U270" i="7"/>
  <c r="T270" i="7"/>
  <c r="S270" i="7"/>
  <c r="R270" i="7"/>
  <c r="Q270" i="7"/>
  <c r="O270" i="7"/>
  <c r="N270" i="7"/>
  <c r="M270" i="7"/>
  <c r="L270" i="7"/>
  <c r="K270" i="7"/>
  <c r="J270" i="7"/>
  <c r="I270" i="7"/>
  <c r="H270" i="7"/>
  <c r="G270" i="7"/>
  <c r="F270" i="7"/>
  <c r="E270" i="7"/>
  <c r="D270" i="7"/>
  <c r="C270" i="7"/>
  <c r="B270" i="7"/>
  <c r="AA269" i="7"/>
  <c r="Z269" i="7"/>
  <c r="Y269" i="7"/>
  <c r="X269" i="7"/>
  <c r="W269" i="7"/>
  <c r="V269" i="7"/>
  <c r="U269" i="7"/>
  <c r="T269" i="7"/>
  <c r="S269" i="7"/>
  <c r="R269" i="7"/>
  <c r="Q269" i="7"/>
  <c r="O269" i="7"/>
  <c r="N269" i="7"/>
  <c r="M269" i="7"/>
  <c r="L269" i="7"/>
  <c r="K269" i="7"/>
  <c r="J269" i="7"/>
  <c r="I269" i="7"/>
  <c r="H269" i="7"/>
  <c r="G269" i="7"/>
  <c r="F269" i="7"/>
  <c r="E269" i="7"/>
  <c r="D269" i="7"/>
  <c r="C269" i="7"/>
  <c r="B269" i="7"/>
  <c r="AA268" i="7"/>
  <c r="Z268" i="7"/>
  <c r="Y268" i="7"/>
  <c r="X268" i="7"/>
  <c r="W268" i="7"/>
  <c r="V268" i="7"/>
  <c r="U268" i="7"/>
  <c r="T268" i="7"/>
  <c r="S268" i="7"/>
  <c r="R268" i="7"/>
  <c r="Q268" i="7"/>
  <c r="O268" i="7"/>
  <c r="N268" i="7"/>
  <c r="M268" i="7"/>
  <c r="L268" i="7"/>
  <c r="K268" i="7"/>
  <c r="J268" i="7"/>
  <c r="I268" i="7"/>
  <c r="H268" i="7"/>
  <c r="G268" i="7"/>
  <c r="F268" i="7"/>
  <c r="E268" i="7"/>
  <c r="D268" i="7"/>
  <c r="C268" i="7"/>
  <c r="B268" i="7"/>
  <c r="AA267" i="7"/>
  <c r="Z267" i="7"/>
  <c r="Y267" i="7"/>
  <c r="X267" i="7"/>
  <c r="W267" i="7"/>
  <c r="V267" i="7"/>
  <c r="U267" i="7"/>
  <c r="T267" i="7"/>
  <c r="S267" i="7"/>
  <c r="R267" i="7"/>
  <c r="Q267" i="7"/>
  <c r="O267" i="7"/>
  <c r="N267" i="7"/>
  <c r="M267" i="7"/>
  <c r="L267" i="7"/>
  <c r="K267" i="7"/>
  <c r="J267" i="7"/>
  <c r="I267" i="7"/>
  <c r="H267" i="7"/>
  <c r="G267" i="7"/>
  <c r="F267" i="7"/>
  <c r="E267" i="7"/>
  <c r="D267" i="7"/>
  <c r="C267" i="7"/>
  <c r="B267" i="7"/>
  <c r="AA266" i="7"/>
  <c r="Z266" i="7"/>
  <c r="Y266" i="7"/>
  <c r="X266" i="7"/>
  <c r="W266" i="7"/>
  <c r="V266" i="7"/>
  <c r="U266" i="7"/>
  <c r="T266" i="7"/>
  <c r="S266" i="7"/>
  <c r="R266" i="7"/>
  <c r="Q266" i="7"/>
  <c r="O266" i="7"/>
  <c r="N266" i="7"/>
  <c r="M266" i="7"/>
  <c r="L266" i="7"/>
  <c r="K266" i="7"/>
  <c r="J266" i="7"/>
  <c r="I266" i="7"/>
  <c r="H266" i="7"/>
  <c r="G266" i="7"/>
  <c r="F266" i="7"/>
  <c r="E266" i="7"/>
  <c r="D266" i="7"/>
  <c r="C266" i="7"/>
  <c r="B266" i="7"/>
  <c r="AA265" i="7"/>
  <c r="Z265" i="7"/>
  <c r="Y265" i="7"/>
  <c r="X265" i="7"/>
  <c r="W265" i="7"/>
  <c r="V265" i="7"/>
  <c r="U265" i="7"/>
  <c r="T265" i="7"/>
  <c r="S265" i="7"/>
  <c r="R265" i="7"/>
  <c r="Q265" i="7"/>
  <c r="O265" i="7"/>
  <c r="N265" i="7"/>
  <c r="M265" i="7"/>
  <c r="L265" i="7"/>
  <c r="K265" i="7"/>
  <c r="J265" i="7"/>
  <c r="I265" i="7"/>
  <c r="H265" i="7"/>
  <c r="G265" i="7"/>
  <c r="F265" i="7"/>
  <c r="E265" i="7"/>
  <c r="D265" i="7"/>
  <c r="C265" i="7"/>
  <c r="B265" i="7"/>
  <c r="AA264" i="7"/>
  <c r="Z264" i="7"/>
  <c r="Y264" i="7"/>
  <c r="X264" i="7"/>
  <c r="W264" i="7"/>
  <c r="V264" i="7"/>
  <c r="U264" i="7"/>
  <c r="T264" i="7"/>
  <c r="S264" i="7"/>
  <c r="R264" i="7"/>
  <c r="Q264" i="7"/>
  <c r="O264" i="7"/>
  <c r="N264" i="7"/>
  <c r="M264" i="7"/>
  <c r="L264" i="7"/>
  <c r="K264" i="7"/>
  <c r="J264" i="7"/>
  <c r="I264" i="7"/>
  <c r="H264" i="7"/>
  <c r="G264" i="7"/>
  <c r="F264" i="7"/>
  <c r="E264" i="7"/>
  <c r="D264" i="7"/>
  <c r="C264" i="7"/>
  <c r="B264" i="7"/>
  <c r="AA263" i="7"/>
  <c r="Z263" i="7"/>
  <c r="Y263" i="7"/>
  <c r="X263" i="7"/>
  <c r="W263" i="7"/>
  <c r="V263" i="7"/>
  <c r="U263" i="7"/>
  <c r="T263" i="7"/>
  <c r="S263" i="7"/>
  <c r="R263" i="7"/>
  <c r="Q263" i="7"/>
  <c r="O263" i="7"/>
  <c r="N263" i="7"/>
  <c r="M263" i="7"/>
  <c r="L263" i="7"/>
  <c r="K263" i="7"/>
  <c r="J263" i="7"/>
  <c r="I263" i="7"/>
  <c r="H263" i="7"/>
  <c r="G263" i="7"/>
  <c r="F263" i="7"/>
  <c r="E263" i="7"/>
  <c r="D263" i="7"/>
  <c r="C263" i="7"/>
  <c r="B263" i="7"/>
  <c r="AA262" i="7"/>
  <c r="Z262" i="7"/>
  <c r="Y262" i="7"/>
  <c r="X262" i="7"/>
  <c r="W262" i="7"/>
  <c r="V262" i="7"/>
  <c r="U262" i="7"/>
  <c r="T262" i="7"/>
  <c r="S262" i="7"/>
  <c r="R262" i="7"/>
  <c r="Q262" i="7"/>
  <c r="O262" i="7"/>
  <c r="N262" i="7"/>
  <c r="M262" i="7"/>
  <c r="L262" i="7"/>
  <c r="K262" i="7"/>
  <c r="J262" i="7"/>
  <c r="I262" i="7"/>
  <c r="H262" i="7"/>
  <c r="G262" i="7"/>
  <c r="F262" i="7"/>
  <c r="E262" i="7"/>
  <c r="D262" i="7"/>
  <c r="C262" i="7"/>
  <c r="B262" i="7"/>
  <c r="AA261" i="7"/>
  <c r="Z261" i="7"/>
  <c r="Y261" i="7"/>
  <c r="X261" i="7"/>
  <c r="W261" i="7"/>
  <c r="V261" i="7"/>
  <c r="U261" i="7"/>
  <c r="T261" i="7"/>
  <c r="S261" i="7"/>
  <c r="R261" i="7"/>
  <c r="Q261" i="7"/>
  <c r="O261" i="7"/>
  <c r="N261" i="7"/>
  <c r="M261" i="7"/>
  <c r="L261" i="7"/>
  <c r="K261" i="7"/>
  <c r="J261" i="7"/>
  <c r="I261" i="7"/>
  <c r="H261" i="7"/>
  <c r="G261" i="7"/>
  <c r="F261" i="7"/>
  <c r="E261" i="7"/>
  <c r="D261" i="7"/>
  <c r="C261" i="7"/>
  <c r="B261" i="7"/>
  <c r="AA260" i="7"/>
  <c r="Z260" i="7"/>
  <c r="Y260" i="7"/>
  <c r="X260" i="7"/>
  <c r="W260" i="7"/>
  <c r="V260" i="7"/>
  <c r="U260" i="7"/>
  <c r="T260" i="7"/>
  <c r="S260" i="7"/>
  <c r="R260" i="7"/>
  <c r="Q260" i="7"/>
  <c r="O260" i="7"/>
  <c r="N260" i="7"/>
  <c r="M260" i="7"/>
  <c r="L260" i="7"/>
  <c r="K260" i="7"/>
  <c r="J260" i="7"/>
  <c r="I260" i="7"/>
  <c r="H260" i="7"/>
  <c r="G260" i="7"/>
  <c r="F260" i="7"/>
  <c r="E260" i="7"/>
  <c r="D260" i="7"/>
  <c r="C260" i="7"/>
  <c r="B260" i="7"/>
  <c r="AA259" i="7"/>
  <c r="Z259" i="7"/>
  <c r="Y259" i="7"/>
  <c r="X259" i="7"/>
  <c r="W259" i="7"/>
  <c r="V259" i="7"/>
  <c r="U259" i="7"/>
  <c r="T259" i="7"/>
  <c r="S259" i="7"/>
  <c r="R259" i="7"/>
  <c r="Q259" i="7"/>
  <c r="O259" i="7"/>
  <c r="N259" i="7"/>
  <c r="M259" i="7"/>
  <c r="L259" i="7"/>
  <c r="K259" i="7"/>
  <c r="J259" i="7"/>
  <c r="I259" i="7"/>
  <c r="H259" i="7"/>
  <c r="G259" i="7"/>
  <c r="F259" i="7"/>
  <c r="E259" i="7"/>
  <c r="D259" i="7"/>
  <c r="C259" i="7"/>
  <c r="B259" i="7"/>
  <c r="AA258" i="7"/>
  <c r="Z258" i="7"/>
  <c r="Y258" i="7"/>
  <c r="X258" i="7"/>
  <c r="W258" i="7"/>
  <c r="V258" i="7"/>
  <c r="U258" i="7"/>
  <c r="T258" i="7"/>
  <c r="S258" i="7"/>
  <c r="R258" i="7"/>
  <c r="Q258" i="7"/>
  <c r="O258" i="7"/>
  <c r="N258" i="7"/>
  <c r="M258" i="7"/>
  <c r="L258" i="7"/>
  <c r="K258" i="7"/>
  <c r="J258" i="7"/>
  <c r="I258" i="7"/>
  <c r="H258" i="7"/>
  <c r="G258" i="7"/>
  <c r="F258" i="7"/>
  <c r="E258" i="7"/>
  <c r="D258" i="7"/>
  <c r="C258" i="7"/>
  <c r="B258" i="7"/>
  <c r="AA257" i="7"/>
  <c r="Z257" i="7"/>
  <c r="Y257" i="7"/>
  <c r="X257" i="7"/>
  <c r="W257" i="7"/>
  <c r="V257" i="7"/>
  <c r="U257" i="7"/>
  <c r="T257" i="7"/>
  <c r="S257" i="7"/>
  <c r="R257" i="7"/>
  <c r="Q257" i="7"/>
  <c r="O257" i="7"/>
  <c r="N257" i="7"/>
  <c r="M257" i="7"/>
  <c r="L257" i="7"/>
  <c r="K257" i="7"/>
  <c r="J257" i="7"/>
  <c r="I257" i="7"/>
  <c r="H257" i="7"/>
  <c r="G257" i="7"/>
  <c r="F257" i="7"/>
  <c r="E257" i="7"/>
  <c r="D257" i="7"/>
  <c r="C257" i="7"/>
  <c r="B257" i="7"/>
  <c r="AA256" i="7"/>
  <c r="Z256" i="7"/>
  <c r="Y256" i="7"/>
  <c r="X256" i="7"/>
  <c r="W256" i="7"/>
  <c r="V256" i="7"/>
  <c r="U256" i="7"/>
  <c r="T256" i="7"/>
  <c r="S256" i="7"/>
  <c r="R256" i="7"/>
  <c r="Q256" i="7"/>
  <c r="O256" i="7"/>
  <c r="N256" i="7"/>
  <c r="M256" i="7"/>
  <c r="L256" i="7"/>
  <c r="K256" i="7"/>
  <c r="J256" i="7"/>
  <c r="I256" i="7"/>
  <c r="H256" i="7"/>
  <c r="G256" i="7"/>
  <c r="F256" i="7"/>
  <c r="E256" i="7"/>
  <c r="D256" i="7"/>
  <c r="C256" i="7"/>
  <c r="B256" i="7"/>
  <c r="AA255" i="7"/>
  <c r="Z255" i="7"/>
  <c r="Y255" i="7"/>
  <c r="X255" i="7"/>
  <c r="W255" i="7"/>
  <c r="V255" i="7"/>
  <c r="U255" i="7"/>
  <c r="T255" i="7"/>
  <c r="S255" i="7"/>
  <c r="R255" i="7"/>
  <c r="Q255" i="7"/>
  <c r="O255" i="7"/>
  <c r="N255" i="7"/>
  <c r="M255" i="7"/>
  <c r="L255" i="7"/>
  <c r="K255" i="7"/>
  <c r="J255" i="7"/>
  <c r="I255" i="7"/>
  <c r="H255" i="7"/>
  <c r="G255" i="7"/>
  <c r="F255" i="7"/>
  <c r="E255" i="7"/>
  <c r="D255" i="7"/>
  <c r="C255" i="7"/>
  <c r="B255" i="7"/>
  <c r="AA254" i="7"/>
  <c r="Z254" i="7"/>
  <c r="Y254" i="7"/>
  <c r="X254" i="7"/>
  <c r="W254" i="7"/>
  <c r="V254" i="7"/>
  <c r="U254" i="7"/>
  <c r="T254" i="7"/>
  <c r="S254" i="7"/>
  <c r="R254" i="7"/>
  <c r="Q254" i="7"/>
  <c r="O254" i="7"/>
  <c r="N254" i="7"/>
  <c r="M254" i="7"/>
  <c r="L254" i="7"/>
  <c r="K254" i="7"/>
  <c r="J254" i="7"/>
  <c r="I254" i="7"/>
  <c r="H254" i="7"/>
  <c r="G254" i="7"/>
  <c r="F254" i="7"/>
  <c r="E254" i="7"/>
  <c r="D254" i="7"/>
  <c r="C254" i="7"/>
  <c r="B254" i="7"/>
  <c r="AA253" i="7"/>
  <c r="Z253" i="7"/>
  <c r="Y253" i="7"/>
  <c r="X253" i="7"/>
  <c r="W253" i="7"/>
  <c r="V253" i="7"/>
  <c r="U253" i="7"/>
  <c r="T253" i="7"/>
  <c r="S253" i="7"/>
  <c r="R253" i="7"/>
  <c r="Q253" i="7"/>
  <c r="O253" i="7"/>
  <c r="N253" i="7"/>
  <c r="M253" i="7"/>
  <c r="L253" i="7"/>
  <c r="K253" i="7"/>
  <c r="J253" i="7"/>
  <c r="I253" i="7"/>
  <c r="H253" i="7"/>
  <c r="G253" i="7"/>
  <c r="F253" i="7"/>
  <c r="E253" i="7"/>
  <c r="D253" i="7"/>
  <c r="C253" i="7"/>
  <c r="B253" i="7"/>
  <c r="AA252" i="7"/>
  <c r="Z252" i="7"/>
  <c r="Y252" i="7"/>
  <c r="X252" i="7"/>
  <c r="W252" i="7"/>
  <c r="V252" i="7"/>
  <c r="U252" i="7"/>
  <c r="T252" i="7"/>
  <c r="S252" i="7"/>
  <c r="R252" i="7"/>
  <c r="Q252" i="7"/>
  <c r="O252" i="7"/>
  <c r="N252" i="7"/>
  <c r="M252" i="7"/>
  <c r="L252" i="7"/>
  <c r="K252" i="7"/>
  <c r="J252" i="7"/>
  <c r="I252" i="7"/>
  <c r="H252" i="7"/>
  <c r="G252" i="7"/>
  <c r="F252" i="7"/>
  <c r="E252" i="7"/>
  <c r="D252" i="7"/>
  <c r="C252" i="7"/>
  <c r="B252" i="7"/>
  <c r="AA251" i="7"/>
  <c r="Z251" i="7"/>
  <c r="Y251" i="7"/>
  <c r="X251" i="7"/>
  <c r="W251" i="7"/>
  <c r="V251" i="7"/>
  <c r="U251" i="7"/>
  <c r="T251" i="7"/>
  <c r="S251" i="7"/>
  <c r="R251" i="7"/>
  <c r="Q251" i="7"/>
  <c r="O251" i="7"/>
  <c r="N251" i="7"/>
  <c r="M251" i="7"/>
  <c r="L251" i="7"/>
  <c r="K251" i="7"/>
  <c r="J251" i="7"/>
  <c r="I251" i="7"/>
  <c r="H251" i="7"/>
  <c r="G251" i="7"/>
  <c r="F251" i="7"/>
  <c r="E251" i="7"/>
  <c r="D251" i="7"/>
  <c r="C251" i="7"/>
  <c r="B251" i="7"/>
  <c r="AA250" i="7"/>
  <c r="Z250" i="7"/>
  <c r="Y250" i="7"/>
  <c r="X250" i="7"/>
  <c r="W250" i="7"/>
  <c r="V250" i="7"/>
  <c r="U250" i="7"/>
  <c r="T250" i="7"/>
  <c r="S250" i="7"/>
  <c r="R250" i="7"/>
  <c r="Q250" i="7"/>
  <c r="O250" i="7"/>
  <c r="N250" i="7"/>
  <c r="M250" i="7"/>
  <c r="L250" i="7"/>
  <c r="K250" i="7"/>
  <c r="J250" i="7"/>
  <c r="I250" i="7"/>
  <c r="H250" i="7"/>
  <c r="G250" i="7"/>
  <c r="F250" i="7"/>
  <c r="E250" i="7"/>
  <c r="D250" i="7"/>
  <c r="C250" i="7"/>
  <c r="B250" i="7"/>
  <c r="AA249" i="7"/>
  <c r="Z249" i="7"/>
  <c r="Y249" i="7"/>
  <c r="X249" i="7"/>
  <c r="W249" i="7"/>
  <c r="V249" i="7"/>
  <c r="U249" i="7"/>
  <c r="T249" i="7"/>
  <c r="S249" i="7"/>
  <c r="R249" i="7"/>
  <c r="Q249" i="7"/>
  <c r="O249" i="7"/>
  <c r="N249" i="7"/>
  <c r="M249" i="7"/>
  <c r="L249" i="7"/>
  <c r="K249" i="7"/>
  <c r="J249" i="7"/>
  <c r="I249" i="7"/>
  <c r="H249" i="7"/>
  <c r="G249" i="7"/>
  <c r="F249" i="7"/>
  <c r="E249" i="7"/>
  <c r="D249" i="7"/>
  <c r="C249" i="7"/>
  <c r="B249" i="7"/>
  <c r="AA248" i="7"/>
  <c r="Z248" i="7"/>
  <c r="Y248" i="7"/>
  <c r="X248" i="7"/>
  <c r="W248" i="7"/>
  <c r="V248" i="7"/>
  <c r="U248" i="7"/>
  <c r="T248" i="7"/>
  <c r="S248" i="7"/>
  <c r="R248" i="7"/>
  <c r="Q248" i="7"/>
  <c r="O248" i="7"/>
  <c r="N248" i="7"/>
  <c r="M248" i="7"/>
  <c r="L248" i="7"/>
  <c r="K248" i="7"/>
  <c r="J248" i="7"/>
  <c r="I248" i="7"/>
  <c r="H248" i="7"/>
  <c r="G248" i="7"/>
  <c r="F248" i="7"/>
  <c r="E248" i="7"/>
  <c r="D248" i="7"/>
  <c r="C248" i="7"/>
  <c r="B248" i="7"/>
  <c r="AA247" i="7"/>
  <c r="Z247" i="7"/>
  <c r="Y247" i="7"/>
  <c r="X247" i="7"/>
  <c r="W247" i="7"/>
  <c r="V247" i="7"/>
  <c r="U247" i="7"/>
  <c r="T247" i="7"/>
  <c r="S247" i="7"/>
  <c r="R247" i="7"/>
  <c r="Q247" i="7"/>
  <c r="O247" i="7"/>
  <c r="N247" i="7"/>
  <c r="M247" i="7"/>
  <c r="L247" i="7"/>
  <c r="K247" i="7"/>
  <c r="J247" i="7"/>
  <c r="I247" i="7"/>
  <c r="H247" i="7"/>
  <c r="G247" i="7"/>
  <c r="F247" i="7"/>
  <c r="E247" i="7"/>
  <c r="D247" i="7"/>
  <c r="C247" i="7"/>
  <c r="B247" i="7"/>
  <c r="AA246" i="7"/>
  <c r="Z246" i="7"/>
  <c r="Y246" i="7"/>
  <c r="X246" i="7"/>
  <c r="W246" i="7"/>
  <c r="V246" i="7"/>
  <c r="U246" i="7"/>
  <c r="T246" i="7"/>
  <c r="S246" i="7"/>
  <c r="R246" i="7"/>
  <c r="Q246" i="7"/>
  <c r="O246" i="7"/>
  <c r="N246" i="7"/>
  <c r="M246" i="7"/>
  <c r="L246" i="7"/>
  <c r="K246" i="7"/>
  <c r="J246" i="7"/>
  <c r="I246" i="7"/>
  <c r="H246" i="7"/>
  <c r="G246" i="7"/>
  <c r="F246" i="7"/>
  <c r="E246" i="7"/>
  <c r="D246" i="7"/>
  <c r="C246" i="7"/>
  <c r="B246" i="7"/>
  <c r="AA245" i="7"/>
  <c r="Z245" i="7"/>
  <c r="Y245" i="7"/>
  <c r="X245" i="7"/>
  <c r="W245" i="7"/>
  <c r="V245" i="7"/>
  <c r="U245" i="7"/>
  <c r="T245" i="7"/>
  <c r="S245" i="7"/>
  <c r="R245" i="7"/>
  <c r="Q245" i="7"/>
  <c r="O245" i="7"/>
  <c r="N245" i="7"/>
  <c r="M245" i="7"/>
  <c r="L245" i="7"/>
  <c r="K245" i="7"/>
  <c r="J245" i="7"/>
  <c r="I245" i="7"/>
  <c r="H245" i="7"/>
  <c r="G245" i="7"/>
  <c r="F245" i="7"/>
  <c r="E245" i="7"/>
  <c r="D245" i="7"/>
  <c r="C245" i="7"/>
  <c r="B245" i="7"/>
  <c r="AA244" i="7"/>
  <c r="Z244" i="7"/>
  <c r="Y244" i="7"/>
  <c r="X244" i="7"/>
  <c r="W244" i="7"/>
  <c r="V244" i="7"/>
  <c r="U244" i="7"/>
  <c r="T244" i="7"/>
  <c r="S244" i="7"/>
  <c r="R244" i="7"/>
  <c r="Q244" i="7"/>
  <c r="O244" i="7"/>
  <c r="N244" i="7"/>
  <c r="M244" i="7"/>
  <c r="L244" i="7"/>
  <c r="K244" i="7"/>
  <c r="J244" i="7"/>
  <c r="I244" i="7"/>
  <c r="H244" i="7"/>
  <c r="G244" i="7"/>
  <c r="F244" i="7"/>
  <c r="E244" i="7"/>
  <c r="D244" i="7"/>
  <c r="C244" i="7"/>
  <c r="B244" i="7"/>
  <c r="AA243" i="7"/>
  <c r="Z243" i="7"/>
  <c r="Y243" i="7"/>
  <c r="X243" i="7"/>
  <c r="W243" i="7"/>
  <c r="V243" i="7"/>
  <c r="U243" i="7"/>
  <c r="T243" i="7"/>
  <c r="S243" i="7"/>
  <c r="R243" i="7"/>
  <c r="Q243" i="7"/>
  <c r="O243" i="7"/>
  <c r="N243" i="7"/>
  <c r="M243" i="7"/>
  <c r="L243" i="7"/>
  <c r="K243" i="7"/>
  <c r="J243" i="7"/>
  <c r="I243" i="7"/>
  <c r="H243" i="7"/>
  <c r="G243" i="7"/>
  <c r="F243" i="7"/>
  <c r="E243" i="7"/>
  <c r="D243" i="7"/>
  <c r="C243" i="7"/>
  <c r="B243" i="7"/>
  <c r="AA242" i="7"/>
  <c r="Z242" i="7"/>
  <c r="Y242" i="7"/>
  <c r="X242" i="7"/>
  <c r="W242" i="7"/>
  <c r="V242" i="7"/>
  <c r="U242" i="7"/>
  <c r="T242" i="7"/>
  <c r="S242" i="7"/>
  <c r="R242" i="7"/>
  <c r="Q242" i="7"/>
  <c r="O242" i="7"/>
  <c r="N242" i="7"/>
  <c r="M242" i="7"/>
  <c r="L242" i="7"/>
  <c r="K242" i="7"/>
  <c r="J242" i="7"/>
  <c r="I242" i="7"/>
  <c r="H242" i="7"/>
  <c r="G242" i="7"/>
  <c r="F242" i="7"/>
  <c r="E242" i="7"/>
  <c r="D242" i="7"/>
  <c r="C242" i="7"/>
  <c r="B242" i="7"/>
  <c r="AA241" i="7"/>
  <c r="Z241" i="7"/>
  <c r="Y241" i="7"/>
  <c r="X241" i="7"/>
  <c r="W241" i="7"/>
  <c r="V241" i="7"/>
  <c r="U241" i="7"/>
  <c r="T241" i="7"/>
  <c r="S241" i="7"/>
  <c r="R241" i="7"/>
  <c r="Q241" i="7"/>
  <c r="O241" i="7"/>
  <c r="N241" i="7"/>
  <c r="M241" i="7"/>
  <c r="L241" i="7"/>
  <c r="K241" i="7"/>
  <c r="J241" i="7"/>
  <c r="I241" i="7"/>
  <c r="H241" i="7"/>
  <c r="G241" i="7"/>
  <c r="F241" i="7"/>
  <c r="E241" i="7"/>
  <c r="D241" i="7"/>
  <c r="C241" i="7"/>
  <c r="B241" i="7"/>
  <c r="AA240" i="7"/>
  <c r="Z240" i="7"/>
  <c r="Y240" i="7"/>
  <c r="X240" i="7"/>
  <c r="W240" i="7"/>
  <c r="V240" i="7"/>
  <c r="U240" i="7"/>
  <c r="T240" i="7"/>
  <c r="S240" i="7"/>
  <c r="R240" i="7"/>
  <c r="Q240" i="7"/>
  <c r="O240" i="7"/>
  <c r="N240" i="7"/>
  <c r="M240" i="7"/>
  <c r="L240" i="7"/>
  <c r="K240" i="7"/>
  <c r="J240" i="7"/>
  <c r="I240" i="7"/>
  <c r="H240" i="7"/>
  <c r="G240" i="7"/>
  <c r="F240" i="7"/>
  <c r="E240" i="7"/>
  <c r="D240" i="7"/>
  <c r="C240" i="7"/>
  <c r="B240" i="7"/>
  <c r="AA239" i="7"/>
  <c r="Z239" i="7"/>
  <c r="Y239" i="7"/>
  <c r="X239" i="7"/>
  <c r="W239" i="7"/>
  <c r="V239" i="7"/>
  <c r="U239" i="7"/>
  <c r="T239" i="7"/>
  <c r="S239" i="7"/>
  <c r="R239" i="7"/>
  <c r="Q239" i="7"/>
  <c r="O239" i="7"/>
  <c r="N239" i="7"/>
  <c r="M239" i="7"/>
  <c r="L239" i="7"/>
  <c r="K239" i="7"/>
  <c r="J239" i="7"/>
  <c r="I239" i="7"/>
  <c r="H239" i="7"/>
  <c r="G239" i="7"/>
  <c r="F239" i="7"/>
  <c r="E239" i="7"/>
  <c r="D239" i="7"/>
  <c r="C239" i="7"/>
  <c r="B239" i="7"/>
  <c r="AA238" i="7"/>
  <c r="Z238" i="7"/>
  <c r="Y238" i="7"/>
  <c r="X238" i="7"/>
  <c r="W238" i="7"/>
  <c r="V238" i="7"/>
  <c r="U238" i="7"/>
  <c r="T238" i="7"/>
  <c r="S238" i="7"/>
  <c r="R238" i="7"/>
  <c r="Q238" i="7"/>
  <c r="O238" i="7"/>
  <c r="N238" i="7"/>
  <c r="M238" i="7"/>
  <c r="L238" i="7"/>
  <c r="K238" i="7"/>
  <c r="J238" i="7"/>
  <c r="I238" i="7"/>
  <c r="H238" i="7"/>
  <c r="G238" i="7"/>
  <c r="F238" i="7"/>
  <c r="E238" i="7"/>
  <c r="D238" i="7"/>
  <c r="C238" i="7"/>
  <c r="B238" i="7"/>
  <c r="AA237" i="7"/>
  <c r="Z237" i="7"/>
  <c r="Y237" i="7"/>
  <c r="X237" i="7"/>
  <c r="W237" i="7"/>
  <c r="V237" i="7"/>
  <c r="U237" i="7"/>
  <c r="T237" i="7"/>
  <c r="S237" i="7"/>
  <c r="R237" i="7"/>
  <c r="Q237" i="7"/>
  <c r="O237" i="7"/>
  <c r="N237" i="7"/>
  <c r="M237" i="7"/>
  <c r="L237" i="7"/>
  <c r="K237" i="7"/>
  <c r="J237" i="7"/>
  <c r="I237" i="7"/>
  <c r="H237" i="7"/>
  <c r="G237" i="7"/>
  <c r="F237" i="7"/>
  <c r="E237" i="7"/>
  <c r="D237" i="7"/>
  <c r="C237" i="7"/>
  <c r="B237" i="7"/>
  <c r="AA236" i="7"/>
  <c r="Z236" i="7"/>
  <c r="Y236" i="7"/>
  <c r="X236" i="7"/>
  <c r="W236" i="7"/>
  <c r="V236" i="7"/>
  <c r="U236" i="7"/>
  <c r="T236" i="7"/>
  <c r="S236" i="7"/>
  <c r="R236" i="7"/>
  <c r="Q236" i="7"/>
  <c r="O236" i="7"/>
  <c r="N236" i="7"/>
  <c r="M236" i="7"/>
  <c r="L236" i="7"/>
  <c r="K236" i="7"/>
  <c r="J236" i="7"/>
  <c r="I236" i="7"/>
  <c r="H236" i="7"/>
  <c r="G236" i="7"/>
  <c r="F236" i="7"/>
  <c r="E236" i="7"/>
  <c r="D236" i="7"/>
  <c r="C236" i="7"/>
  <c r="B236" i="7"/>
  <c r="AA235" i="7"/>
  <c r="Z235" i="7"/>
  <c r="Y235" i="7"/>
  <c r="X235" i="7"/>
  <c r="W235" i="7"/>
  <c r="V235" i="7"/>
  <c r="U235" i="7"/>
  <c r="T235" i="7"/>
  <c r="S235" i="7"/>
  <c r="R235" i="7"/>
  <c r="Q235" i="7"/>
  <c r="O235" i="7"/>
  <c r="N235" i="7"/>
  <c r="M235" i="7"/>
  <c r="L235" i="7"/>
  <c r="K235" i="7"/>
  <c r="J235" i="7"/>
  <c r="I235" i="7"/>
  <c r="H235" i="7"/>
  <c r="G235" i="7"/>
  <c r="F235" i="7"/>
  <c r="E235" i="7"/>
  <c r="D235" i="7"/>
  <c r="C235" i="7"/>
  <c r="B235" i="7"/>
  <c r="AA234" i="7"/>
  <c r="Z234" i="7"/>
  <c r="Y234" i="7"/>
  <c r="X234" i="7"/>
  <c r="W234" i="7"/>
  <c r="V234" i="7"/>
  <c r="U234" i="7"/>
  <c r="T234" i="7"/>
  <c r="S234" i="7"/>
  <c r="R234" i="7"/>
  <c r="Q234" i="7"/>
  <c r="O234" i="7"/>
  <c r="N234" i="7"/>
  <c r="M234" i="7"/>
  <c r="L234" i="7"/>
  <c r="K234" i="7"/>
  <c r="J234" i="7"/>
  <c r="I234" i="7"/>
  <c r="H234" i="7"/>
  <c r="G234" i="7"/>
  <c r="F234" i="7"/>
  <c r="E234" i="7"/>
  <c r="D234" i="7"/>
  <c r="C234" i="7"/>
  <c r="B234" i="7"/>
  <c r="AA233" i="7"/>
  <c r="Z233" i="7"/>
  <c r="Y233" i="7"/>
  <c r="X233" i="7"/>
  <c r="W233" i="7"/>
  <c r="V233" i="7"/>
  <c r="U233" i="7"/>
  <c r="T233" i="7"/>
  <c r="S233" i="7"/>
  <c r="R233" i="7"/>
  <c r="Q233" i="7"/>
  <c r="O233" i="7"/>
  <c r="N233" i="7"/>
  <c r="M233" i="7"/>
  <c r="L233" i="7"/>
  <c r="K233" i="7"/>
  <c r="J233" i="7"/>
  <c r="I233" i="7"/>
  <c r="H233" i="7"/>
  <c r="G233" i="7"/>
  <c r="F233" i="7"/>
  <c r="E233" i="7"/>
  <c r="D233" i="7"/>
  <c r="C233" i="7"/>
  <c r="B233" i="7"/>
  <c r="AA232" i="7"/>
  <c r="Z232" i="7"/>
  <c r="Y232" i="7"/>
  <c r="X232" i="7"/>
  <c r="W232" i="7"/>
  <c r="V232" i="7"/>
  <c r="U232" i="7"/>
  <c r="T232" i="7"/>
  <c r="S232" i="7"/>
  <c r="R232" i="7"/>
  <c r="Q232" i="7"/>
  <c r="O232" i="7"/>
  <c r="N232" i="7"/>
  <c r="M232" i="7"/>
  <c r="L232" i="7"/>
  <c r="K232" i="7"/>
  <c r="J232" i="7"/>
  <c r="I232" i="7"/>
  <c r="H232" i="7"/>
  <c r="G232" i="7"/>
  <c r="F232" i="7"/>
  <c r="E232" i="7"/>
  <c r="D232" i="7"/>
  <c r="C232" i="7"/>
  <c r="B232" i="7"/>
  <c r="AA231" i="7"/>
  <c r="Z231" i="7"/>
  <c r="Y231" i="7"/>
  <c r="X231" i="7"/>
  <c r="W231" i="7"/>
  <c r="V231" i="7"/>
  <c r="U231" i="7"/>
  <c r="T231" i="7"/>
  <c r="S231" i="7"/>
  <c r="R231" i="7"/>
  <c r="Q231" i="7"/>
  <c r="O231" i="7"/>
  <c r="N231" i="7"/>
  <c r="M231" i="7"/>
  <c r="L231" i="7"/>
  <c r="K231" i="7"/>
  <c r="J231" i="7"/>
  <c r="I231" i="7"/>
  <c r="H231" i="7"/>
  <c r="G231" i="7"/>
  <c r="F231" i="7"/>
  <c r="E231" i="7"/>
  <c r="D231" i="7"/>
  <c r="C231" i="7"/>
  <c r="B231" i="7"/>
  <c r="AA230" i="7"/>
  <c r="Z230" i="7"/>
  <c r="Y230" i="7"/>
  <c r="X230" i="7"/>
  <c r="W230" i="7"/>
  <c r="V230" i="7"/>
  <c r="U230" i="7"/>
  <c r="T230" i="7"/>
  <c r="S230" i="7"/>
  <c r="R230" i="7"/>
  <c r="Q230" i="7"/>
  <c r="O230" i="7"/>
  <c r="N230" i="7"/>
  <c r="M230" i="7"/>
  <c r="L230" i="7"/>
  <c r="K230" i="7"/>
  <c r="J230" i="7"/>
  <c r="I230" i="7"/>
  <c r="H230" i="7"/>
  <c r="G230" i="7"/>
  <c r="F230" i="7"/>
  <c r="E230" i="7"/>
  <c r="D230" i="7"/>
  <c r="C230" i="7"/>
  <c r="B230" i="7"/>
  <c r="AA229" i="7"/>
  <c r="Z229" i="7"/>
  <c r="Y229" i="7"/>
  <c r="X229" i="7"/>
  <c r="W229" i="7"/>
  <c r="V229" i="7"/>
  <c r="U229" i="7"/>
  <c r="T229" i="7"/>
  <c r="S229" i="7"/>
  <c r="R229" i="7"/>
  <c r="Q229" i="7"/>
  <c r="O229" i="7"/>
  <c r="N229" i="7"/>
  <c r="M229" i="7"/>
  <c r="L229" i="7"/>
  <c r="K229" i="7"/>
  <c r="J229" i="7"/>
  <c r="I229" i="7"/>
  <c r="H229" i="7"/>
  <c r="G229" i="7"/>
  <c r="F229" i="7"/>
  <c r="E229" i="7"/>
  <c r="D229" i="7"/>
  <c r="C229" i="7"/>
  <c r="B229" i="7"/>
  <c r="AA228" i="7"/>
  <c r="Z228" i="7"/>
  <c r="Y228" i="7"/>
  <c r="X228" i="7"/>
  <c r="W228" i="7"/>
  <c r="V228" i="7"/>
  <c r="U228" i="7"/>
  <c r="T228" i="7"/>
  <c r="S228" i="7"/>
  <c r="R228" i="7"/>
  <c r="Q228" i="7"/>
  <c r="O228" i="7"/>
  <c r="N228" i="7"/>
  <c r="M228" i="7"/>
  <c r="L228" i="7"/>
  <c r="K228" i="7"/>
  <c r="J228" i="7"/>
  <c r="I228" i="7"/>
  <c r="H228" i="7"/>
  <c r="G228" i="7"/>
  <c r="F228" i="7"/>
  <c r="E228" i="7"/>
  <c r="D228" i="7"/>
  <c r="C228" i="7"/>
  <c r="B228" i="7"/>
  <c r="AA227" i="7"/>
  <c r="Z227" i="7"/>
  <c r="Y227" i="7"/>
  <c r="X227" i="7"/>
  <c r="W227" i="7"/>
  <c r="V227" i="7"/>
  <c r="U227" i="7"/>
  <c r="T227" i="7"/>
  <c r="S227" i="7"/>
  <c r="R227" i="7"/>
  <c r="Q227" i="7"/>
  <c r="O227" i="7"/>
  <c r="N227" i="7"/>
  <c r="M227" i="7"/>
  <c r="L227" i="7"/>
  <c r="K227" i="7"/>
  <c r="J227" i="7"/>
  <c r="I227" i="7"/>
  <c r="H227" i="7"/>
  <c r="G227" i="7"/>
  <c r="F227" i="7"/>
  <c r="E227" i="7"/>
  <c r="D227" i="7"/>
  <c r="C227" i="7"/>
  <c r="B227" i="7"/>
  <c r="AA226" i="7"/>
  <c r="Z226" i="7"/>
  <c r="Y226" i="7"/>
  <c r="X226" i="7"/>
  <c r="W226" i="7"/>
  <c r="V226" i="7"/>
  <c r="U226" i="7"/>
  <c r="T226" i="7"/>
  <c r="S226" i="7"/>
  <c r="R226" i="7"/>
  <c r="Q226" i="7"/>
  <c r="O226" i="7"/>
  <c r="N226" i="7"/>
  <c r="M226" i="7"/>
  <c r="L226" i="7"/>
  <c r="K226" i="7"/>
  <c r="J226" i="7"/>
  <c r="I226" i="7"/>
  <c r="H226" i="7"/>
  <c r="G226" i="7"/>
  <c r="F226" i="7"/>
  <c r="E226" i="7"/>
  <c r="D226" i="7"/>
  <c r="C226" i="7"/>
  <c r="B226" i="7"/>
  <c r="AA225" i="7"/>
  <c r="Z225" i="7"/>
  <c r="Y225" i="7"/>
  <c r="X225" i="7"/>
  <c r="W225" i="7"/>
  <c r="V225" i="7"/>
  <c r="U225" i="7"/>
  <c r="T225" i="7"/>
  <c r="S225" i="7"/>
  <c r="R225" i="7"/>
  <c r="Q225" i="7"/>
  <c r="O225" i="7"/>
  <c r="N225" i="7"/>
  <c r="M225" i="7"/>
  <c r="L225" i="7"/>
  <c r="K225" i="7"/>
  <c r="J225" i="7"/>
  <c r="I225" i="7"/>
  <c r="H225" i="7"/>
  <c r="G225" i="7"/>
  <c r="F225" i="7"/>
  <c r="E225" i="7"/>
  <c r="D225" i="7"/>
  <c r="C225" i="7"/>
  <c r="B225" i="7"/>
  <c r="AA224" i="7"/>
  <c r="Z224" i="7"/>
  <c r="Y224" i="7"/>
  <c r="X224" i="7"/>
  <c r="W224" i="7"/>
  <c r="V224" i="7"/>
  <c r="U224" i="7"/>
  <c r="T224" i="7"/>
  <c r="S224" i="7"/>
  <c r="R224" i="7"/>
  <c r="Q224" i="7"/>
  <c r="O224" i="7"/>
  <c r="N224" i="7"/>
  <c r="M224" i="7"/>
  <c r="L224" i="7"/>
  <c r="K224" i="7"/>
  <c r="J224" i="7"/>
  <c r="I224" i="7"/>
  <c r="H224" i="7"/>
  <c r="G224" i="7"/>
  <c r="F224" i="7"/>
  <c r="E224" i="7"/>
  <c r="D224" i="7"/>
  <c r="C224" i="7"/>
  <c r="B224" i="7"/>
  <c r="AA223" i="7"/>
  <c r="Z223" i="7"/>
  <c r="Y223" i="7"/>
  <c r="X223" i="7"/>
  <c r="W223" i="7"/>
  <c r="V223" i="7"/>
  <c r="U223" i="7"/>
  <c r="T223" i="7"/>
  <c r="S223" i="7"/>
  <c r="R223" i="7"/>
  <c r="Q223" i="7"/>
  <c r="O223" i="7"/>
  <c r="N223" i="7"/>
  <c r="M223" i="7"/>
  <c r="L223" i="7"/>
  <c r="K223" i="7"/>
  <c r="J223" i="7"/>
  <c r="I223" i="7"/>
  <c r="H223" i="7"/>
  <c r="G223" i="7"/>
  <c r="F223" i="7"/>
  <c r="E223" i="7"/>
  <c r="D223" i="7"/>
  <c r="C223" i="7"/>
  <c r="B223" i="7"/>
  <c r="AA222" i="7"/>
  <c r="Z222" i="7"/>
  <c r="Y222" i="7"/>
  <c r="X222" i="7"/>
  <c r="W222" i="7"/>
  <c r="V222" i="7"/>
  <c r="U222" i="7"/>
  <c r="T222" i="7"/>
  <c r="S222" i="7"/>
  <c r="R222" i="7"/>
  <c r="Q222" i="7"/>
  <c r="O222" i="7"/>
  <c r="N222" i="7"/>
  <c r="M222" i="7"/>
  <c r="L222" i="7"/>
  <c r="K222" i="7"/>
  <c r="J222" i="7"/>
  <c r="I222" i="7"/>
  <c r="H222" i="7"/>
  <c r="G222" i="7"/>
  <c r="F222" i="7"/>
  <c r="E222" i="7"/>
  <c r="D222" i="7"/>
  <c r="C222" i="7"/>
  <c r="B222" i="7"/>
  <c r="AA221" i="7"/>
  <c r="Z221" i="7"/>
  <c r="Y221" i="7"/>
  <c r="X221" i="7"/>
  <c r="W221" i="7"/>
  <c r="V221" i="7"/>
  <c r="U221" i="7"/>
  <c r="T221" i="7"/>
  <c r="S221" i="7"/>
  <c r="R221" i="7"/>
  <c r="Q221" i="7"/>
  <c r="O221" i="7"/>
  <c r="N221" i="7"/>
  <c r="M221" i="7"/>
  <c r="L221" i="7"/>
  <c r="K221" i="7"/>
  <c r="J221" i="7"/>
  <c r="I221" i="7"/>
  <c r="H221" i="7"/>
  <c r="G221" i="7"/>
  <c r="F221" i="7"/>
  <c r="E221" i="7"/>
  <c r="D221" i="7"/>
  <c r="C221" i="7"/>
  <c r="B221" i="7"/>
  <c r="AA220" i="7"/>
  <c r="Z220" i="7"/>
  <c r="Y220" i="7"/>
  <c r="X220" i="7"/>
  <c r="W220" i="7"/>
  <c r="V220" i="7"/>
  <c r="U220" i="7"/>
  <c r="T220" i="7"/>
  <c r="S220" i="7"/>
  <c r="R220" i="7"/>
  <c r="Q220" i="7"/>
  <c r="O220" i="7"/>
  <c r="N220" i="7"/>
  <c r="M220" i="7"/>
  <c r="L220" i="7"/>
  <c r="K220" i="7"/>
  <c r="J220" i="7"/>
  <c r="I220" i="7"/>
  <c r="H220" i="7"/>
  <c r="G220" i="7"/>
  <c r="F220" i="7"/>
  <c r="E220" i="7"/>
  <c r="D220" i="7"/>
  <c r="C220" i="7"/>
  <c r="B220" i="7"/>
  <c r="AA219" i="7"/>
  <c r="Z219" i="7"/>
  <c r="Y219" i="7"/>
  <c r="X219" i="7"/>
  <c r="W219" i="7"/>
  <c r="V219" i="7"/>
  <c r="U219" i="7"/>
  <c r="T219" i="7"/>
  <c r="S219" i="7"/>
  <c r="R219" i="7"/>
  <c r="Q219" i="7"/>
  <c r="O219" i="7"/>
  <c r="N219" i="7"/>
  <c r="M219" i="7"/>
  <c r="L219" i="7"/>
  <c r="K219" i="7"/>
  <c r="J219" i="7"/>
  <c r="I219" i="7"/>
  <c r="H219" i="7"/>
  <c r="G219" i="7"/>
  <c r="F219" i="7"/>
  <c r="E219" i="7"/>
  <c r="D219" i="7"/>
  <c r="C219" i="7"/>
  <c r="B219" i="7"/>
  <c r="AA218" i="7"/>
  <c r="Z218" i="7"/>
  <c r="Y218" i="7"/>
  <c r="X218" i="7"/>
  <c r="W218" i="7"/>
  <c r="V218" i="7"/>
  <c r="U218" i="7"/>
  <c r="T218" i="7"/>
  <c r="S218" i="7"/>
  <c r="R218" i="7"/>
  <c r="Q218" i="7"/>
  <c r="O218" i="7"/>
  <c r="N218" i="7"/>
  <c r="M218" i="7"/>
  <c r="L218" i="7"/>
  <c r="K218" i="7"/>
  <c r="J218" i="7"/>
  <c r="I218" i="7"/>
  <c r="H218" i="7"/>
  <c r="G218" i="7"/>
  <c r="F218" i="7"/>
  <c r="E218" i="7"/>
  <c r="D218" i="7"/>
  <c r="C218" i="7"/>
  <c r="B218" i="7"/>
  <c r="AA217" i="7"/>
  <c r="Z217" i="7"/>
  <c r="Y217" i="7"/>
  <c r="X217" i="7"/>
  <c r="W217" i="7"/>
  <c r="V217" i="7"/>
  <c r="U217" i="7"/>
  <c r="T217" i="7"/>
  <c r="S217" i="7"/>
  <c r="R217" i="7"/>
  <c r="Q217" i="7"/>
  <c r="O217" i="7"/>
  <c r="N217" i="7"/>
  <c r="M217" i="7"/>
  <c r="L217" i="7"/>
  <c r="K217" i="7"/>
  <c r="J217" i="7"/>
  <c r="I217" i="7"/>
  <c r="H217" i="7"/>
  <c r="G217" i="7"/>
  <c r="F217" i="7"/>
  <c r="E217" i="7"/>
  <c r="D217" i="7"/>
  <c r="C217" i="7"/>
  <c r="B217" i="7"/>
  <c r="AA216" i="7"/>
  <c r="Z216" i="7"/>
  <c r="Y216" i="7"/>
  <c r="X216" i="7"/>
  <c r="W216" i="7"/>
  <c r="V216" i="7"/>
  <c r="U216" i="7"/>
  <c r="T216" i="7"/>
  <c r="S216" i="7"/>
  <c r="R216" i="7"/>
  <c r="Q216" i="7"/>
  <c r="O216" i="7"/>
  <c r="N216" i="7"/>
  <c r="M216" i="7"/>
  <c r="L216" i="7"/>
  <c r="K216" i="7"/>
  <c r="J216" i="7"/>
  <c r="I216" i="7"/>
  <c r="H216" i="7"/>
  <c r="G216" i="7"/>
  <c r="F216" i="7"/>
  <c r="E216" i="7"/>
  <c r="D216" i="7"/>
  <c r="C216" i="7"/>
  <c r="B216" i="7"/>
  <c r="AA215" i="7"/>
  <c r="Z215" i="7"/>
  <c r="Y215" i="7"/>
  <c r="X215" i="7"/>
  <c r="W215" i="7"/>
  <c r="V215" i="7"/>
  <c r="U215" i="7"/>
  <c r="T215" i="7"/>
  <c r="S215" i="7"/>
  <c r="R215" i="7"/>
  <c r="Q215" i="7"/>
  <c r="O215" i="7"/>
  <c r="N215" i="7"/>
  <c r="M215" i="7"/>
  <c r="L215" i="7"/>
  <c r="K215" i="7"/>
  <c r="J215" i="7"/>
  <c r="I215" i="7"/>
  <c r="H215" i="7"/>
  <c r="G215" i="7"/>
  <c r="F215" i="7"/>
  <c r="E215" i="7"/>
  <c r="D215" i="7"/>
  <c r="C215" i="7"/>
  <c r="B215" i="7"/>
  <c r="AA214" i="7"/>
  <c r="Z214" i="7"/>
  <c r="Y214" i="7"/>
  <c r="X214" i="7"/>
  <c r="W214" i="7"/>
  <c r="V214" i="7"/>
  <c r="U214" i="7"/>
  <c r="T214" i="7"/>
  <c r="S214" i="7"/>
  <c r="R214" i="7"/>
  <c r="Q214" i="7"/>
  <c r="O214" i="7"/>
  <c r="N214" i="7"/>
  <c r="M214" i="7"/>
  <c r="L214" i="7"/>
  <c r="K214" i="7"/>
  <c r="J214" i="7"/>
  <c r="I214" i="7"/>
  <c r="H214" i="7"/>
  <c r="G214" i="7"/>
  <c r="F214" i="7"/>
  <c r="E214" i="7"/>
  <c r="D214" i="7"/>
  <c r="C214" i="7"/>
  <c r="B214" i="7"/>
  <c r="AA213" i="7"/>
  <c r="Z213" i="7"/>
  <c r="Y213" i="7"/>
  <c r="X213" i="7"/>
  <c r="W213" i="7"/>
  <c r="V213" i="7"/>
  <c r="U213" i="7"/>
  <c r="T213" i="7"/>
  <c r="S213" i="7"/>
  <c r="R213" i="7"/>
  <c r="Q213" i="7"/>
  <c r="O213" i="7"/>
  <c r="N213" i="7"/>
  <c r="M213" i="7"/>
  <c r="L213" i="7"/>
  <c r="K213" i="7"/>
  <c r="J213" i="7"/>
  <c r="I213" i="7"/>
  <c r="H213" i="7"/>
  <c r="G213" i="7"/>
  <c r="F213" i="7"/>
  <c r="E213" i="7"/>
  <c r="D213" i="7"/>
  <c r="C213" i="7"/>
  <c r="B213" i="7"/>
  <c r="AA212" i="7"/>
  <c r="Z212" i="7"/>
  <c r="Y212" i="7"/>
  <c r="X212" i="7"/>
  <c r="W212" i="7"/>
  <c r="V212" i="7"/>
  <c r="U212" i="7"/>
  <c r="T212" i="7"/>
  <c r="S212" i="7"/>
  <c r="R212" i="7"/>
  <c r="Q212" i="7"/>
  <c r="O212" i="7"/>
  <c r="N212" i="7"/>
  <c r="M212" i="7"/>
  <c r="L212" i="7"/>
  <c r="K212" i="7"/>
  <c r="J212" i="7"/>
  <c r="I212" i="7"/>
  <c r="H212" i="7"/>
  <c r="G212" i="7"/>
  <c r="F212" i="7"/>
  <c r="E212" i="7"/>
  <c r="D212" i="7"/>
  <c r="C212" i="7"/>
  <c r="B212" i="7"/>
  <c r="AA211" i="7"/>
  <c r="Z211" i="7"/>
  <c r="Y211" i="7"/>
  <c r="X211" i="7"/>
  <c r="W211" i="7"/>
  <c r="V211" i="7"/>
  <c r="U211" i="7"/>
  <c r="T211" i="7"/>
  <c r="S211" i="7"/>
  <c r="R211" i="7"/>
  <c r="Q211" i="7"/>
  <c r="O211" i="7"/>
  <c r="N211" i="7"/>
  <c r="M211" i="7"/>
  <c r="L211" i="7"/>
  <c r="K211" i="7"/>
  <c r="J211" i="7"/>
  <c r="I211" i="7"/>
  <c r="H211" i="7"/>
  <c r="G211" i="7"/>
  <c r="F211" i="7"/>
  <c r="E211" i="7"/>
  <c r="D211" i="7"/>
  <c r="C211" i="7"/>
  <c r="B211" i="7"/>
  <c r="AA210" i="7"/>
  <c r="Z210" i="7"/>
  <c r="Y210" i="7"/>
  <c r="X210" i="7"/>
  <c r="W210" i="7"/>
  <c r="V210" i="7"/>
  <c r="U210" i="7"/>
  <c r="T210" i="7"/>
  <c r="S210" i="7"/>
  <c r="R210" i="7"/>
  <c r="Q210" i="7"/>
  <c r="O210" i="7"/>
  <c r="N210" i="7"/>
  <c r="M210" i="7"/>
  <c r="L210" i="7"/>
  <c r="K210" i="7"/>
  <c r="J210" i="7"/>
  <c r="I210" i="7"/>
  <c r="H210" i="7"/>
  <c r="G210" i="7"/>
  <c r="F210" i="7"/>
  <c r="E210" i="7"/>
  <c r="D210" i="7"/>
  <c r="C210" i="7"/>
  <c r="B210" i="7"/>
  <c r="AA209" i="7"/>
  <c r="Z209" i="7"/>
  <c r="Y209" i="7"/>
  <c r="X209" i="7"/>
  <c r="W209" i="7"/>
  <c r="V209" i="7"/>
  <c r="U209" i="7"/>
  <c r="T209" i="7"/>
  <c r="S209" i="7"/>
  <c r="R209" i="7"/>
  <c r="Q209" i="7"/>
  <c r="O209" i="7"/>
  <c r="N209" i="7"/>
  <c r="M209" i="7"/>
  <c r="L209" i="7"/>
  <c r="K209" i="7"/>
  <c r="J209" i="7"/>
  <c r="I209" i="7"/>
  <c r="H209" i="7"/>
  <c r="G209" i="7"/>
  <c r="F209" i="7"/>
  <c r="E209" i="7"/>
  <c r="D209" i="7"/>
  <c r="C209" i="7"/>
  <c r="B209" i="7"/>
  <c r="AA208" i="7"/>
  <c r="Z208" i="7"/>
  <c r="Y208" i="7"/>
  <c r="X208" i="7"/>
  <c r="W208" i="7"/>
  <c r="V208" i="7"/>
  <c r="U208" i="7"/>
  <c r="T208" i="7"/>
  <c r="S208" i="7"/>
  <c r="R208" i="7"/>
  <c r="Q208" i="7"/>
  <c r="O208" i="7"/>
  <c r="N208" i="7"/>
  <c r="M208" i="7"/>
  <c r="L208" i="7"/>
  <c r="K208" i="7"/>
  <c r="J208" i="7"/>
  <c r="I208" i="7"/>
  <c r="H208" i="7"/>
  <c r="G208" i="7"/>
  <c r="F208" i="7"/>
  <c r="E208" i="7"/>
  <c r="D208" i="7"/>
  <c r="C208" i="7"/>
  <c r="B208" i="7"/>
  <c r="AA207" i="7"/>
  <c r="Z207" i="7"/>
  <c r="Y207" i="7"/>
  <c r="X207" i="7"/>
  <c r="W207" i="7"/>
  <c r="V207" i="7"/>
  <c r="U207" i="7"/>
  <c r="T207" i="7"/>
  <c r="S207" i="7"/>
  <c r="R207" i="7"/>
  <c r="Q207" i="7"/>
  <c r="O207" i="7"/>
  <c r="N207" i="7"/>
  <c r="M207" i="7"/>
  <c r="L207" i="7"/>
  <c r="K207" i="7"/>
  <c r="J207" i="7"/>
  <c r="I207" i="7"/>
  <c r="H207" i="7"/>
  <c r="G207" i="7"/>
  <c r="F207" i="7"/>
  <c r="E207" i="7"/>
  <c r="D207" i="7"/>
  <c r="C207" i="7"/>
  <c r="B207" i="7"/>
  <c r="AA206" i="7"/>
  <c r="Z206" i="7"/>
  <c r="Y206" i="7"/>
  <c r="X206" i="7"/>
  <c r="W206" i="7"/>
  <c r="V206" i="7"/>
  <c r="U206" i="7"/>
  <c r="T206" i="7"/>
  <c r="S206" i="7"/>
  <c r="R206" i="7"/>
  <c r="Q206" i="7"/>
  <c r="O206" i="7"/>
  <c r="N206" i="7"/>
  <c r="M206" i="7"/>
  <c r="L206" i="7"/>
  <c r="K206" i="7"/>
  <c r="J206" i="7"/>
  <c r="I206" i="7"/>
  <c r="H206" i="7"/>
  <c r="G206" i="7"/>
  <c r="F206" i="7"/>
  <c r="E206" i="7"/>
  <c r="D206" i="7"/>
  <c r="C206" i="7"/>
  <c r="B206" i="7"/>
  <c r="AA205" i="7"/>
  <c r="Z205" i="7"/>
  <c r="Y205" i="7"/>
  <c r="X205" i="7"/>
  <c r="W205" i="7"/>
  <c r="V205" i="7"/>
  <c r="U205" i="7"/>
  <c r="T205" i="7"/>
  <c r="S205" i="7"/>
  <c r="R205" i="7"/>
  <c r="Q205" i="7"/>
  <c r="O205" i="7"/>
  <c r="N205" i="7"/>
  <c r="M205" i="7"/>
  <c r="L205" i="7"/>
  <c r="K205" i="7"/>
  <c r="J205" i="7"/>
  <c r="I205" i="7"/>
  <c r="H205" i="7"/>
  <c r="G205" i="7"/>
  <c r="F205" i="7"/>
  <c r="E205" i="7"/>
  <c r="D205" i="7"/>
  <c r="C205" i="7"/>
  <c r="B205" i="7"/>
  <c r="AA204" i="7"/>
  <c r="Z204" i="7"/>
  <c r="Y204" i="7"/>
  <c r="X204" i="7"/>
  <c r="W204" i="7"/>
  <c r="V204" i="7"/>
  <c r="U204" i="7"/>
  <c r="T204" i="7"/>
  <c r="S204" i="7"/>
  <c r="R204" i="7"/>
  <c r="Q204" i="7"/>
  <c r="O204" i="7"/>
  <c r="N204" i="7"/>
  <c r="M204" i="7"/>
  <c r="L204" i="7"/>
  <c r="K204" i="7"/>
  <c r="J204" i="7"/>
  <c r="I204" i="7"/>
  <c r="H204" i="7"/>
  <c r="G204" i="7"/>
  <c r="F204" i="7"/>
  <c r="E204" i="7"/>
  <c r="D204" i="7"/>
  <c r="C204" i="7"/>
  <c r="B204" i="7"/>
  <c r="AA203" i="7"/>
  <c r="Z203" i="7"/>
  <c r="Y203" i="7"/>
  <c r="X203" i="7"/>
  <c r="W203" i="7"/>
  <c r="V203" i="7"/>
  <c r="U203" i="7"/>
  <c r="T203" i="7"/>
  <c r="S203" i="7"/>
  <c r="R203" i="7"/>
  <c r="Q203" i="7"/>
  <c r="O203" i="7"/>
  <c r="N203" i="7"/>
  <c r="M203" i="7"/>
  <c r="L203" i="7"/>
  <c r="K203" i="7"/>
  <c r="J203" i="7"/>
  <c r="I203" i="7"/>
  <c r="H203" i="7"/>
  <c r="G203" i="7"/>
  <c r="F203" i="7"/>
  <c r="E203" i="7"/>
  <c r="D203" i="7"/>
  <c r="C203" i="7"/>
  <c r="B203" i="7"/>
  <c r="AA202" i="7"/>
  <c r="Z202" i="7"/>
  <c r="Y202" i="7"/>
  <c r="X202" i="7"/>
  <c r="W202" i="7"/>
  <c r="V202" i="7"/>
  <c r="U202" i="7"/>
  <c r="T202" i="7"/>
  <c r="S202" i="7"/>
  <c r="R202" i="7"/>
  <c r="Q202" i="7"/>
  <c r="O202" i="7"/>
  <c r="N202" i="7"/>
  <c r="M202" i="7"/>
  <c r="L202" i="7"/>
  <c r="K202" i="7"/>
  <c r="J202" i="7"/>
  <c r="I202" i="7"/>
  <c r="H202" i="7"/>
  <c r="G202" i="7"/>
  <c r="F202" i="7"/>
  <c r="E202" i="7"/>
  <c r="D202" i="7"/>
  <c r="C202" i="7"/>
  <c r="B202" i="7"/>
  <c r="AA201" i="7"/>
  <c r="Z201" i="7"/>
  <c r="Y201" i="7"/>
  <c r="X201" i="7"/>
  <c r="W201" i="7"/>
  <c r="V201" i="7"/>
  <c r="U201" i="7"/>
  <c r="T201" i="7"/>
  <c r="S201" i="7"/>
  <c r="R201" i="7"/>
  <c r="Q201" i="7"/>
  <c r="O201" i="7"/>
  <c r="N201" i="7"/>
  <c r="M201" i="7"/>
  <c r="L201" i="7"/>
  <c r="K201" i="7"/>
  <c r="J201" i="7"/>
  <c r="I201" i="7"/>
  <c r="H201" i="7"/>
  <c r="G201" i="7"/>
  <c r="F201" i="7"/>
  <c r="E201" i="7"/>
  <c r="D201" i="7"/>
  <c r="C201" i="7"/>
  <c r="B201" i="7"/>
  <c r="AA200" i="7"/>
  <c r="Z200" i="7"/>
  <c r="Y200" i="7"/>
  <c r="X200" i="7"/>
  <c r="W200" i="7"/>
  <c r="V200" i="7"/>
  <c r="U200" i="7"/>
  <c r="T200" i="7"/>
  <c r="S200" i="7"/>
  <c r="R200" i="7"/>
  <c r="Q200" i="7"/>
  <c r="O200" i="7"/>
  <c r="N200" i="7"/>
  <c r="M200" i="7"/>
  <c r="L200" i="7"/>
  <c r="K200" i="7"/>
  <c r="J200" i="7"/>
  <c r="I200" i="7"/>
  <c r="H200" i="7"/>
  <c r="G200" i="7"/>
  <c r="F200" i="7"/>
  <c r="E200" i="7"/>
  <c r="D200" i="7"/>
  <c r="C200" i="7"/>
  <c r="B200" i="7"/>
  <c r="AA199" i="7"/>
  <c r="Z199" i="7"/>
  <c r="Y199" i="7"/>
  <c r="X199" i="7"/>
  <c r="W199" i="7"/>
  <c r="V199" i="7"/>
  <c r="U199" i="7"/>
  <c r="T199" i="7"/>
  <c r="S199" i="7"/>
  <c r="R199" i="7"/>
  <c r="Q199" i="7"/>
  <c r="O199" i="7"/>
  <c r="N199" i="7"/>
  <c r="M199" i="7"/>
  <c r="L199" i="7"/>
  <c r="K199" i="7"/>
  <c r="J199" i="7"/>
  <c r="I199" i="7"/>
  <c r="H199" i="7"/>
  <c r="G199" i="7"/>
  <c r="F199" i="7"/>
  <c r="E199" i="7"/>
  <c r="D199" i="7"/>
  <c r="C199" i="7"/>
  <c r="B199" i="7"/>
  <c r="AA198" i="7"/>
  <c r="Z198" i="7"/>
  <c r="Y198" i="7"/>
  <c r="X198" i="7"/>
  <c r="W198" i="7"/>
  <c r="V198" i="7"/>
  <c r="U198" i="7"/>
  <c r="T198" i="7"/>
  <c r="S198" i="7"/>
  <c r="R198" i="7"/>
  <c r="Q198" i="7"/>
  <c r="O198" i="7"/>
  <c r="N198" i="7"/>
  <c r="M198" i="7"/>
  <c r="L198" i="7"/>
  <c r="K198" i="7"/>
  <c r="J198" i="7"/>
  <c r="I198" i="7"/>
  <c r="H198" i="7"/>
  <c r="G198" i="7"/>
  <c r="F198" i="7"/>
  <c r="E198" i="7"/>
  <c r="D198" i="7"/>
  <c r="C198" i="7"/>
  <c r="B198" i="7"/>
  <c r="AA197" i="7"/>
  <c r="Z197" i="7"/>
  <c r="Y197" i="7"/>
  <c r="X197" i="7"/>
  <c r="W197" i="7"/>
  <c r="V197" i="7"/>
  <c r="U197" i="7"/>
  <c r="T197" i="7"/>
  <c r="S197" i="7"/>
  <c r="R197" i="7"/>
  <c r="Q197" i="7"/>
  <c r="O197" i="7"/>
  <c r="N197" i="7"/>
  <c r="M197" i="7"/>
  <c r="L197" i="7"/>
  <c r="K197" i="7"/>
  <c r="J197" i="7"/>
  <c r="I197" i="7"/>
  <c r="H197" i="7"/>
  <c r="G197" i="7"/>
  <c r="F197" i="7"/>
  <c r="E197" i="7"/>
  <c r="D197" i="7"/>
  <c r="C197" i="7"/>
  <c r="B197" i="7"/>
  <c r="AA196" i="7"/>
  <c r="Z196" i="7"/>
  <c r="Y196" i="7"/>
  <c r="X196" i="7"/>
  <c r="W196" i="7"/>
  <c r="V196" i="7"/>
  <c r="U196" i="7"/>
  <c r="T196" i="7"/>
  <c r="S196" i="7"/>
  <c r="R196" i="7"/>
  <c r="Q196" i="7"/>
  <c r="O196" i="7"/>
  <c r="N196" i="7"/>
  <c r="M196" i="7"/>
  <c r="L196" i="7"/>
  <c r="K196" i="7"/>
  <c r="J196" i="7"/>
  <c r="I196" i="7"/>
  <c r="H196" i="7"/>
  <c r="G196" i="7"/>
  <c r="F196" i="7"/>
  <c r="E196" i="7"/>
  <c r="D196" i="7"/>
  <c r="C196" i="7"/>
  <c r="B196" i="7"/>
  <c r="AA195" i="7"/>
  <c r="Z195" i="7"/>
  <c r="Y195" i="7"/>
  <c r="X195" i="7"/>
  <c r="W195" i="7"/>
  <c r="V195" i="7"/>
  <c r="U195" i="7"/>
  <c r="T195" i="7"/>
  <c r="S195" i="7"/>
  <c r="R195" i="7"/>
  <c r="Q195" i="7"/>
  <c r="O195" i="7"/>
  <c r="N195" i="7"/>
  <c r="M195" i="7"/>
  <c r="L195" i="7"/>
  <c r="K195" i="7"/>
  <c r="J195" i="7"/>
  <c r="I195" i="7"/>
  <c r="H195" i="7"/>
  <c r="G195" i="7"/>
  <c r="F195" i="7"/>
  <c r="E195" i="7"/>
  <c r="D195" i="7"/>
  <c r="C195" i="7"/>
  <c r="B195" i="7"/>
  <c r="AA194" i="7"/>
  <c r="Z194" i="7"/>
  <c r="Y194" i="7"/>
  <c r="X194" i="7"/>
  <c r="W194" i="7"/>
  <c r="V194" i="7"/>
  <c r="U194" i="7"/>
  <c r="T194" i="7"/>
  <c r="S194" i="7"/>
  <c r="R194" i="7"/>
  <c r="Q194" i="7"/>
  <c r="O194" i="7"/>
  <c r="N194" i="7"/>
  <c r="M194" i="7"/>
  <c r="L194" i="7"/>
  <c r="K194" i="7"/>
  <c r="J194" i="7"/>
  <c r="I194" i="7"/>
  <c r="H194" i="7"/>
  <c r="G194" i="7"/>
  <c r="F194" i="7"/>
  <c r="E194" i="7"/>
  <c r="D194" i="7"/>
  <c r="C194" i="7"/>
  <c r="B194" i="7"/>
  <c r="AA193" i="7"/>
  <c r="Z193" i="7"/>
  <c r="Y193" i="7"/>
  <c r="X193" i="7"/>
  <c r="W193" i="7"/>
  <c r="V193" i="7"/>
  <c r="U193" i="7"/>
  <c r="T193" i="7"/>
  <c r="S193" i="7"/>
  <c r="R193" i="7"/>
  <c r="Q193" i="7"/>
  <c r="O193" i="7"/>
  <c r="N193" i="7"/>
  <c r="M193" i="7"/>
  <c r="L193" i="7"/>
  <c r="K193" i="7"/>
  <c r="J193" i="7"/>
  <c r="I193" i="7"/>
  <c r="H193" i="7"/>
  <c r="G193" i="7"/>
  <c r="F193" i="7"/>
  <c r="E193" i="7"/>
  <c r="D193" i="7"/>
  <c r="C193" i="7"/>
  <c r="B193" i="7"/>
  <c r="AA192" i="7"/>
  <c r="Z192" i="7"/>
  <c r="Y192" i="7"/>
  <c r="X192" i="7"/>
  <c r="W192" i="7"/>
  <c r="V192" i="7"/>
  <c r="U192" i="7"/>
  <c r="T192" i="7"/>
  <c r="S192" i="7"/>
  <c r="R192" i="7"/>
  <c r="Q192" i="7"/>
  <c r="O192" i="7"/>
  <c r="N192" i="7"/>
  <c r="M192" i="7"/>
  <c r="L192" i="7"/>
  <c r="K192" i="7"/>
  <c r="J192" i="7"/>
  <c r="I192" i="7"/>
  <c r="H192" i="7"/>
  <c r="G192" i="7"/>
  <c r="F192" i="7"/>
  <c r="E192" i="7"/>
  <c r="D192" i="7"/>
  <c r="C192" i="7"/>
  <c r="B192" i="7"/>
  <c r="AA191" i="7"/>
  <c r="Z191" i="7"/>
  <c r="Y191" i="7"/>
  <c r="X191" i="7"/>
  <c r="W191" i="7"/>
  <c r="V191" i="7"/>
  <c r="U191" i="7"/>
  <c r="T191" i="7"/>
  <c r="S191" i="7"/>
  <c r="R191" i="7"/>
  <c r="Q191" i="7"/>
  <c r="O191" i="7"/>
  <c r="N191" i="7"/>
  <c r="M191" i="7"/>
  <c r="L191" i="7"/>
  <c r="K191" i="7"/>
  <c r="J191" i="7"/>
  <c r="I191" i="7"/>
  <c r="H191" i="7"/>
  <c r="G191" i="7"/>
  <c r="F191" i="7"/>
  <c r="E191" i="7"/>
  <c r="D191" i="7"/>
  <c r="C191" i="7"/>
  <c r="B191" i="7"/>
  <c r="AA190" i="7"/>
  <c r="Z190" i="7"/>
  <c r="Y190" i="7"/>
  <c r="X190" i="7"/>
  <c r="W190" i="7"/>
  <c r="V190" i="7"/>
  <c r="U190" i="7"/>
  <c r="T190" i="7"/>
  <c r="S190" i="7"/>
  <c r="R190" i="7"/>
  <c r="Q190" i="7"/>
  <c r="O190" i="7"/>
  <c r="N190" i="7"/>
  <c r="M190" i="7"/>
  <c r="L190" i="7"/>
  <c r="K190" i="7"/>
  <c r="J190" i="7"/>
  <c r="I190" i="7"/>
  <c r="H190" i="7"/>
  <c r="G190" i="7"/>
  <c r="F190" i="7"/>
  <c r="E190" i="7"/>
  <c r="D190" i="7"/>
  <c r="C190" i="7"/>
  <c r="B190" i="7"/>
  <c r="AA189" i="7"/>
  <c r="Z189" i="7"/>
  <c r="Y189" i="7"/>
  <c r="X189" i="7"/>
  <c r="W189" i="7"/>
  <c r="V189" i="7"/>
  <c r="U189" i="7"/>
  <c r="T189" i="7"/>
  <c r="S189" i="7"/>
  <c r="R189" i="7"/>
  <c r="Q189" i="7"/>
  <c r="O189" i="7"/>
  <c r="N189" i="7"/>
  <c r="M189" i="7"/>
  <c r="L189" i="7"/>
  <c r="K189" i="7"/>
  <c r="J189" i="7"/>
  <c r="I189" i="7"/>
  <c r="H189" i="7"/>
  <c r="G189" i="7"/>
  <c r="F189" i="7"/>
  <c r="E189" i="7"/>
  <c r="D189" i="7"/>
  <c r="C189" i="7"/>
  <c r="B189" i="7"/>
  <c r="AA188" i="7"/>
  <c r="Z188" i="7"/>
  <c r="Y188" i="7"/>
  <c r="X188" i="7"/>
  <c r="W188" i="7"/>
  <c r="V188" i="7"/>
  <c r="U188" i="7"/>
  <c r="T188" i="7"/>
  <c r="S188" i="7"/>
  <c r="R188" i="7"/>
  <c r="Q188" i="7"/>
  <c r="O188" i="7"/>
  <c r="N188" i="7"/>
  <c r="M188" i="7"/>
  <c r="L188" i="7"/>
  <c r="K188" i="7"/>
  <c r="J188" i="7"/>
  <c r="I188" i="7"/>
  <c r="H188" i="7"/>
  <c r="G188" i="7"/>
  <c r="F188" i="7"/>
  <c r="E188" i="7"/>
  <c r="D188" i="7"/>
  <c r="C188" i="7"/>
  <c r="B188" i="7"/>
  <c r="AA187" i="7"/>
  <c r="Z187" i="7"/>
  <c r="Y187" i="7"/>
  <c r="X187" i="7"/>
  <c r="W187" i="7"/>
  <c r="V187" i="7"/>
  <c r="U187" i="7"/>
  <c r="T187" i="7"/>
  <c r="S187" i="7"/>
  <c r="R187" i="7"/>
  <c r="Q187" i="7"/>
  <c r="O187" i="7"/>
  <c r="N187" i="7"/>
  <c r="M187" i="7"/>
  <c r="L187" i="7"/>
  <c r="K187" i="7"/>
  <c r="J187" i="7"/>
  <c r="I187" i="7"/>
  <c r="H187" i="7"/>
  <c r="G187" i="7"/>
  <c r="F187" i="7"/>
  <c r="E187" i="7"/>
  <c r="D187" i="7"/>
  <c r="C187" i="7"/>
  <c r="B187" i="7"/>
  <c r="AA186" i="7"/>
  <c r="Z186" i="7"/>
  <c r="Y186" i="7"/>
  <c r="X186" i="7"/>
  <c r="W186" i="7"/>
  <c r="V186" i="7"/>
  <c r="U186" i="7"/>
  <c r="T186" i="7"/>
  <c r="S186" i="7"/>
  <c r="R186" i="7"/>
  <c r="Q186" i="7"/>
  <c r="O186" i="7"/>
  <c r="N186" i="7"/>
  <c r="M186" i="7"/>
  <c r="L186" i="7"/>
  <c r="K186" i="7"/>
  <c r="J186" i="7"/>
  <c r="I186" i="7"/>
  <c r="H186" i="7"/>
  <c r="G186" i="7"/>
  <c r="F186" i="7"/>
  <c r="E186" i="7"/>
  <c r="D186" i="7"/>
  <c r="C186" i="7"/>
  <c r="B186" i="7"/>
  <c r="AA185" i="7"/>
  <c r="Z185" i="7"/>
  <c r="Y185" i="7"/>
  <c r="X185" i="7"/>
  <c r="W185" i="7"/>
  <c r="V185" i="7"/>
  <c r="U185" i="7"/>
  <c r="T185" i="7"/>
  <c r="S185" i="7"/>
  <c r="R185" i="7"/>
  <c r="Q185" i="7"/>
  <c r="O185" i="7"/>
  <c r="N185" i="7"/>
  <c r="M185" i="7"/>
  <c r="L185" i="7"/>
  <c r="K185" i="7"/>
  <c r="J185" i="7"/>
  <c r="I185" i="7"/>
  <c r="H185" i="7"/>
  <c r="G185" i="7"/>
  <c r="F185" i="7"/>
  <c r="E185" i="7"/>
  <c r="D185" i="7"/>
  <c r="C185" i="7"/>
  <c r="B185" i="7"/>
  <c r="AA184" i="7"/>
  <c r="Z184" i="7"/>
  <c r="Y184" i="7"/>
  <c r="X184" i="7"/>
  <c r="W184" i="7"/>
  <c r="V184" i="7"/>
  <c r="U184" i="7"/>
  <c r="T184" i="7"/>
  <c r="S184" i="7"/>
  <c r="R184" i="7"/>
  <c r="Q184" i="7"/>
  <c r="O184" i="7"/>
  <c r="N184" i="7"/>
  <c r="M184" i="7"/>
  <c r="L184" i="7"/>
  <c r="K184" i="7"/>
  <c r="J184" i="7"/>
  <c r="I184" i="7"/>
  <c r="H184" i="7"/>
  <c r="G184" i="7"/>
  <c r="F184" i="7"/>
  <c r="E184" i="7"/>
  <c r="D184" i="7"/>
  <c r="C184" i="7"/>
  <c r="B184" i="7"/>
  <c r="AA183" i="7"/>
  <c r="Z183" i="7"/>
  <c r="Y183" i="7"/>
  <c r="X183" i="7"/>
  <c r="W183" i="7"/>
  <c r="V183" i="7"/>
  <c r="U183" i="7"/>
  <c r="T183" i="7"/>
  <c r="S183" i="7"/>
  <c r="R183" i="7"/>
  <c r="Q183" i="7"/>
  <c r="O183" i="7"/>
  <c r="N183" i="7"/>
  <c r="M183" i="7"/>
  <c r="L183" i="7"/>
  <c r="K183" i="7"/>
  <c r="J183" i="7"/>
  <c r="I183" i="7"/>
  <c r="H183" i="7"/>
  <c r="G183" i="7"/>
  <c r="F183" i="7"/>
  <c r="E183" i="7"/>
  <c r="D183" i="7"/>
  <c r="C183" i="7"/>
  <c r="B183" i="7"/>
  <c r="AA182" i="7"/>
  <c r="Z182" i="7"/>
  <c r="Y182" i="7"/>
  <c r="X182" i="7"/>
  <c r="W182" i="7"/>
  <c r="V182" i="7"/>
  <c r="U182" i="7"/>
  <c r="T182" i="7"/>
  <c r="S182" i="7"/>
  <c r="R182" i="7"/>
  <c r="Q182" i="7"/>
  <c r="O182" i="7"/>
  <c r="N182" i="7"/>
  <c r="M182" i="7"/>
  <c r="L182" i="7"/>
  <c r="K182" i="7"/>
  <c r="J182" i="7"/>
  <c r="I182" i="7"/>
  <c r="H182" i="7"/>
  <c r="G182" i="7"/>
  <c r="F182" i="7"/>
  <c r="E182" i="7"/>
  <c r="D182" i="7"/>
  <c r="C182" i="7"/>
  <c r="B182" i="7"/>
  <c r="AA181" i="7"/>
  <c r="Z181" i="7"/>
  <c r="Y181" i="7"/>
  <c r="X181" i="7"/>
  <c r="W181" i="7"/>
  <c r="V181" i="7"/>
  <c r="U181" i="7"/>
  <c r="T181" i="7"/>
  <c r="S181" i="7"/>
  <c r="R181" i="7"/>
  <c r="Q181" i="7"/>
  <c r="O181" i="7"/>
  <c r="N181" i="7"/>
  <c r="M181" i="7"/>
  <c r="L181" i="7"/>
  <c r="K181" i="7"/>
  <c r="J181" i="7"/>
  <c r="I181" i="7"/>
  <c r="H181" i="7"/>
  <c r="G181" i="7"/>
  <c r="F181" i="7"/>
  <c r="E181" i="7"/>
  <c r="D181" i="7"/>
  <c r="C181" i="7"/>
  <c r="B181" i="7"/>
  <c r="AA180" i="7"/>
  <c r="Z180" i="7"/>
  <c r="Y180" i="7"/>
  <c r="X180" i="7"/>
  <c r="W180" i="7"/>
  <c r="V180" i="7"/>
  <c r="U180" i="7"/>
  <c r="T180" i="7"/>
  <c r="S180" i="7"/>
  <c r="R180" i="7"/>
  <c r="Q180" i="7"/>
  <c r="O180" i="7"/>
  <c r="N180" i="7"/>
  <c r="M180" i="7"/>
  <c r="L180" i="7"/>
  <c r="K180" i="7"/>
  <c r="J180" i="7"/>
  <c r="I180" i="7"/>
  <c r="H180" i="7"/>
  <c r="G180" i="7"/>
  <c r="F180" i="7"/>
  <c r="E180" i="7"/>
  <c r="D180" i="7"/>
  <c r="C180" i="7"/>
  <c r="B180" i="7"/>
  <c r="AA179" i="7"/>
  <c r="Z179" i="7"/>
  <c r="Y179" i="7"/>
  <c r="X179" i="7"/>
  <c r="W179" i="7"/>
  <c r="V179" i="7"/>
  <c r="U179" i="7"/>
  <c r="T179" i="7"/>
  <c r="S179" i="7"/>
  <c r="R179" i="7"/>
  <c r="Q179" i="7"/>
  <c r="O179" i="7"/>
  <c r="N179" i="7"/>
  <c r="M179" i="7"/>
  <c r="L179" i="7"/>
  <c r="K179" i="7"/>
  <c r="J179" i="7"/>
  <c r="I179" i="7"/>
  <c r="H179" i="7"/>
  <c r="G179" i="7"/>
  <c r="F179" i="7"/>
  <c r="E179" i="7"/>
  <c r="D179" i="7"/>
  <c r="C179" i="7"/>
  <c r="B179" i="7"/>
  <c r="AA178" i="7"/>
  <c r="Z178" i="7"/>
  <c r="Y178" i="7"/>
  <c r="X178" i="7"/>
  <c r="W178" i="7"/>
  <c r="V178" i="7"/>
  <c r="U178" i="7"/>
  <c r="T178" i="7"/>
  <c r="S178" i="7"/>
  <c r="R178" i="7"/>
  <c r="Q178" i="7"/>
  <c r="O178" i="7"/>
  <c r="N178" i="7"/>
  <c r="M178" i="7"/>
  <c r="L178" i="7"/>
  <c r="K178" i="7"/>
  <c r="J178" i="7"/>
  <c r="I178" i="7"/>
  <c r="H178" i="7"/>
  <c r="G178" i="7"/>
  <c r="F178" i="7"/>
  <c r="E178" i="7"/>
  <c r="D178" i="7"/>
  <c r="C178" i="7"/>
  <c r="B178" i="7"/>
  <c r="AA177" i="7"/>
  <c r="Z177" i="7"/>
  <c r="Y177" i="7"/>
  <c r="X177" i="7"/>
  <c r="W177" i="7"/>
  <c r="V177" i="7"/>
  <c r="U177" i="7"/>
  <c r="T177" i="7"/>
  <c r="S177" i="7"/>
  <c r="R177" i="7"/>
  <c r="Q177" i="7"/>
  <c r="O177" i="7"/>
  <c r="N177" i="7"/>
  <c r="M177" i="7"/>
  <c r="L177" i="7"/>
  <c r="K177" i="7"/>
  <c r="J177" i="7"/>
  <c r="I177" i="7"/>
  <c r="H177" i="7"/>
  <c r="G177" i="7"/>
  <c r="F177" i="7"/>
  <c r="E177" i="7"/>
  <c r="D177" i="7"/>
  <c r="C177" i="7"/>
  <c r="B177" i="7"/>
  <c r="AA176" i="7"/>
  <c r="Z176" i="7"/>
  <c r="Y176" i="7"/>
  <c r="X176" i="7"/>
  <c r="W176" i="7"/>
  <c r="V176" i="7"/>
  <c r="U176" i="7"/>
  <c r="T176" i="7"/>
  <c r="S176" i="7"/>
  <c r="R176" i="7"/>
  <c r="Q176" i="7"/>
  <c r="O176" i="7"/>
  <c r="N176" i="7"/>
  <c r="M176" i="7"/>
  <c r="L176" i="7"/>
  <c r="K176" i="7"/>
  <c r="J176" i="7"/>
  <c r="I176" i="7"/>
  <c r="H176" i="7"/>
  <c r="G176" i="7"/>
  <c r="F176" i="7"/>
  <c r="E176" i="7"/>
  <c r="D176" i="7"/>
  <c r="C176" i="7"/>
  <c r="B176" i="7"/>
  <c r="AA175" i="7"/>
  <c r="Z175" i="7"/>
  <c r="Y175" i="7"/>
  <c r="X175" i="7"/>
  <c r="W175" i="7"/>
  <c r="V175" i="7"/>
  <c r="U175" i="7"/>
  <c r="T175" i="7"/>
  <c r="S175" i="7"/>
  <c r="R175" i="7"/>
  <c r="Q175" i="7"/>
  <c r="O175" i="7"/>
  <c r="N175" i="7"/>
  <c r="M175" i="7"/>
  <c r="L175" i="7"/>
  <c r="K175" i="7"/>
  <c r="J175" i="7"/>
  <c r="I175" i="7"/>
  <c r="H175" i="7"/>
  <c r="G175" i="7"/>
  <c r="F175" i="7"/>
  <c r="E175" i="7"/>
  <c r="D175" i="7"/>
  <c r="C175" i="7"/>
  <c r="B175" i="7"/>
  <c r="AA174" i="7"/>
  <c r="Z174" i="7"/>
  <c r="Y174" i="7"/>
  <c r="X174" i="7"/>
  <c r="W174" i="7"/>
  <c r="V174" i="7"/>
  <c r="U174" i="7"/>
  <c r="T174" i="7"/>
  <c r="S174" i="7"/>
  <c r="R174" i="7"/>
  <c r="Q174" i="7"/>
  <c r="O174" i="7"/>
  <c r="N174" i="7"/>
  <c r="M174" i="7"/>
  <c r="L174" i="7"/>
  <c r="K174" i="7"/>
  <c r="J174" i="7"/>
  <c r="I174" i="7"/>
  <c r="H174" i="7"/>
  <c r="G174" i="7"/>
  <c r="F174" i="7"/>
  <c r="E174" i="7"/>
  <c r="D174" i="7"/>
  <c r="C174" i="7"/>
  <c r="B174" i="7"/>
  <c r="AA173" i="7"/>
  <c r="Z173" i="7"/>
  <c r="Y173" i="7"/>
  <c r="X173" i="7"/>
  <c r="W173" i="7"/>
  <c r="V173" i="7"/>
  <c r="U173" i="7"/>
  <c r="T173" i="7"/>
  <c r="S173" i="7"/>
  <c r="R173" i="7"/>
  <c r="Q173" i="7"/>
  <c r="O173" i="7"/>
  <c r="N173" i="7"/>
  <c r="M173" i="7"/>
  <c r="L173" i="7"/>
  <c r="K173" i="7"/>
  <c r="J173" i="7"/>
  <c r="I173" i="7"/>
  <c r="H173" i="7"/>
  <c r="G173" i="7"/>
  <c r="F173" i="7"/>
  <c r="E173" i="7"/>
  <c r="D173" i="7"/>
  <c r="C173" i="7"/>
  <c r="B173" i="7"/>
  <c r="AA172" i="7"/>
  <c r="Z172" i="7"/>
  <c r="Y172" i="7"/>
  <c r="X172" i="7"/>
  <c r="W172" i="7"/>
  <c r="V172" i="7"/>
  <c r="U172" i="7"/>
  <c r="T172" i="7"/>
  <c r="S172" i="7"/>
  <c r="R172" i="7"/>
  <c r="Q172" i="7"/>
  <c r="O172" i="7"/>
  <c r="N172" i="7"/>
  <c r="M172" i="7"/>
  <c r="L172" i="7"/>
  <c r="K172" i="7"/>
  <c r="J172" i="7"/>
  <c r="I172" i="7"/>
  <c r="H172" i="7"/>
  <c r="G172" i="7"/>
  <c r="F172" i="7"/>
  <c r="E172" i="7"/>
  <c r="D172" i="7"/>
  <c r="C172" i="7"/>
  <c r="B172" i="7"/>
  <c r="AA171" i="7"/>
  <c r="Z171" i="7"/>
  <c r="Y171" i="7"/>
  <c r="X171" i="7"/>
  <c r="W171" i="7"/>
  <c r="V171" i="7"/>
  <c r="U171" i="7"/>
  <c r="T171" i="7"/>
  <c r="S171" i="7"/>
  <c r="R171" i="7"/>
  <c r="Q171" i="7"/>
  <c r="O171" i="7"/>
  <c r="N171" i="7"/>
  <c r="M171" i="7"/>
  <c r="L171" i="7"/>
  <c r="K171" i="7"/>
  <c r="J171" i="7"/>
  <c r="I171" i="7"/>
  <c r="H171" i="7"/>
  <c r="G171" i="7"/>
  <c r="F171" i="7"/>
  <c r="E171" i="7"/>
  <c r="D171" i="7"/>
  <c r="C171" i="7"/>
  <c r="B171" i="7"/>
  <c r="AA170" i="7"/>
  <c r="Z170" i="7"/>
  <c r="Y170" i="7"/>
  <c r="X170" i="7"/>
  <c r="W170" i="7"/>
  <c r="V170" i="7"/>
  <c r="U170" i="7"/>
  <c r="T170" i="7"/>
  <c r="S170" i="7"/>
  <c r="R170" i="7"/>
  <c r="Q170" i="7"/>
  <c r="O170" i="7"/>
  <c r="N170" i="7"/>
  <c r="M170" i="7"/>
  <c r="L170" i="7"/>
  <c r="K170" i="7"/>
  <c r="J170" i="7"/>
  <c r="I170" i="7"/>
  <c r="H170" i="7"/>
  <c r="G170" i="7"/>
  <c r="F170" i="7"/>
  <c r="E170" i="7"/>
  <c r="D170" i="7"/>
  <c r="C170" i="7"/>
  <c r="B170" i="7"/>
  <c r="AA169" i="7"/>
  <c r="Z169" i="7"/>
  <c r="Y169" i="7"/>
  <c r="X169" i="7"/>
  <c r="W169" i="7"/>
  <c r="V169" i="7"/>
  <c r="U169" i="7"/>
  <c r="T169" i="7"/>
  <c r="S169" i="7"/>
  <c r="R169" i="7"/>
  <c r="Q169" i="7"/>
  <c r="O169" i="7"/>
  <c r="N169" i="7"/>
  <c r="M169" i="7"/>
  <c r="L169" i="7"/>
  <c r="K169" i="7"/>
  <c r="J169" i="7"/>
  <c r="I169" i="7"/>
  <c r="H169" i="7"/>
  <c r="G169" i="7"/>
  <c r="F169" i="7"/>
  <c r="E169" i="7"/>
  <c r="D169" i="7"/>
  <c r="C169" i="7"/>
  <c r="B169" i="7"/>
  <c r="AA168" i="7"/>
  <c r="Z168" i="7"/>
  <c r="Y168" i="7"/>
  <c r="X168" i="7"/>
  <c r="W168" i="7"/>
  <c r="V168" i="7"/>
  <c r="U168" i="7"/>
  <c r="T168" i="7"/>
  <c r="S168" i="7"/>
  <c r="R168" i="7"/>
  <c r="Q168" i="7"/>
  <c r="O168" i="7"/>
  <c r="N168" i="7"/>
  <c r="M168" i="7"/>
  <c r="L168" i="7"/>
  <c r="K168" i="7"/>
  <c r="J168" i="7"/>
  <c r="I168" i="7"/>
  <c r="H168" i="7"/>
  <c r="G168" i="7"/>
  <c r="F168" i="7"/>
  <c r="E168" i="7"/>
  <c r="D168" i="7"/>
  <c r="C168" i="7"/>
  <c r="B168" i="7"/>
  <c r="AA167" i="7"/>
  <c r="Z167" i="7"/>
  <c r="Y167" i="7"/>
  <c r="X167" i="7"/>
  <c r="W167" i="7"/>
  <c r="V167" i="7"/>
  <c r="U167" i="7"/>
  <c r="T167" i="7"/>
  <c r="S167" i="7"/>
  <c r="R167" i="7"/>
  <c r="Q167" i="7"/>
  <c r="O167" i="7"/>
  <c r="N167" i="7"/>
  <c r="M167" i="7"/>
  <c r="L167" i="7"/>
  <c r="K167" i="7"/>
  <c r="J167" i="7"/>
  <c r="I167" i="7"/>
  <c r="H167" i="7"/>
  <c r="G167" i="7"/>
  <c r="F167" i="7"/>
  <c r="E167" i="7"/>
  <c r="D167" i="7"/>
  <c r="C167" i="7"/>
  <c r="B167" i="7"/>
  <c r="AA166" i="7"/>
  <c r="Z166" i="7"/>
  <c r="Y166" i="7"/>
  <c r="X166" i="7"/>
  <c r="W166" i="7"/>
  <c r="V166" i="7"/>
  <c r="U166" i="7"/>
  <c r="T166" i="7"/>
  <c r="S166" i="7"/>
  <c r="R166" i="7"/>
  <c r="Q166" i="7"/>
  <c r="O166" i="7"/>
  <c r="N166" i="7"/>
  <c r="M166" i="7"/>
  <c r="L166" i="7"/>
  <c r="K166" i="7"/>
  <c r="J166" i="7"/>
  <c r="I166" i="7"/>
  <c r="H166" i="7"/>
  <c r="G166" i="7"/>
  <c r="F166" i="7"/>
  <c r="E166" i="7"/>
  <c r="D166" i="7"/>
  <c r="C166" i="7"/>
  <c r="B166" i="7"/>
  <c r="AA165" i="7"/>
  <c r="Z165" i="7"/>
  <c r="Y165" i="7"/>
  <c r="X165" i="7"/>
  <c r="W165" i="7"/>
  <c r="V165" i="7"/>
  <c r="U165" i="7"/>
  <c r="T165" i="7"/>
  <c r="S165" i="7"/>
  <c r="R165" i="7"/>
  <c r="Q165" i="7"/>
  <c r="O165" i="7"/>
  <c r="N165" i="7"/>
  <c r="M165" i="7"/>
  <c r="L165" i="7"/>
  <c r="K165" i="7"/>
  <c r="J165" i="7"/>
  <c r="I165" i="7"/>
  <c r="H165" i="7"/>
  <c r="G165" i="7"/>
  <c r="F165" i="7"/>
  <c r="E165" i="7"/>
  <c r="D165" i="7"/>
  <c r="C165" i="7"/>
  <c r="B165" i="7"/>
  <c r="AA164" i="7"/>
  <c r="Z164" i="7"/>
  <c r="Y164" i="7"/>
  <c r="X164" i="7"/>
  <c r="W164" i="7"/>
  <c r="V164" i="7"/>
  <c r="U164" i="7"/>
  <c r="T164" i="7"/>
  <c r="S164" i="7"/>
  <c r="R164" i="7"/>
  <c r="Q164" i="7"/>
  <c r="O164" i="7"/>
  <c r="N164" i="7"/>
  <c r="M164" i="7"/>
  <c r="L164" i="7"/>
  <c r="K164" i="7"/>
  <c r="J164" i="7"/>
  <c r="I164" i="7"/>
  <c r="H164" i="7"/>
  <c r="G164" i="7"/>
  <c r="F164" i="7"/>
  <c r="E164" i="7"/>
  <c r="D164" i="7"/>
  <c r="C164" i="7"/>
  <c r="B164" i="7"/>
  <c r="AA163" i="7"/>
  <c r="Z163" i="7"/>
  <c r="Y163" i="7"/>
  <c r="X163" i="7"/>
  <c r="W163" i="7"/>
  <c r="V163" i="7"/>
  <c r="U163" i="7"/>
  <c r="T163" i="7"/>
  <c r="S163" i="7"/>
  <c r="R163" i="7"/>
  <c r="Q163" i="7"/>
  <c r="O163" i="7"/>
  <c r="N163" i="7"/>
  <c r="M163" i="7"/>
  <c r="L163" i="7"/>
  <c r="K163" i="7"/>
  <c r="J163" i="7"/>
  <c r="I163" i="7"/>
  <c r="H163" i="7"/>
  <c r="G163" i="7"/>
  <c r="F163" i="7"/>
  <c r="E163" i="7"/>
  <c r="D163" i="7"/>
  <c r="C163" i="7"/>
  <c r="B163" i="7"/>
  <c r="AA162" i="7"/>
  <c r="Z162" i="7"/>
  <c r="Y162" i="7"/>
  <c r="X162" i="7"/>
  <c r="W162" i="7"/>
  <c r="V162" i="7"/>
  <c r="U162" i="7"/>
  <c r="T162" i="7"/>
  <c r="S162" i="7"/>
  <c r="R162" i="7"/>
  <c r="Q162" i="7"/>
  <c r="O162" i="7"/>
  <c r="N162" i="7"/>
  <c r="M162" i="7"/>
  <c r="L162" i="7"/>
  <c r="K162" i="7"/>
  <c r="J162" i="7"/>
  <c r="I162" i="7"/>
  <c r="H162" i="7"/>
  <c r="G162" i="7"/>
  <c r="F162" i="7"/>
  <c r="E162" i="7"/>
  <c r="D162" i="7"/>
  <c r="C162" i="7"/>
  <c r="B162" i="7"/>
  <c r="AA161" i="7"/>
  <c r="Z161" i="7"/>
  <c r="Y161" i="7"/>
  <c r="X161" i="7"/>
  <c r="W161" i="7"/>
  <c r="V161" i="7"/>
  <c r="U161" i="7"/>
  <c r="T161" i="7"/>
  <c r="S161" i="7"/>
  <c r="R161" i="7"/>
  <c r="Q161" i="7"/>
  <c r="O161" i="7"/>
  <c r="N161" i="7"/>
  <c r="M161" i="7"/>
  <c r="L161" i="7"/>
  <c r="K161" i="7"/>
  <c r="J161" i="7"/>
  <c r="I161" i="7"/>
  <c r="H161" i="7"/>
  <c r="G161" i="7"/>
  <c r="F161" i="7"/>
  <c r="E161" i="7"/>
  <c r="D161" i="7"/>
  <c r="C161" i="7"/>
  <c r="B161" i="7"/>
  <c r="AA160" i="7"/>
  <c r="Z160" i="7"/>
  <c r="Y160" i="7"/>
  <c r="X160" i="7"/>
  <c r="W160" i="7"/>
  <c r="V160" i="7"/>
  <c r="U160" i="7"/>
  <c r="T160" i="7"/>
  <c r="S160" i="7"/>
  <c r="R160" i="7"/>
  <c r="Q160" i="7"/>
  <c r="O160" i="7"/>
  <c r="N160" i="7"/>
  <c r="M160" i="7"/>
  <c r="L160" i="7"/>
  <c r="K160" i="7"/>
  <c r="J160" i="7"/>
  <c r="I160" i="7"/>
  <c r="H160" i="7"/>
  <c r="G160" i="7"/>
  <c r="F160" i="7"/>
  <c r="E160" i="7"/>
  <c r="D160" i="7"/>
  <c r="C160" i="7"/>
  <c r="B160" i="7"/>
  <c r="AA159" i="7"/>
  <c r="Z159" i="7"/>
  <c r="Y159" i="7"/>
  <c r="X159" i="7"/>
  <c r="W159" i="7"/>
  <c r="V159" i="7"/>
  <c r="U159" i="7"/>
  <c r="T159" i="7"/>
  <c r="S159" i="7"/>
  <c r="R159" i="7"/>
  <c r="Q159" i="7"/>
  <c r="O159" i="7"/>
  <c r="N159" i="7"/>
  <c r="M159" i="7"/>
  <c r="L159" i="7"/>
  <c r="K159" i="7"/>
  <c r="J159" i="7"/>
  <c r="I159" i="7"/>
  <c r="H159" i="7"/>
  <c r="G159" i="7"/>
  <c r="F159" i="7"/>
  <c r="E159" i="7"/>
  <c r="D159" i="7"/>
  <c r="C159" i="7"/>
  <c r="B159" i="7"/>
  <c r="AA158" i="7"/>
  <c r="Z158" i="7"/>
  <c r="Y158" i="7"/>
  <c r="X158" i="7"/>
  <c r="W158" i="7"/>
  <c r="V158" i="7"/>
  <c r="U158" i="7"/>
  <c r="T158" i="7"/>
  <c r="S158" i="7"/>
  <c r="R158" i="7"/>
  <c r="Q158" i="7"/>
  <c r="O158" i="7"/>
  <c r="N158" i="7"/>
  <c r="M158" i="7"/>
  <c r="L158" i="7"/>
  <c r="K158" i="7"/>
  <c r="J158" i="7"/>
  <c r="I158" i="7"/>
  <c r="H158" i="7"/>
  <c r="G158" i="7"/>
  <c r="F158" i="7"/>
  <c r="E158" i="7"/>
  <c r="D158" i="7"/>
  <c r="C158" i="7"/>
  <c r="B158" i="7"/>
  <c r="AA157" i="7"/>
  <c r="Z157" i="7"/>
  <c r="Y157" i="7"/>
  <c r="X157" i="7"/>
  <c r="W157" i="7"/>
  <c r="V157" i="7"/>
  <c r="U157" i="7"/>
  <c r="T157" i="7"/>
  <c r="S157" i="7"/>
  <c r="R157" i="7"/>
  <c r="Q157" i="7"/>
  <c r="O157" i="7"/>
  <c r="N157" i="7"/>
  <c r="M157" i="7"/>
  <c r="L157" i="7"/>
  <c r="K157" i="7"/>
  <c r="J157" i="7"/>
  <c r="I157" i="7"/>
  <c r="H157" i="7"/>
  <c r="G157" i="7"/>
  <c r="F157" i="7"/>
  <c r="E157" i="7"/>
  <c r="D157" i="7"/>
  <c r="C157" i="7"/>
  <c r="B157" i="7"/>
  <c r="AA156" i="7"/>
  <c r="Z156" i="7"/>
  <c r="Y156" i="7"/>
  <c r="X156" i="7"/>
  <c r="W156" i="7"/>
  <c r="V156" i="7"/>
  <c r="U156" i="7"/>
  <c r="T156" i="7"/>
  <c r="S156" i="7"/>
  <c r="R156" i="7"/>
  <c r="Q156" i="7"/>
  <c r="O156" i="7"/>
  <c r="N156" i="7"/>
  <c r="M156" i="7"/>
  <c r="L156" i="7"/>
  <c r="K156" i="7"/>
  <c r="J156" i="7"/>
  <c r="I156" i="7"/>
  <c r="H156" i="7"/>
  <c r="G156" i="7"/>
  <c r="F156" i="7"/>
  <c r="E156" i="7"/>
  <c r="D156" i="7"/>
  <c r="C156" i="7"/>
  <c r="B156" i="7"/>
  <c r="AA155" i="7"/>
  <c r="Z155" i="7"/>
  <c r="Y155" i="7"/>
  <c r="X155" i="7"/>
  <c r="W155" i="7"/>
  <c r="V155" i="7"/>
  <c r="U155" i="7"/>
  <c r="T155" i="7"/>
  <c r="S155" i="7"/>
  <c r="R155" i="7"/>
  <c r="Q155" i="7"/>
  <c r="O155" i="7"/>
  <c r="N155" i="7"/>
  <c r="M155" i="7"/>
  <c r="L155" i="7"/>
  <c r="K155" i="7"/>
  <c r="J155" i="7"/>
  <c r="I155" i="7"/>
  <c r="H155" i="7"/>
  <c r="G155" i="7"/>
  <c r="F155" i="7"/>
  <c r="E155" i="7"/>
  <c r="D155" i="7"/>
  <c r="C155" i="7"/>
  <c r="B155" i="7"/>
  <c r="AA154" i="7"/>
  <c r="Z154" i="7"/>
  <c r="Y154" i="7"/>
  <c r="X154" i="7"/>
  <c r="W154" i="7"/>
  <c r="V154" i="7"/>
  <c r="U154" i="7"/>
  <c r="T154" i="7"/>
  <c r="S154" i="7"/>
  <c r="R154" i="7"/>
  <c r="Q154" i="7"/>
  <c r="O154" i="7"/>
  <c r="N154" i="7"/>
  <c r="M154" i="7"/>
  <c r="L154" i="7"/>
  <c r="K154" i="7"/>
  <c r="J154" i="7"/>
  <c r="I154" i="7"/>
  <c r="H154" i="7"/>
  <c r="G154" i="7"/>
  <c r="F154" i="7"/>
  <c r="E154" i="7"/>
  <c r="D154" i="7"/>
  <c r="C154" i="7"/>
  <c r="B154" i="7"/>
  <c r="AA153" i="7"/>
  <c r="Z153" i="7"/>
  <c r="Y153" i="7"/>
  <c r="X153" i="7"/>
  <c r="W153" i="7"/>
  <c r="V153" i="7"/>
  <c r="U153" i="7"/>
  <c r="T153" i="7"/>
  <c r="S153" i="7"/>
  <c r="R153" i="7"/>
  <c r="Q153" i="7"/>
  <c r="O153" i="7"/>
  <c r="N153" i="7"/>
  <c r="M153" i="7"/>
  <c r="L153" i="7"/>
  <c r="K153" i="7"/>
  <c r="J153" i="7"/>
  <c r="I153" i="7"/>
  <c r="H153" i="7"/>
  <c r="G153" i="7"/>
  <c r="F153" i="7"/>
  <c r="E153" i="7"/>
  <c r="D153" i="7"/>
  <c r="C153" i="7"/>
  <c r="B153" i="7"/>
  <c r="AA152" i="7"/>
  <c r="Z152" i="7"/>
  <c r="Y152" i="7"/>
  <c r="X152" i="7"/>
  <c r="W152" i="7"/>
  <c r="V152" i="7"/>
  <c r="U152" i="7"/>
  <c r="T152" i="7"/>
  <c r="S152" i="7"/>
  <c r="R152" i="7"/>
  <c r="Q152" i="7"/>
  <c r="O152" i="7"/>
  <c r="N152" i="7"/>
  <c r="M152" i="7"/>
  <c r="L152" i="7"/>
  <c r="K152" i="7"/>
  <c r="J152" i="7"/>
  <c r="I152" i="7"/>
  <c r="H152" i="7"/>
  <c r="G152" i="7"/>
  <c r="F152" i="7"/>
  <c r="E152" i="7"/>
  <c r="D152" i="7"/>
  <c r="C152" i="7"/>
  <c r="B152" i="7"/>
  <c r="AA151" i="7"/>
  <c r="Z151" i="7"/>
  <c r="Y151" i="7"/>
  <c r="X151" i="7"/>
  <c r="W151" i="7"/>
  <c r="V151" i="7"/>
  <c r="U151" i="7"/>
  <c r="T151" i="7"/>
  <c r="S151" i="7"/>
  <c r="R151" i="7"/>
  <c r="Q151" i="7"/>
  <c r="O151" i="7"/>
  <c r="N151" i="7"/>
  <c r="M151" i="7"/>
  <c r="L151" i="7"/>
  <c r="K151" i="7"/>
  <c r="J151" i="7"/>
  <c r="I151" i="7"/>
  <c r="H151" i="7"/>
  <c r="G151" i="7"/>
  <c r="F151" i="7"/>
  <c r="E151" i="7"/>
  <c r="D151" i="7"/>
  <c r="C151" i="7"/>
  <c r="B151" i="7"/>
  <c r="AA150" i="7"/>
  <c r="Z150" i="7"/>
  <c r="Y150" i="7"/>
  <c r="X150" i="7"/>
  <c r="W150" i="7"/>
  <c r="V150" i="7"/>
  <c r="U150" i="7"/>
  <c r="T150" i="7"/>
  <c r="S150" i="7"/>
  <c r="R150" i="7"/>
  <c r="Q150" i="7"/>
  <c r="O150" i="7"/>
  <c r="N150" i="7"/>
  <c r="M150" i="7"/>
  <c r="L150" i="7"/>
  <c r="K150" i="7"/>
  <c r="J150" i="7"/>
  <c r="I150" i="7"/>
  <c r="H150" i="7"/>
  <c r="G150" i="7"/>
  <c r="F150" i="7"/>
  <c r="E150" i="7"/>
  <c r="D150" i="7"/>
  <c r="C150" i="7"/>
  <c r="B150" i="7"/>
  <c r="AA149" i="7"/>
  <c r="Z149" i="7"/>
  <c r="Y149" i="7"/>
  <c r="X149" i="7"/>
  <c r="W149" i="7"/>
  <c r="V149" i="7"/>
  <c r="U149" i="7"/>
  <c r="T149" i="7"/>
  <c r="S149" i="7"/>
  <c r="R149" i="7"/>
  <c r="Q149" i="7"/>
  <c r="O149" i="7"/>
  <c r="N149" i="7"/>
  <c r="M149" i="7"/>
  <c r="L149" i="7"/>
  <c r="K149" i="7"/>
  <c r="J149" i="7"/>
  <c r="I149" i="7"/>
  <c r="H149" i="7"/>
  <c r="G149" i="7"/>
  <c r="F149" i="7"/>
  <c r="E149" i="7"/>
  <c r="D149" i="7"/>
  <c r="C149" i="7"/>
  <c r="B149" i="7"/>
  <c r="AA148" i="7"/>
  <c r="Z148" i="7"/>
  <c r="Y148" i="7"/>
  <c r="X148" i="7"/>
  <c r="W148" i="7"/>
  <c r="V148" i="7"/>
  <c r="U148" i="7"/>
  <c r="T148" i="7"/>
  <c r="S148" i="7"/>
  <c r="R148" i="7"/>
  <c r="Q148" i="7"/>
  <c r="O148" i="7"/>
  <c r="N148" i="7"/>
  <c r="M148" i="7"/>
  <c r="L148" i="7"/>
  <c r="K148" i="7"/>
  <c r="J148" i="7"/>
  <c r="I148" i="7"/>
  <c r="H148" i="7"/>
  <c r="G148" i="7"/>
  <c r="F148" i="7"/>
  <c r="E148" i="7"/>
  <c r="D148" i="7"/>
  <c r="C148" i="7"/>
  <c r="B148" i="7"/>
  <c r="AA147" i="7"/>
  <c r="Z147" i="7"/>
  <c r="Y147" i="7"/>
  <c r="X147" i="7"/>
  <c r="W147" i="7"/>
  <c r="V147" i="7"/>
  <c r="U147" i="7"/>
  <c r="T147" i="7"/>
  <c r="S147" i="7"/>
  <c r="R147" i="7"/>
  <c r="Q147" i="7"/>
  <c r="O147" i="7"/>
  <c r="N147" i="7"/>
  <c r="M147" i="7"/>
  <c r="L147" i="7"/>
  <c r="K147" i="7"/>
  <c r="J147" i="7"/>
  <c r="I147" i="7"/>
  <c r="H147" i="7"/>
  <c r="G147" i="7"/>
  <c r="F147" i="7"/>
  <c r="E147" i="7"/>
  <c r="D147" i="7"/>
  <c r="C147" i="7"/>
  <c r="B147" i="7"/>
  <c r="AA146" i="7"/>
  <c r="Z146" i="7"/>
  <c r="Y146" i="7"/>
  <c r="X146" i="7"/>
  <c r="W146" i="7"/>
  <c r="V146" i="7"/>
  <c r="U146" i="7"/>
  <c r="T146" i="7"/>
  <c r="S146" i="7"/>
  <c r="R146" i="7"/>
  <c r="Q146" i="7"/>
  <c r="O146" i="7"/>
  <c r="N146" i="7"/>
  <c r="M146" i="7"/>
  <c r="L146" i="7"/>
  <c r="K146" i="7"/>
  <c r="J146" i="7"/>
  <c r="I146" i="7"/>
  <c r="H146" i="7"/>
  <c r="G146" i="7"/>
  <c r="F146" i="7"/>
  <c r="E146" i="7"/>
  <c r="D146" i="7"/>
  <c r="C146" i="7"/>
  <c r="B146" i="7"/>
  <c r="AA145" i="7"/>
  <c r="Z145" i="7"/>
  <c r="Y145" i="7"/>
  <c r="X145" i="7"/>
  <c r="W145" i="7"/>
  <c r="V145" i="7"/>
  <c r="U145" i="7"/>
  <c r="T145" i="7"/>
  <c r="S145" i="7"/>
  <c r="R145" i="7"/>
  <c r="Q145" i="7"/>
  <c r="O145" i="7"/>
  <c r="N145" i="7"/>
  <c r="M145" i="7"/>
  <c r="L145" i="7"/>
  <c r="K145" i="7"/>
  <c r="J145" i="7"/>
  <c r="I145" i="7"/>
  <c r="H145" i="7"/>
  <c r="G145" i="7"/>
  <c r="F145" i="7"/>
  <c r="E145" i="7"/>
  <c r="D145" i="7"/>
  <c r="C145" i="7"/>
  <c r="B145" i="7"/>
  <c r="AA144" i="7"/>
  <c r="Z144" i="7"/>
  <c r="Y144" i="7"/>
  <c r="X144" i="7"/>
  <c r="W144" i="7"/>
  <c r="V144" i="7"/>
  <c r="U144" i="7"/>
  <c r="T144" i="7"/>
  <c r="S144" i="7"/>
  <c r="R144" i="7"/>
  <c r="Q144" i="7"/>
  <c r="O144" i="7"/>
  <c r="N144" i="7"/>
  <c r="M144" i="7"/>
  <c r="L144" i="7"/>
  <c r="K144" i="7"/>
  <c r="J144" i="7"/>
  <c r="I144" i="7"/>
  <c r="H144" i="7"/>
  <c r="G144" i="7"/>
  <c r="F144" i="7"/>
  <c r="E144" i="7"/>
  <c r="D144" i="7"/>
  <c r="C144" i="7"/>
  <c r="B144" i="7"/>
  <c r="AA143" i="7"/>
  <c r="Z143" i="7"/>
  <c r="Y143" i="7"/>
  <c r="X143" i="7"/>
  <c r="W143" i="7"/>
  <c r="V143" i="7"/>
  <c r="U143" i="7"/>
  <c r="T143" i="7"/>
  <c r="S143" i="7"/>
  <c r="R143" i="7"/>
  <c r="Q143" i="7"/>
  <c r="O143" i="7"/>
  <c r="N143" i="7"/>
  <c r="M143" i="7"/>
  <c r="L143" i="7"/>
  <c r="K143" i="7"/>
  <c r="J143" i="7"/>
  <c r="I143" i="7"/>
  <c r="H143" i="7"/>
  <c r="G143" i="7"/>
  <c r="F143" i="7"/>
  <c r="E143" i="7"/>
  <c r="D143" i="7"/>
  <c r="C143" i="7"/>
  <c r="B143" i="7"/>
  <c r="AA142" i="7"/>
  <c r="Z142" i="7"/>
  <c r="Y142" i="7"/>
  <c r="X142" i="7"/>
  <c r="W142" i="7"/>
  <c r="V142" i="7"/>
  <c r="U142" i="7"/>
  <c r="T142" i="7"/>
  <c r="S142" i="7"/>
  <c r="R142" i="7"/>
  <c r="Q142" i="7"/>
  <c r="O142" i="7"/>
  <c r="N142" i="7"/>
  <c r="M142" i="7"/>
  <c r="L142" i="7"/>
  <c r="K142" i="7"/>
  <c r="J142" i="7"/>
  <c r="I142" i="7"/>
  <c r="H142" i="7"/>
  <c r="G142" i="7"/>
  <c r="F142" i="7"/>
  <c r="E142" i="7"/>
  <c r="D142" i="7"/>
  <c r="C142" i="7"/>
  <c r="B142" i="7"/>
  <c r="AA141" i="7"/>
  <c r="Z141" i="7"/>
  <c r="Y141" i="7"/>
  <c r="X141" i="7"/>
  <c r="W141" i="7"/>
  <c r="V141" i="7"/>
  <c r="U141" i="7"/>
  <c r="T141" i="7"/>
  <c r="S141" i="7"/>
  <c r="R141" i="7"/>
  <c r="Q141" i="7"/>
  <c r="O141" i="7"/>
  <c r="N141" i="7"/>
  <c r="M141" i="7"/>
  <c r="L141" i="7"/>
  <c r="K141" i="7"/>
  <c r="J141" i="7"/>
  <c r="I141" i="7"/>
  <c r="H141" i="7"/>
  <c r="G141" i="7"/>
  <c r="F141" i="7"/>
  <c r="E141" i="7"/>
  <c r="D141" i="7"/>
  <c r="C141" i="7"/>
  <c r="B141" i="7"/>
  <c r="AA140" i="7"/>
  <c r="Z140" i="7"/>
  <c r="Y140" i="7"/>
  <c r="X140" i="7"/>
  <c r="W140" i="7"/>
  <c r="V140" i="7"/>
  <c r="U140" i="7"/>
  <c r="T140" i="7"/>
  <c r="S140" i="7"/>
  <c r="R140" i="7"/>
  <c r="Q140" i="7"/>
  <c r="O140" i="7"/>
  <c r="N140" i="7"/>
  <c r="M140" i="7"/>
  <c r="L140" i="7"/>
  <c r="K140" i="7"/>
  <c r="J140" i="7"/>
  <c r="I140" i="7"/>
  <c r="H140" i="7"/>
  <c r="G140" i="7"/>
  <c r="F140" i="7"/>
  <c r="E140" i="7"/>
  <c r="D140" i="7"/>
  <c r="C140" i="7"/>
  <c r="B140" i="7"/>
  <c r="AA139" i="7"/>
  <c r="Z139" i="7"/>
  <c r="Y139" i="7"/>
  <c r="X139" i="7"/>
  <c r="W139" i="7"/>
  <c r="V139" i="7"/>
  <c r="U139" i="7"/>
  <c r="T139" i="7"/>
  <c r="S139" i="7"/>
  <c r="R139" i="7"/>
  <c r="Q139" i="7"/>
  <c r="O139" i="7"/>
  <c r="N139" i="7"/>
  <c r="M139" i="7"/>
  <c r="L139" i="7"/>
  <c r="K139" i="7"/>
  <c r="J139" i="7"/>
  <c r="I139" i="7"/>
  <c r="H139" i="7"/>
  <c r="G139" i="7"/>
  <c r="F139" i="7"/>
  <c r="E139" i="7"/>
  <c r="D139" i="7"/>
  <c r="C139" i="7"/>
  <c r="B139" i="7"/>
  <c r="AA138" i="7"/>
  <c r="Z138" i="7"/>
  <c r="Y138" i="7"/>
  <c r="X138" i="7"/>
  <c r="W138" i="7"/>
  <c r="V138" i="7"/>
  <c r="U138" i="7"/>
  <c r="T138" i="7"/>
  <c r="S138" i="7"/>
  <c r="R138" i="7"/>
  <c r="Q138" i="7"/>
  <c r="O138" i="7"/>
  <c r="N138" i="7"/>
  <c r="M138" i="7"/>
  <c r="L138" i="7"/>
  <c r="K138" i="7"/>
  <c r="J138" i="7"/>
  <c r="I138" i="7"/>
  <c r="H138" i="7"/>
  <c r="G138" i="7"/>
  <c r="F138" i="7"/>
  <c r="E138" i="7"/>
  <c r="D138" i="7"/>
  <c r="C138" i="7"/>
  <c r="B138" i="7"/>
  <c r="AA137" i="7"/>
  <c r="Z137" i="7"/>
  <c r="Y137" i="7"/>
  <c r="X137" i="7"/>
  <c r="W137" i="7"/>
  <c r="V137" i="7"/>
  <c r="U137" i="7"/>
  <c r="T137" i="7"/>
  <c r="S137" i="7"/>
  <c r="R137" i="7"/>
  <c r="Q137" i="7"/>
  <c r="O137" i="7"/>
  <c r="N137" i="7"/>
  <c r="M137" i="7"/>
  <c r="L137" i="7"/>
  <c r="K137" i="7"/>
  <c r="J137" i="7"/>
  <c r="I137" i="7"/>
  <c r="H137" i="7"/>
  <c r="G137" i="7"/>
  <c r="F137" i="7"/>
  <c r="E137" i="7"/>
  <c r="D137" i="7"/>
  <c r="C137" i="7"/>
  <c r="B137" i="7"/>
  <c r="AA136" i="7"/>
  <c r="Z136" i="7"/>
  <c r="Y136" i="7"/>
  <c r="X136" i="7"/>
  <c r="W136" i="7"/>
  <c r="V136" i="7"/>
  <c r="U136" i="7"/>
  <c r="T136" i="7"/>
  <c r="S136" i="7"/>
  <c r="R136" i="7"/>
  <c r="Q136" i="7"/>
  <c r="O136" i="7"/>
  <c r="N136" i="7"/>
  <c r="M136" i="7"/>
  <c r="L136" i="7"/>
  <c r="K136" i="7"/>
  <c r="J136" i="7"/>
  <c r="I136" i="7"/>
  <c r="H136" i="7"/>
  <c r="G136" i="7"/>
  <c r="F136" i="7"/>
  <c r="E136" i="7"/>
  <c r="D136" i="7"/>
  <c r="C136" i="7"/>
  <c r="B136" i="7"/>
  <c r="AA135" i="7"/>
  <c r="Z135" i="7"/>
  <c r="Y135" i="7"/>
  <c r="X135" i="7"/>
  <c r="W135" i="7"/>
  <c r="V135" i="7"/>
  <c r="U135" i="7"/>
  <c r="T135" i="7"/>
  <c r="S135" i="7"/>
  <c r="R135" i="7"/>
  <c r="Q135" i="7"/>
  <c r="O135" i="7"/>
  <c r="N135" i="7"/>
  <c r="M135" i="7"/>
  <c r="L135" i="7"/>
  <c r="K135" i="7"/>
  <c r="J135" i="7"/>
  <c r="I135" i="7"/>
  <c r="H135" i="7"/>
  <c r="G135" i="7"/>
  <c r="F135" i="7"/>
  <c r="E135" i="7"/>
  <c r="D135" i="7"/>
  <c r="C135" i="7"/>
  <c r="B135" i="7"/>
  <c r="AA134" i="7"/>
  <c r="Z134" i="7"/>
  <c r="Y134" i="7"/>
  <c r="X134" i="7"/>
  <c r="W134" i="7"/>
  <c r="V134" i="7"/>
  <c r="U134" i="7"/>
  <c r="T134" i="7"/>
  <c r="S134" i="7"/>
  <c r="R134" i="7"/>
  <c r="Q134" i="7"/>
  <c r="O134" i="7"/>
  <c r="N134" i="7"/>
  <c r="M134" i="7"/>
  <c r="L134" i="7"/>
  <c r="K134" i="7"/>
  <c r="J134" i="7"/>
  <c r="I134" i="7"/>
  <c r="H134" i="7"/>
  <c r="G134" i="7"/>
  <c r="F134" i="7"/>
  <c r="E134" i="7"/>
  <c r="D134" i="7"/>
  <c r="C134" i="7"/>
  <c r="B134" i="7"/>
  <c r="AA133" i="7"/>
  <c r="Z133" i="7"/>
  <c r="Y133" i="7"/>
  <c r="X133" i="7"/>
  <c r="W133" i="7"/>
  <c r="V133" i="7"/>
  <c r="U133" i="7"/>
  <c r="T133" i="7"/>
  <c r="S133" i="7"/>
  <c r="R133" i="7"/>
  <c r="Q133" i="7"/>
  <c r="O133" i="7"/>
  <c r="N133" i="7"/>
  <c r="M133" i="7"/>
  <c r="L133" i="7"/>
  <c r="K133" i="7"/>
  <c r="J133" i="7"/>
  <c r="I133" i="7"/>
  <c r="H133" i="7"/>
  <c r="G133" i="7"/>
  <c r="F133" i="7"/>
  <c r="E133" i="7"/>
  <c r="D133" i="7"/>
  <c r="C133" i="7"/>
  <c r="B133" i="7"/>
  <c r="AA132" i="7"/>
  <c r="Z132" i="7"/>
  <c r="Y132" i="7"/>
  <c r="X132" i="7"/>
  <c r="W132" i="7"/>
  <c r="V132" i="7"/>
  <c r="U132" i="7"/>
  <c r="T132" i="7"/>
  <c r="S132" i="7"/>
  <c r="R132" i="7"/>
  <c r="Q132" i="7"/>
  <c r="O132" i="7"/>
  <c r="N132" i="7"/>
  <c r="M132" i="7"/>
  <c r="L132" i="7"/>
  <c r="K132" i="7"/>
  <c r="J132" i="7"/>
  <c r="I132" i="7"/>
  <c r="H132" i="7"/>
  <c r="G132" i="7"/>
  <c r="F132" i="7"/>
  <c r="E132" i="7"/>
  <c r="D132" i="7"/>
  <c r="C132" i="7"/>
  <c r="B132" i="7"/>
  <c r="AA131" i="7"/>
  <c r="Z131" i="7"/>
  <c r="Y131" i="7"/>
  <c r="X131" i="7"/>
  <c r="W131" i="7"/>
  <c r="V131" i="7"/>
  <c r="U131" i="7"/>
  <c r="T131" i="7"/>
  <c r="S131" i="7"/>
  <c r="R131" i="7"/>
  <c r="Q131" i="7"/>
  <c r="O131" i="7"/>
  <c r="N131" i="7"/>
  <c r="M131" i="7"/>
  <c r="L131" i="7"/>
  <c r="K131" i="7"/>
  <c r="J131" i="7"/>
  <c r="I131" i="7"/>
  <c r="H131" i="7"/>
  <c r="G131" i="7"/>
  <c r="F131" i="7"/>
  <c r="E131" i="7"/>
  <c r="D131" i="7"/>
  <c r="C131" i="7"/>
  <c r="B131" i="7"/>
  <c r="AA130" i="7"/>
  <c r="Z130" i="7"/>
  <c r="Y130" i="7"/>
  <c r="X130" i="7"/>
  <c r="W130" i="7"/>
  <c r="V130" i="7"/>
  <c r="U130" i="7"/>
  <c r="T130" i="7"/>
  <c r="S130" i="7"/>
  <c r="R130" i="7"/>
  <c r="Q130" i="7"/>
  <c r="O130" i="7"/>
  <c r="N130" i="7"/>
  <c r="M130" i="7"/>
  <c r="L130" i="7"/>
  <c r="K130" i="7"/>
  <c r="J130" i="7"/>
  <c r="I130" i="7"/>
  <c r="H130" i="7"/>
  <c r="G130" i="7"/>
  <c r="F130" i="7"/>
  <c r="E130" i="7"/>
  <c r="D130" i="7"/>
  <c r="C130" i="7"/>
  <c r="B130" i="7"/>
  <c r="AA129" i="7"/>
  <c r="Z129" i="7"/>
  <c r="Y129" i="7"/>
  <c r="X129" i="7"/>
  <c r="W129" i="7"/>
  <c r="V129" i="7"/>
  <c r="U129" i="7"/>
  <c r="T129" i="7"/>
  <c r="S129" i="7"/>
  <c r="R129" i="7"/>
  <c r="Q129" i="7"/>
  <c r="O129" i="7"/>
  <c r="N129" i="7"/>
  <c r="M129" i="7"/>
  <c r="L129" i="7"/>
  <c r="K129" i="7"/>
  <c r="J129" i="7"/>
  <c r="I129" i="7"/>
  <c r="H129" i="7"/>
  <c r="G129" i="7"/>
  <c r="F129" i="7"/>
  <c r="E129" i="7"/>
  <c r="D129" i="7"/>
  <c r="C129" i="7"/>
  <c r="B129" i="7"/>
  <c r="AA128" i="7"/>
  <c r="Z128" i="7"/>
  <c r="Y128" i="7"/>
  <c r="X128" i="7"/>
  <c r="W128" i="7"/>
  <c r="V128" i="7"/>
  <c r="U128" i="7"/>
  <c r="T128" i="7"/>
  <c r="S128" i="7"/>
  <c r="R128" i="7"/>
  <c r="Q128" i="7"/>
  <c r="O128" i="7"/>
  <c r="N128" i="7"/>
  <c r="M128" i="7"/>
  <c r="L128" i="7"/>
  <c r="K128" i="7"/>
  <c r="J128" i="7"/>
  <c r="I128" i="7"/>
  <c r="H128" i="7"/>
  <c r="G128" i="7"/>
  <c r="F128" i="7"/>
  <c r="E128" i="7"/>
  <c r="D128" i="7"/>
  <c r="C128" i="7"/>
  <c r="B128" i="7"/>
  <c r="AA127" i="7"/>
  <c r="Z127" i="7"/>
  <c r="Y127" i="7"/>
  <c r="X127" i="7"/>
  <c r="W127" i="7"/>
  <c r="V127" i="7"/>
  <c r="U127" i="7"/>
  <c r="T127" i="7"/>
  <c r="S127" i="7"/>
  <c r="R127" i="7"/>
  <c r="Q127" i="7"/>
  <c r="O127" i="7"/>
  <c r="N127" i="7"/>
  <c r="M127" i="7"/>
  <c r="L127" i="7"/>
  <c r="K127" i="7"/>
  <c r="J127" i="7"/>
  <c r="I127" i="7"/>
  <c r="H127" i="7"/>
  <c r="G127" i="7"/>
  <c r="F127" i="7"/>
  <c r="E127" i="7"/>
  <c r="D127" i="7"/>
  <c r="C127" i="7"/>
  <c r="B127" i="7"/>
  <c r="AA126" i="7"/>
  <c r="Z126" i="7"/>
  <c r="Y126" i="7"/>
  <c r="X126" i="7"/>
  <c r="W126" i="7"/>
  <c r="V126" i="7"/>
  <c r="U126" i="7"/>
  <c r="T126" i="7"/>
  <c r="S126" i="7"/>
  <c r="R126" i="7"/>
  <c r="Q126" i="7"/>
  <c r="O126" i="7"/>
  <c r="N126" i="7"/>
  <c r="M126" i="7"/>
  <c r="L126" i="7"/>
  <c r="K126" i="7"/>
  <c r="J126" i="7"/>
  <c r="I126" i="7"/>
  <c r="H126" i="7"/>
  <c r="G126" i="7"/>
  <c r="F126" i="7"/>
  <c r="E126" i="7"/>
  <c r="D126" i="7"/>
  <c r="C126" i="7"/>
  <c r="B126" i="7"/>
  <c r="AA125" i="7"/>
  <c r="Z125" i="7"/>
  <c r="Y125" i="7"/>
  <c r="X125" i="7"/>
  <c r="W125" i="7"/>
  <c r="V125" i="7"/>
  <c r="U125" i="7"/>
  <c r="T125" i="7"/>
  <c r="S125" i="7"/>
  <c r="R125" i="7"/>
  <c r="Q125" i="7"/>
  <c r="O125" i="7"/>
  <c r="N125" i="7"/>
  <c r="M125" i="7"/>
  <c r="L125" i="7"/>
  <c r="K125" i="7"/>
  <c r="J125" i="7"/>
  <c r="I125" i="7"/>
  <c r="H125" i="7"/>
  <c r="G125" i="7"/>
  <c r="F125" i="7"/>
  <c r="E125" i="7"/>
  <c r="D125" i="7"/>
  <c r="C125" i="7"/>
  <c r="B125" i="7"/>
  <c r="AA124" i="7"/>
  <c r="Z124" i="7"/>
  <c r="Y124" i="7"/>
  <c r="X124" i="7"/>
  <c r="W124" i="7"/>
  <c r="V124" i="7"/>
  <c r="U124" i="7"/>
  <c r="T124" i="7"/>
  <c r="S124" i="7"/>
  <c r="R124" i="7"/>
  <c r="Q124" i="7"/>
  <c r="O124" i="7"/>
  <c r="N124" i="7"/>
  <c r="M124" i="7"/>
  <c r="L124" i="7"/>
  <c r="K124" i="7"/>
  <c r="J124" i="7"/>
  <c r="I124" i="7"/>
  <c r="H124" i="7"/>
  <c r="G124" i="7"/>
  <c r="F124" i="7"/>
  <c r="E124" i="7"/>
  <c r="D124" i="7"/>
  <c r="C124" i="7"/>
  <c r="B124" i="7"/>
  <c r="AA123" i="7"/>
  <c r="Z123" i="7"/>
  <c r="Y123" i="7"/>
  <c r="X123" i="7"/>
  <c r="W123" i="7"/>
  <c r="V123" i="7"/>
  <c r="U123" i="7"/>
  <c r="T123" i="7"/>
  <c r="S123" i="7"/>
  <c r="R123" i="7"/>
  <c r="Q123" i="7"/>
  <c r="O123" i="7"/>
  <c r="N123" i="7"/>
  <c r="M123" i="7"/>
  <c r="L123" i="7"/>
  <c r="K123" i="7"/>
  <c r="J123" i="7"/>
  <c r="I123" i="7"/>
  <c r="H123" i="7"/>
  <c r="G123" i="7"/>
  <c r="F123" i="7"/>
  <c r="E123" i="7"/>
  <c r="D123" i="7"/>
  <c r="C123" i="7"/>
  <c r="B123" i="7"/>
  <c r="AA122" i="7"/>
  <c r="Z122" i="7"/>
  <c r="Y122" i="7"/>
  <c r="X122" i="7"/>
  <c r="W122" i="7"/>
  <c r="V122" i="7"/>
  <c r="U122" i="7"/>
  <c r="T122" i="7"/>
  <c r="S122" i="7"/>
  <c r="R122" i="7"/>
  <c r="Q122" i="7"/>
  <c r="O122" i="7"/>
  <c r="N122" i="7"/>
  <c r="M122" i="7"/>
  <c r="L122" i="7"/>
  <c r="K122" i="7"/>
  <c r="J122" i="7"/>
  <c r="I122" i="7"/>
  <c r="H122" i="7"/>
  <c r="G122" i="7"/>
  <c r="F122" i="7"/>
  <c r="E122" i="7"/>
  <c r="D122" i="7"/>
  <c r="C122" i="7"/>
  <c r="B122" i="7"/>
  <c r="AA121" i="7"/>
  <c r="Z121" i="7"/>
  <c r="Y121" i="7"/>
  <c r="X121" i="7"/>
  <c r="W121" i="7"/>
  <c r="V121" i="7"/>
  <c r="U121" i="7"/>
  <c r="T121" i="7"/>
  <c r="S121" i="7"/>
  <c r="R121" i="7"/>
  <c r="Q121" i="7"/>
  <c r="O121" i="7"/>
  <c r="N121" i="7"/>
  <c r="M121" i="7"/>
  <c r="L121" i="7"/>
  <c r="K121" i="7"/>
  <c r="J121" i="7"/>
  <c r="I121" i="7"/>
  <c r="H121" i="7"/>
  <c r="G121" i="7"/>
  <c r="F121" i="7"/>
  <c r="E121" i="7"/>
  <c r="D121" i="7"/>
  <c r="C121" i="7"/>
  <c r="B121" i="7"/>
  <c r="AA120" i="7"/>
  <c r="Z120" i="7"/>
  <c r="Y120" i="7"/>
  <c r="X120" i="7"/>
  <c r="W120" i="7"/>
  <c r="V120" i="7"/>
  <c r="U120" i="7"/>
  <c r="T120" i="7"/>
  <c r="S120" i="7"/>
  <c r="R120" i="7"/>
  <c r="Q120" i="7"/>
  <c r="O120" i="7"/>
  <c r="N120" i="7"/>
  <c r="M120" i="7"/>
  <c r="L120" i="7"/>
  <c r="K120" i="7"/>
  <c r="J120" i="7"/>
  <c r="I120" i="7"/>
  <c r="H120" i="7"/>
  <c r="G120" i="7"/>
  <c r="F120" i="7"/>
  <c r="E120" i="7"/>
  <c r="D120" i="7"/>
  <c r="C120" i="7"/>
  <c r="B120" i="7"/>
  <c r="AA119" i="7"/>
  <c r="Z119" i="7"/>
  <c r="Y119" i="7"/>
  <c r="X119" i="7"/>
  <c r="W119" i="7"/>
  <c r="V119" i="7"/>
  <c r="U119" i="7"/>
  <c r="T119" i="7"/>
  <c r="S119" i="7"/>
  <c r="R119" i="7"/>
  <c r="Q119" i="7"/>
  <c r="O119" i="7"/>
  <c r="N119" i="7"/>
  <c r="M119" i="7"/>
  <c r="L119" i="7"/>
  <c r="K119" i="7"/>
  <c r="J119" i="7"/>
  <c r="I119" i="7"/>
  <c r="H119" i="7"/>
  <c r="G119" i="7"/>
  <c r="F119" i="7"/>
  <c r="E119" i="7"/>
  <c r="D119" i="7"/>
  <c r="C119" i="7"/>
  <c r="B119" i="7"/>
  <c r="AA118" i="7"/>
  <c r="Z118" i="7"/>
  <c r="Y118" i="7"/>
  <c r="X118" i="7"/>
  <c r="W118" i="7"/>
  <c r="V118" i="7"/>
  <c r="U118" i="7"/>
  <c r="T118" i="7"/>
  <c r="S118" i="7"/>
  <c r="R118" i="7"/>
  <c r="Q118" i="7"/>
  <c r="O118" i="7"/>
  <c r="N118" i="7"/>
  <c r="M118" i="7"/>
  <c r="L118" i="7"/>
  <c r="K118" i="7"/>
  <c r="J118" i="7"/>
  <c r="I118" i="7"/>
  <c r="H118" i="7"/>
  <c r="G118" i="7"/>
  <c r="F118" i="7"/>
  <c r="E118" i="7"/>
  <c r="D118" i="7"/>
  <c r="C118" i="7"/>
  <c r="B118" i="7"/>
  <c r="AA117" i="7"/>
  <c r="Z117" i="7"/>
  <c r="Y117" i="7"/>
  <c r="X117" i="7"/>
  <c r="W117" i="7"/>
  <c r="V117" i="7"/>
  <c r="U117" i="7"/>
  <c r="T117" i="7"/>
  <c r="S117" i="7"/>
  <c r="R117" i="7"/>
  <c r="Q117" i="7"/>
  <c r="O117" i="7"/>
  <c r="N117" i="7"/>
  <c r="M117" i="7"/>
  <c r="L117" i="7"/>
  <c r="K117" i="7"/>
  <c r="J117" i="7"/>
  <c r="I117" i="7"/>
  <c r="H117" i="7"/>
  <c r="G117" i="7"/>
  <c r="F117" i="7"/>
  <c r="E117" i="7"/>
  <c r="D117" i="7"/>
  <c r="C117" i="7"/>
  <c r="B117" i="7"/>
  <c r="AA116" i="7"/>
  <c r="Z116" i="7"/>
  <c r="Y116" i="7"/>
  <c r="X116" i="7"/>
  <c r="W116" i="7"/>
  <c r="V116" i="7"/>
  <c r="U116" i="7"/>
  <c r="T116" i="7"/>
  <c r="S116" i="7"/>
  <c r="R116" i="7"/>
  <c r="Q116" i="7"/>
  <c r="O116" i="7"/>
  <c r="N116" i="7"/>
  <c r="M116" i="7"/>
  <c r="L116" i="7"/>
  <c r="K116" i="7"/>
  <c r="J116" i="7"/>
  <c r="I116" i="7"/>
  <c r="H116" i="7"/>
  <c r="G116" i="7"/>
  <c r="F116" i="7"/>
  <c r="E116" i="7"/>
  <c r="D116" i="7"/>
  <c r="C116" i="7"/>
  <c r="B116" i="7"/>
  <c r="AA115" i="7"/>
  <c r="Z115" i="7"/>
  <c r="Y115" i="7"/>
  <c r="X115" i="7"/>
  <c r="W115" i="7"/>
  <c r="V115" i="7"/>
  <c r="U115" i="7"/>
  <c r="T115" i="7"/>
  <c r="S115" i="7"/>
  <c r="R115" i="7"/>
  <c r="Q115" i="7"/>
  <c r="O115" i="7"/>
  <c r="N115" i="7"/>
  <c r="M115" i="7"/>
  <c r="L115" i="7"/>
  <c r="K115" i="7"/>
  <c r="J115" i="7"/>
  <c r="I115" i="7"/>
  <c r="H115" i="7"/>
  <c r="G115" i="7"/>
  <c r="F115" i="7"/>
  <c r="E115" i="7"/>
  <c r="D115" i="7"/>
  <c r="C115" i="7"/>
  <c r="B115" i="7"/>
  <c r="AA114" i="7"/>
  <c r="Z114" i="7"/>
  <c r="Y114" i="7"/>
  <c r="X114" i="7"/>
  <c r="W114" i="7"/>
  <c r="V114" i="7"/>
  <c r="U114" i="7"/>
  <c r="T114" i="7"/>
  <c r="S114" i="7"/>
  <c r="R114" i="7"/>
  <c r="Q114" i="7"/>
  <c r="O114" i="7"/>
  <c r="N114" i="7"/>
  <c r="M114" i="7"/>
  <c r="L114" i="7"/>
  <c r="K114" i="7"/>
  <c r="J114" i="7"/>
  <c r="I114" i="7"/>
  <c r="H114" i="7"/>
  <c r="G114" i="7"/>
  <c r="F114" i="7"/>
  <c r="E114" i="7"/>
  <c r="D114" i="7"/>
  <c r="C114" i="7"/>
  <c r="B114" i="7"/>
  <c r="AA113" i="7"/>
  <c r="Z113" i="7"/>
  <c r="Y113" i="7"/>
  <c r="X113" i="7"/>
  <c r="W113" i="7"/>
  <c r="V113" i="7"/>
  <c r="U113" i="7"/>
  <c r="T113" i="7"/>
  <c r="S113" i="7"/>
  <c r="R113" i="7"/>
  <c r="Q113" i="7"/>
  <c r="O113" i="7"/>
  <c r="N113" i="7"/>
  <c r="M113" i="7"/>
  <c r="L113" i="7"/>
  <c r="K113" i="7"/>
  <c r="J113" i="7"/>
  <c r="I113" i="7"/>
  <c r="H113" i="7"/>
  <c r="G113" i="7"/>
  <c r="F113" i="7"/>
  <c r="E113" i="7"/>
  <c r="D113" i="7"/>
  <c r="C113" i="7"/>
  <c r="B113" i="7"/>
  <c r="AA112" i="7"/>
  <c r="Z112" i="7"/>
  <c r="Y112" i="7"/>
  <c r="X112" i="7"/>
  <c r="W112" i="7"/>
  <c r="V112" i="7"/>
  <c r="U112" i="7"/>
  <c r="T112" i="7"/>
  <c r="S112" i="7"/>
  <c r="R112" i="7"/>
  <c r="Q112" i="7"/>
  <c r="O112" i="7"/>
  <c r="N112" i="7"/>
  <c r="M112" i="7"/>
  <c r="L112" i="7"/>
  <c r="K112" i="7"/>
  <c r="J112" i="7"/>
  <c r="I112" i="7"/>
  <c r="H112" i="7"/>
  <c r="G112" i="7"/>
  <c r="F112" i="7"/>
  <c r="E112" i="7"/>
  <c r="D112" i="7"/>
  <c r="C112" i="7"/>
  <c r="B112" i="7"/>
  <c r="AA111" i="7"/>
  <c r="Z111" i="7"/>
  <c r="Y111" i="7"/>
  <c r="X111" i="7"/>
  <c r="W111" i="7"/>
  <c r="V111" i="7"/>
  <c r="U111" i="7"/>
  <c r="T111" i="7"/>
  <c r="S111" i="7"/>
  <c r="R111" i="7"/>
  <c r="Q111" i="7"/>
  <c r="O111" i="7"/>
  <c r="N111" i="7"/>
  <c r="M111" i="7"/>
  <c r="L111" i="7"/>
  <c r="K111" i="7"/>
  <c r="J111" i="7"/>
  <c r="I111" i="7"/>
  <c r="H111" i="7"/>
  <c r="G111" i="7"/>
  <c r="F111" i="7"/>
  <c r="E111" i="7"/>
  <c r="D111" i="7"/>
  <c r="C111" i="7"/>
  <c r="B111" i="7"/>
  <c r="AA110" i="7"/>
  <c r="Z110" i="7"/>
  <c r="Y110" i="7"/>
  <c r="X110" i="7"/>
  <c r="W110" i="7"/>
  <c r="V110" i="7"/>
  <c r="U110" i="7"/>
  <c r="T110" i="7"/>
  <c r="S110" i="7"/>
  <c r="R110" i="7"/>
  <c r="Q110" i="7"/>
  <c r="O110" i="7"/>
  <c r="N110" i="7"/>
  <c r="M110" i="7"/>
  <c r="L110" i="7"/>
  <c r="K110" i="7"/>
  <c r="J110" i="7"/>
  <c r="I110" i="7"/>
  <c r="H110" i="7"/>
  <c r="G110" i="7"/>
  <c r="F110" i="7"/>
  <c r="E110" i="7"/>
  <c r="D110" i="7"/>
  <c r="C110" i="7"/>
  <c r="B110" i="7"/>
  <c r="AA109" i="7"/>
  <c r="Z109" i="7"/>
  <c r="Y109" i="7"/>
  <c r="X109" i="7"/>
  <c r="W109" i="7"/>
  <c r="V109" i="7"/>
  <c r="U109" i="7"/>
  <c r="T109" i="7"/>
  <c r="S109" i="7"/>
  <c r="R109" i="7"/>
  <c r="Q109" i="7"/>
  <c r="O109" i="7"/>
  <c r="N109" i="7"/>
  <c r="M109" i="7"/>
  <c r="L109" i="7"/>
  <c r="K109" i="7"/>
  <c r="J109" i="7"/>
  <c r="I109" i="7"/>
  <c r="H109" i="7"/>
  <c r="G109" i="7"/>
  <c r="F109" i="7"/>
  <c r="E109" i="7"/>
  <c r="D109" i="7"/>
  <c r="C109" i="7"/>
  <c r="B109" i="7"/>
  <c r="AA108" i="7"/>
  <c r="Z108" i="7"/>
  <c r="Y108" i="7"/>
  <c r="X108" i="7"/>
  <c r="W108" i="7"/>
  <c r="V108" i="7"/>
  <c r="U108" i="7"/>
  <c r="T108" i="7"/>
  <c r="S108" i="7"/>
  <c r="R108" i="7"/>
  <c r="Q108" i="7"/>
  <c r="O108" i="7"/>
  <c r="N108" i="7"/>
  <c r="M108" i="7"/>
  <c r="L108" i="7"/>
  <c r="K108" i="7"/>
  <c r="J108" i="7"/>
  <c r="I108" i="7"/>
  <c r="H108" i="7"/>
  <c r="G108" i="7"/>
  <c r="F108" i="7"/>
  <c r="E108" i="7"/>
  <c r="D108" i="7"/>
  <c r="C108" i="7"/>
  <c r="B108" i="7"/>
  <c r="AA107" i="7"/>
  <c r="Z107" i="7"/>
  <c r="Y107" i="7"/>
  <c r="X107" i="7"/>
  <c r="W107" i="7"/>
  <c r="V107" i="7"/>
  <c r="U107" i="7"/>
  <c r="T107" i="7"/>
  <c r="S107" i="7"/>
  <c r="R107" i="7"/>
  <c r="Q107" i="7"/>
  <c r="O107" i="7"/>
  <c r="N107" i="7"/>
  <c r="M107" i="7"/>
  <c r="L107" i="7"/>
  <c r="K107" i="7"/>
  <c r="J107" i="7"/>
  <c r="I107" i="7"/>
  <c r="H107" i="7"/>
  <c r="G107" i="7"/>
  <c r="F107" i="7"/>
  <c r="E107" i="7"/>
  <c r="D107" i="7"/>
  <c r="C107" i="7"/>
  <c r="B107" i="7"/>
  <c r="AA106" i="7"/>
  <c r="Z106" i="7"/>
  <c r="Y106" i="7"/>
  <c r="X106" i="7"/>
  <c r="W106" i="7"/>
  <c r="V106" i="7"/>
  <c r="U106" i="7"/>
  <c r="T106" i="7"/>
  <c r="S106" i="7"/>
  <c r="R106" i="7"/>
  <c r="Q106" i="7"/>
  <c r="O106" i="7"/>
  <c r="N106" i="7"/>
  <c r="M106" i="7"/>
  <c r="L106" i="7"/>
  <c r="K106" i="7"/>
  <c r="J106" i="7"/>
  <c r="I106" i="7"/>
  <c r="H106" i="7"/>
  <c r="G106" i="7"/>
  <c r="F106" i="7"/>
  <c r="E106" i="7"/>
  <c r="D106" i="7"/>
  <c r="C106" i="7"/>
  <c r="B106" i="7"/>
  <c r="AA105" i="7"/>
  <c r="Z105" i="7"/>
  <c r="Y105" i="7"/>
  <c r="X105" i="7"/>
  <c r="W105" i="7"/>
  <c r="V105" i="7"/>
  <c r="U105" i="7"/>
  <c r="T105" i="7"/>
  <c r="S105" i="7"/>
  <c r="R105" i="7"/>
  <c r="Q105" i="7"/>
  <c r="O105" i="7"/>
  <c r="N105" i="7"/>
  <c r="M105" i="7"/>
  <c r="L105" i="7"/>
  <c r="K105" i="7"/>
  <c r="J105" i="7"/>
  <c r="I105" i="7"/>
  <c r="H105" i="7"/>
  <c r="G105" i="7"/>
  <c r="F105" i="7"/>
  <c r="E105" i="7"/>
  <c r="D105" i="7"/>
  <c r="C105" i="7"/>
  <c r="B105" i="7"/>
  <c r="AA104" i="7"/>
  <c r="Z104" i="7"/>
  <c r="Y104" i="7"/>
  <c r="X104" i="7"/>
  <c r="W104" i="7"/>
  <c r="V104" i="7"/>
  <c r="U104" i="7"/>
  <c r="T104" i="7"/>
  <c r="S104" i="7"/>
  <c r="R104" i="7"/>
  <c r="Q104" i="7"/>
  <c r="O104" i="7"/>
  <c r="N104" i="7"/>
  <c r="M104" i="7"/>
  <c r="L104" i="7"/>
  <c r="K104" i="7"/>
  <c r="J104" i="7"/>
  <c r="I104" i="7"/>
  <c r="H104" i="7"/>
  <c r="G104" i="7"/>
  <c r="F104" i="7"/>
  <c r="E104" i="7"/>
  <c r="D104" i="7"/>
  <c r="C104" i="7"/>
  <c r="B104" i="7"/>
  <c r="AA103" i="7"/>
  <c r="Z103" i="7"/>
  <c r="Y103" i="7"/>
  <c r="X103" i="7"/>
  <c r="W103" i="7"/>
  <c r="V103" i="7"/>
  <c r="U103" i="7"/>
  <c r="T103" i="7"/>
  <c r="S103" i="7"/>
  <c r="R103" i="7"/>
  <c r="Q103" i="7"/>
  <c r="O103" i="7"/>
  <c r="N103" i="7"/>
  <c r="M103" i="7"/>
  <c r="L103" i="7"/>
  <c r="K103" i="7"/>
  <c r="J103" i="7"/>
  <c r="I103" i="7"/>
  <c r="H103" i="7"/>
  <c r="G103" i="7"/>
  <c r="F103" i="7"/>
  <c r="E103" i="7"/>
  <c r="D103" i="7"/>
  <c r="C103" i="7"/>
  <c r="B103" i="7"/>
  <c r="AA102" i="7"/>
  <c r="Z102" i="7"/>
  <c r="Y102" i="7"/>
  <c r="X102" i="7"/>
  <c r="W102" i="7"/>
  <c r="V102" i="7"/>
  <c r="U102" i="7"/>
  <c r="T102" i="7"/>
  <c r="S102" i="7"/>
  <c r="R102" i="7"/>
  <c r="Q102" i="7"/>
  <c r="O102" i="7"/>
  <c r="N102" i="7"/>
  <c r="M102" i="7"/>
  <c r="L102" i="7"/>
  <c r="K102" i="7"/>
  <c r="J102" i="7"/>
  <c r="I102" i="7"/>
  <c r="H102" i="7"/>
  <c r="G102" i="7"/>
  <c r="F102" i="7"/>
  <c r="E102" i="7"/>
  <c r="D102" i="7"/>
  <c r="C102" i="7"/>
  <c r="B102" i="7"/>
  <c r="AA101" i="7"/>
  <c r="Z101" i="7"/>
  <c r="Y101" i="7"/>
  <c r="X101" i="7"/>
  <c r="W101" i="7"/>
  <c r="V101" i="7"/>
  <c r="U101" i="7"/>
  <c r="T101" i="7"/>
  <c r="S101" i="7"/>
  <c r="R101" i="7"/>
  <c r="Q101" i="7"/>
  <c r="O101" i="7"/>
  <c r="N101" i="7"/>
  <c r="M101" i="7"/>
  <c r="L101" i="7"/>
  <c r="K101" i="7"/>
  <c r="J101" i="7"/>
  <c r="I101" i="7"/>
  <c r="H101" i="7"/>
  <c r="G101" i="7"/>
  <c r="F101" i="7"/>
  <c r="E101" i="7"/>
  <c r="D101" i="7"/>
  <c r="C101" i="7"/>
  <c r="B101" i="7"/>
  <c r="AA100" i="7"/>
  <c r="Z100" i="7"/>
  <c r="Y100" i="7"/>
  <c r="X100" i="7"/>
  <c r="W100" i="7"/>
  <c r="V100" i="7"/>
  <c r="U100" i="7"/>
  <c r="T100" i="7"/>
  <c r="S100" i="7"/>
  <c r="R100" i="7"/>
  <c r="Q100" i="7"/>
  <c r="O100" i="7"/>
  <c r="N100" i="7"/>
  <c r="M100" i="7"/>
  <c r="L100" i="7"/>
  <c r="K100" i="7"/>
  <c r="J100" i="7"/>
  <c r="I100" i="7"/>
  <c r="H100" i="7"/>
  <c r="G100" i="7"/>
  <c r="F100" i="7"/>
  <c r="E100" i="7"/>
  <c r="D100" i="7"/>
  <c r="C100" i="7"/>
  <c r="B100" i="7"/>
  <c r="AA99" i="7"/>
  <c r="Z99" i="7"/>
  <c r="Y99" i="7"/>
  <c r="X99" i="7"/>
  <c r="W99" i="7"/>
  <c r="V99" i="7"/>
  <c r="U99" i="7"/>
  <c r="T99" i="7"/>
  <c r="S99" i="7"/>
  <c r="R99" i="7"/>
  <c r="Q99" i="7"/>
  <c r="O99" i="7"/>
  <c r="N99" i="7"/>
  <c r="M99" i="7"/>
  <c r="L99" i="7"/>
  <c r="K99" i="7"/>
  <c r="J99" i="7"/>
  <c r="I99" i="7"/>
  <c r="H99" i="7"/>
  <c r="G99" i="7"/>
  <c r="F99" i="7"/>
  <c r="E99" i="7"/>
  <c r="D99" i="7"/>
  <c r="C99" i="7"/>
  <c r="B99" i="7"/>
  <c r="AA98" i="7"/>
  <c r="Z98" i="7"/>
  <c r="Y98" i="7"/>
  <c r="X98" i="7"/>
  <c r="W98" i="7"/>
  <c r="V98" i="7"/>
  <c r="U98" i="7"/>
  <c r="T98" i="7"/>
  <c r="S98" i="7"/>
  <c r="R98" i="7"/>
  <c r="Q98" i="7"/>
  <c r="O98" i="7"/>
  <c r="N98" i="7"/>
  <c r="M98" i="7"/>
  <c r="L98" i="7"/>
  <c r="K98" i="7"/>
  <c r="J98" i="7"/>
  <c r="I98" i="7"/>
  <c r="H98" i="7"/>
  <c r="G98" i="7"/>
  <c r="F98" i="7"/>
  <c r="E98" i="7"/>
  <c r="D98" i="7"/>
  <c r="C98" i="7"/>
  <c r="B98" i="7"/>
  <c r="AA97" i="7"/>
  <c r="Z97" i="7"/>
  <c r="Y97" i="7"/>
  <c r="X97" i="7"/>
  <c r="W97" i="7"/>
  <c r="V97" i="7"/>
  <c r="U97" i="7"/>
  <c r="T97" i="7"/>
  <c r="S97" i="7"/>
  <c r="R97" i="7"/>
  <c r="Q97" i="7"/>
  <c r="O97" i="7"/>
  <c r="N97" i="7"/>
  <c r="M97" i="7"/>
  <c r="L97" i="7"/>
  <c r="K97" i="7"/>
  <c r="J97" i="7"/>
  <c r="I97" i="7"/>
  <c r="H97" i="7"/>
  <c r="G97" i="7"/>
  <c r="F97" i="7"/>
  <c r="E97" i="7"/>
  <c r="D97" i="7"/>
  <c r="C97" i="7"/>
  <c r="B97" i="7"/>
  <c r="AA96" i="7"/>
  <c r="Z96" i="7"/>
  <c r="Y96" i="7"/>
  <c r="X96" i="7"/>
  <c r="W96" i="7"/>
  <c r="V96" i="7"/>
  <c r="U96" i="7"/>
  <c r="T96" i="7"/>
  <c r="S96" i="7"/>
  <c r="R96" i="7"/>
  <c r="Q96" i="7"/>
  <c r="O96" i="7"/>
  <c r="N96" i="7"/>
  <c r="M96" i="7"/>
  <c r="L96" i="7"/>
  <c r="K96" i="7"/>
  <c r="J96" i="7"/>
  <c r="I96" i="7"/>
  <c r="H96" i="7"/>
  <c r="G96" i="7"/>
  <c r="F96" i="7"/>
  <c r="E96" i="7"/>
  <c r="D96" i="7"/>
  <c r="C96" i="7"/>
  <c r="B96" i="7"/>
  <c r="AA95" i="7"/>
  <c r="Z95" i="7"/>
  <c r="Y95" i="7"/>
  <c r="X95" i="7"/>
  <c r="W95" i="7"/>
  <c r="V95" i="7"/>
  <c r="U95" i="7"/>
  <c r="T95" i="7"/>
  <c r="S95" i="7"/>
  <c r="R95" i="7"/>
  <c r="Q95" i="7"/>
  <c r="O95" i="7"/>
  <c r="N95" i="7"/>
  <c r="M95" i="7"/>
  <c r="L95" i="7"/>
  <c r="K95" i="7"/>
  <c r="J95" i="7"/>
  <c r="I95" i="7"/>
  <c r="H95" i="7"/>
  <c r="G95" i="7"/>
  <c r="F95" i="7"/>
  <c r="E95" i="7"/>
  <c r="D95" i="7"/>
  <c r="C95" i="7"/>
  <c r="B95" i="7"/>
  <c r="AA94" i="7"/>
  <c r="Z94" i="7"/>
  <c r="Y94" i="7"/>
  <c r="X94" i="7"/>
  <c r="W94" i="7"/>
  <c r="V94" i="7"/>
  <c r="U94" i="7"/>
  <c r="T94" i="7"/>
  <c r="S94" i="7"/>
  <c r="R94" i="7"/>
  <c r="Q94" i="7"/>
  <c r="O94" i="7"/>
  <c r="N94" i="7"/>
  <c r="M94" i="7"/>
  <c r="L94" i="7"/>
  <c r="K94" i="7"/>
  <c r="J94" i="7"/>
  <c r="I94" i="7"/>
  <c r="H94" i="7"/>
  <c r="G94" i="7"/>
  <c r="F94" i="7"/>
  <c r="E94" i="7"/>
  <c r="D94" i="7"/>
  <c r="C94" i="7"/>
  <c r="B94" i="7"/>
  <c r="AA93" i="7"/>
  <c r="Z93" i="7"/>
  <c r="Y93" i="7"/>
  <c r="X93" i="7"/>
  <c r="W93" i="7"/>
  <c r="V93" i="7"/>
  <c r="U93" i="7"/>
  <c r="T93" i="7"/>
  <c r="S93" i="7"/>
  <c r="R93" i="7"/>
  <c r="Q93" i="7"/>
  <c r="O93" i="7"/>
  <c r="N93" i="7"/>
  <c r="M93" i="7"/>
  <c r="L93" i="7"/>
  <c r="K93" i="7"/>
  <c r="J93" i="7"/>
  <c r="I93" i="7"/>
  <c r="H93" i="7"/>
  <c r="G93" i="7"/>
  <c r="F93" i="7"/>
  <c r="E93" i="7"/>
  <c r="D93" i="7"/>
  <c r="C93" i="7"/>
  <c r="B93" i="7"/>
  <c r="AA92" i="7"/>
  <c r="Z92" i="7"/>
  <c r="Y92" i="7"/>
  <c r="X92" i="7"/>
  <c r="W92" i="7"/>
  <c r="V92" i="7"/>
  <c r="U92" i="7"/>
  <c r="T92" i="7"/>
  <c r="S92" i="7"/>
  <c r="R92" i="7"/>
  <c r="Q92" i="7"/>
  <c r="O92" i="7"/>
  <c r="N92" i="7"/>
  <c r="M92" i="7"/>
  <c r="L92" i="7"/>
  <c r="K92" i="7"/>
  <c r="J92" i="7"/>
  <c r="I92" i="7"/>
  <c r="H92" i="7"/>
  <c r="G92" i="7"/>
  <c r="F92" i="7"/>
  <c r="E92" i="7"/>
  <c r="D92" i="7"/>
  <c r="C92" i="7"/>
  <c r="B92" i="7"/>
  <c r="AA91" i="7"/>
  <c r="Z91" i="7"/>
  <c r="Y91" i="7"/>
  <c r="X91" i="7"/>
  <c r="W91" i="7"/>
  <c r="V91" i="7"/>
  <c r="U91" i="7"/>
  <c r="T91" i="7"/>
  <c r="S91" i="7"/>
  <c r="R91" i="7"/>
  <c r="Q91" i="7"/>
  <c r="O91" i="7"/>
  <c r="N91" i="7"/>
  <c r="M91" i="7"/>
  <c r="L91" i="7"/>
  <c r="K91" i="7"/>
  <c r="J91" i="7"/>
  <c r="I91" i="7"/>
  <c r="H91" i="7"/>
  <c r="G91" i="7"/>
  <c r="F91" i="7"/>
  <c r="E91" i="7"/>
  <c r="D91" i="7"/>
  <c r="C91" i="7"/>
  <c r="B91" i="7"/>
  <c r="AA90" i="7"/>
  <c r="Z90" i="7"/>
  <c r="Y90" i="7"/>
  <c r="X90" i="7"/>
  <c r="W90" i="7"/>
  <c r="V90" i="7"/>
  <c r="U90" i="7"/>
  <c r="T90" i="7"/>
  <c r="S90" i="7"/>
  <c r="R90" i="7"/>
  <c r="Q90" i="7"/>
  <c r="O90" i="7"/>
  <c r="N90" i="7"/>
  <c r="M90" i="7"/>
  <c r="L90" i="7"/>
  <c r="K90" i="7"/>
  <c r="J90" i="7"/>
  <c r="I90" i="7"/>
  <c r="H90" i="7"/>
  <c r="G90" i="7"/>
  <c r="F90" i="7"/>
  <c r="E90" i="7"/>
  <c r="D90" i="7"/>
  <c r="C90" i="7"/>
  <c r="B90" i="7"/>
  <c r="AA89" i="7"/>
  <c r="Z89" i="7"/>
  <c r="Y89" i="7"/>
  <c r="X89" i="7"/>
  <c r="W89" i="7"/>
  <c r="V89" i="7"/>
  <c r="U89" i="7"/>
  <c r="T89" i="7"/>
  <c r="S89" i="7"/>
  <c r="R89" i="7"/>
  <c r="Q89" i="7"/>
  <c r="O89" i="7"/>
  <c r="N89" i="7"/>
  <c r="M89" i="7"/>
  <c r="L89" i="7"/>
  <c r="K89" i="7"/>
  <c r="J89" i="7"/>
  <c r="I89" i="7"/>
  <c r="H89" i="7"/>
  <c r="G89" i="7"/>
  <c r="F89" i="7"/>
  <c r="E89" i="7"/>
  <c r="D89" i="7"/>
  <c r="C89" i="7"/>
  <c r="B89" i="7"/>
  <c r="AA88" i="7"/>
  <c r="Z88" i="7"/>
  <c r="Y88" i="7"/>
  <c r="X88" i="7"/>
  <c r="W88" i="7"/>
  <c r="V88" i="7"/>
  <c r="U88" i="7"/>
  <c r="T88" i="7"/>
  <c r="S88" i="7"/>
  <c r="R88" i="7"/>
  <c r="Q88" i="7"/>
  <c r="O88" i="7"/>
  <c r="N88" i="7"/>
  <c r="M88" i="7"/>
  <c r="L88" i="7"/>
  <c r="K88" i="7"/>
  <c r="J88" i="7"/>
  <c r="I88" i="7"/>
  <c r="H88" i="7"/>
  <c r="G88" i="7"/>
  <c r="F88" i="7"/>
  <c r="E88" i="7"/>
  <c r="D88" i="7"/>
  <c r="C88" i="7"/>
  <c r="B88" i="7"/>
  <c r="AA87" i="7"/>
  <c r="Z87" i="7"/>
  <c r="Y87" i="7"/>
  <c r="X87" i="7"/>
  <c r="W87" i="7"/>
  <c r="V87" i="7"/>
  <c r="U87" i="7"/>
  <c r="T87" i="7"/>
  <c r="S87" i="7"/>
  <c r="R87" i="7"/>
  <c r="Q87" i="7"/>
  <c r="O87" i="7"/>
  <c r="N87" i="7"/>
  <c r="M87" i="7"/>
  <c r="L87" i="7"/>
  <c r="K87" i="7"/>
  <c r="J87" i="7"/>
  <c r="I87" i="7"/>
  <c r="H87" i="7"/>
  <c r="G87" i="7"/>
  <c r="F87" i="7"/>
  <c r="E87" i="7"/>
  <c r="D87" i="7"/>
  <c r="C87" i="7"/>
  <c r="B87" i="7"/>
  <c r="AA86" i="7"/>
  <c r="Z86" i="7"/>
  <c r="Y86" i="7"/>
  <c r="X86" i="7"/>
  <c r="W86" i="7"/>
  <c r="V86" i="7"/>
  <c r="U86" i="7"/>
  <c r="T86" i="7"/>
  <c r="S86" i="7"/>
  <c r="R86" i="7"/>
  <c r="Q86" i="7"/>
  <c r="O86" i="7"/>
  <c r="N86" i="7"/>
  <c r="M86" i="7"/>
  <c r="L86" i="7"/>
  <c r="K86" i="7"/>
  <c r="J86" i="7"/>
  <c r="I86" i="7"/>
  <c r="H86" i="7"/>
  <c r="G86" i="7"/>
  <c r="F86" i="7"/>
  <c r="E86" i="7"/>
  <c r="D86" i="7"/>
  <c r="C86" i="7"/>
  <c r="B86" i="7"/>
  <c r="AA85" i="7"/>
  <c r="Z85" i="7"/>
  <c r="Y85" i="7"/>
  <c r="X85" i="7"/>
  <c r="W85" i="7"/>
  <c r="V85" i="7"/>
  <c r="U85" i="7"/>
  <c r="T85" i="7"/>
  <c r="S85" i="7"/>
  <c r="R85" i="7"/>
  <c r="Q85" i="7"/>
  <c r="O85" i="7"/>
  <c r="N85" i="7"/>
  <c r="M85" i="7"/>
  <c r="L85" i="7"/>
  <c r="K85" i="7"/>
  <c r="J85" i="7"/>
  <c r="I85" i="7"/>
  <c r="H85" i="7"/>
  <c r="G85" i="7"/>
  <c r="F85" i="7"/>
  <c r="E85" i="7"/>
  <c r="D85" i="7"/>
  <c r="C85" i="7"/>
  <c r="B85" i="7"/>
  <c r="AA84" i="7"/>
  <c r="Z84" i="7"/>
  <c r="Y84" i="7"/>
  <c r="X84" i="7"/>
  <c r="W84" i="7"/>
  <c r="V84" i="7"/>
  <c r="U84" i="7"/>
  <c r="T84" i="7"/>
  <c r="S84" i="7"/>
  <c r="R84" i="7"/>
  <c r="Q84" i="7"/>
  <c r="O84" i="7"/>
  <c r="N84" i="7"/>
  <c r="M84" i="7"/>
  <c r="L84" i="7"/>
  <c r="K84" i="7"/>
  <c r="J84" i="7"/>
  <c r="I84" i="7"/>
  <c r="H84" i="7"/>
  <c r="G84" i="7"/>
  <c r="F84" i="7"/>
  <c r="E84" i="7"/>
  <c r="D84" i="7"/>
  <c r="C84" i="7"/>
  <c r="B84" i="7"/>
  <c r="AA83" i="7"/>
  <c r="Z83" i="7"/>
  <c r="Y83" i="7"/>
  <c r="X83" i="7"/>
  <c r="W83" i="7"/>
  <c r="V83" i="7"/>
  <c r="U83" i="7"/>
  <c r="T83" i="7"/>
  <c r="S83" i="7"/>
  <c r="R83" i="7"/>
  <c r="Q83" i="7"/>
  <c r="O83" i="7"/>
  <c r="N83" i="7"/>
  <c r="M83" i="7"/>
  <c r="L83" i="7"/>
  <c r="K83" i="7"/>
  <c r="J83" i="7"/>
  <c r="I83" i="7"/>
  <c r="H83" i="7"/>
  <c r="G83" i="7"/>
  <c r="F83" i="7"/>
  <c r="E83" i="7"/>
  <c r="D83" i="7"/>
  <c r="C83" i="7"/>
  <c r="B83" i="7"/>
  <c r="AA82" i="7"/>
  <c r="Z82" i="7"/>
  <c r="Y82" i="7"/>
  <c r="X82" i="7"/>
  <c r="W82" i="7"/>
  <c r="V82" i="7"/>
  <c r="U82" i="7"/>
  <c r="T82" i="7"/>
  <c r="S82" i="7"/>
  <c r="R82" i="7"/>
  <c r="Q82" i="7"/>
  <c r="O82" i="7"/>
  <c r="N82" i="7"/>
  <c r="M82" i="7"/>
  <c r="L82" i="7"/>
  <c r="K82" i="7"/>
  <c r="J82" i="7"/>
  <c r="I82" i="7"/>
  <c r="H82" i="7"/>
  <c r="G82" i="7"/>
  <c r="F82" i="7"/>
  <c r="E82" i="7"/>
  <c r="D82" i="7"/>
  <c r="C82" i="7"/>
  <c r="B82" i="7"/>
  <c r="AA81" i="7"/>
  <c r="Z81" i="7"/>
  <c r="Y81" i="7"/>
  <c r="X81" i="7"/>
  <c r="W81" i="7"/>
  <c r="V81" i="7"/>
  <c r="U81" i="7"/>
  <c r="T81" i="7"/>
  <c r="S81" i="7"/>
  <c r="R81" i="7"/>
  <c r="Q81" i="7"/>
  <c r="O81" i="7"/>
  <c r="N81" i="7"/>
  <c r="M81" i="7"/>
  <c r="L81" i="7"/>
  <c r="K81" i="7"/>
  <c r="J81" i="7"/>
  <c r="I81" i="7"/>
  <c r="H81" i="7"/>
  <c r="G81" i="7"/>
  <c r="F81" i="7"/>
  <c r="E81" i="7"/>
  <c r="D81" i="7"/>
  <c r="C81" i="7"/>
  <c r="B81" i="7"/>
  <c r="AA80" i="7"/>
  <c r="Z80" i="7"/>
  <c r="Y80" i="7"/>
  <c r="X80" i="7"/>
  <c r="W80" i="7"/>
  <c r="V80" i="7"/>
  <c r="U80" i="7"/>
  <c r="T80" i="7"/>
  <c r="S80" i="7"/>
  <c r="R80" i="7"/>
  <c r="Q80" i="7"/>
  <c r="O80" i="7"/>
  <c r="N80" i="7"/>
  <c r="M80" i="7"/>
  <c r="L80" i="7"/>
  <c r="K80" i="7"/>
  <c r="J80" i="7"/>
  <c r="I80" i="7"/>
  <c r="H80" i="7"/>
  <c r="G80" i="7"/>
  <c r="F80" i="7"/>
  <c r="E80" i="7"/>
  <c r="D80" i="7"/>
  <c r="C80" i="7"/>
  <c r="B80" i="7"/>
  <c r="AA79" i="7"/>
  <c r="Z79" i="7"/>
  <c r="Y79" i="7"/>
  <c r="X79" i="7"/>
  <c r="W79" i="7"/>
  <c r="V79" i="7"/>
  <c r="U79" i="7"/>
  <c r="T79" i="7"/>
  <c r="S79" i="7"/>
  <c r="R79" i="7"/>
  <c r="Q79" i="7"/>
  <c r="O79" i="7"/>
  <c r="N79" i="7"/>
  <c r="M79" i="7"/>
  <c r="L79" i="7"/>
  <c r="K79" i="7"/>
  <c r="J79" i="7"/>
  <c r="I79" i="7"/>
  <c r="H79" i="7"/>
  <c r="G79" i="7"/>
  <c r="F79" i="7"/>
  <c r="E79" i="7"/>
  <c r="D79" i="7"/>
  <c r="C79" i="7"/>
  <c r="B79" i="7"/>
  <c r="AA78" i="7"/>
  <c r="Z78" i="7"/>
  <c r="Y78" i="7"/>
  <c r="X78" i="7"/>
  <c r="W78" i="7"/>
  <c r="V78" i="7"/>
  <c r="U78" i="7"/>
  <c r="T78" i="7"/>
  <c r="S78" i="7"/>
  <c r="R78" i="7"/>
  <c r="Q78" i="7"/>
  <c r="O78" i="7"/>
  <c r="N78" i="7"/>
  <c r="M78" i="7"/>
  <c r="L78" i="7"/>
  <c r="K78" i="7"/>
  <c r="J78" i="7"/>
  <c r="I78" i="7"/>
  <c r="H78" i="7"/>
  <c r="G78" i="7"/>
  <c r="F78" i="7"/>
  <c r="E78" i="7"/>
  <c r="D78" i="7"/>
  <c r="C78" i="7"/>
  <c r="B78" i="7"/>
  <c r="AA77" i="7"/>
  <c r="Z77" i="7"/>
  <c r="Y77" i="7"/>
  <c r="X77" i="7"/>
  <c r="W77" i="7"/>
  <c r="V77" i="7"/>
  <c r="U77" i="7"/>
  <c r="T77" i="7"/>
  <c r="S77" i="7"/>
  <c r="R77" i="7"/>
  <c r="Q77" i="7"/>
  <c r="O77" i="7"/>
  <c r="N77" i="7"/>
  <c r="M77" i="7"/>
  <c r="L77" i="7"/>
  <c r="K77" i="7"/>
  <c r="J77" i="7"/>
  <c r="I77" i="7"/>
  <c r="H77" i="7"/>
  <c r="G77" i="7"/>
  <c r="F77" i="7"/>
  <c r="E77" i="7"/>
  <c r="D77" i="7"/>
  <c r="C77" i="7"/>
  <c r="B77" i="7"/>
  <c r="AA76" i="7"/>
  <c r="Z76" i="7"/>
  <c r="Y76" i="7"/>
  <c r="X76" i="7"/>
  <c r="W76" i="7"/>
  <c r="V76" i="7"/>
  <c r="U76" i="7"/>
  <c r="T76" i="7"/>
  <c r="S76" i="7"/>
  <c r="R76" i="7"/>
  <c r="Q76" i="7"/>
  <c r="O76" i="7"/>
  <c r="N76" i="7"/>
  <c r="M76" i="7"/>
  <c r="L76" i="7"/>
  <c r="K76" i="7"/>
  <c r="J76" i="7"/>
  <c r="I76" i="7"/>
  <c r="H76" i="7"/>
  <c r="G76" i="7"/>
  <c r="F76" i="7"/>
  <c r="E76" i="7"/>
  <c r="D76" i="7"/>
  <c r="C76" i="7"/>
  <c r="B76" i="7"/>
  <c r="AA75" i="7"/>
  <c r="Z75" i="7"/>
  <c r="Y75" i="7"/>
  <c r="X75" i="7"/>
  <c r="W75" i="7"/>
  <c r="V75" i="7"/>
  <c r="U75" i="7"/>
  <c r="T75" i="7"/>
  <c r="S75" i="7"/>
  <c r="R75" i="7"/>
  <c r="Q75" i="7"/>
  <c r="O75" i="7"/>
  <c r="N75" i="7"/>
  <c r="M75" i="7"/>
  <c r="L75" i="7"/>
  <c r="K75" i="7"/>
  <c r="J75" i="7"/>
  <c r="I75" i="7"/>
  <c r="H75" i="7"/>
  <c r="G75" i="7"/>
  <c r="F75" i="7"/>
  <c r="E75" i="7"/>
  <c r="D75" i="7"/>
  <c r="C75" i="7"/>
  <c r="B75" i="7"/>
  <c r="AA74" i="7"/>
  <c r="Z74" i="7"/>
  <c r="Y74" i="7"/>
  <c r="X74" i="7"/>
  <c r="W74" i="7"/>
  <c r="V74" i="7"/>
  <c r="U74" i="7"/>
  <c r="T74" i="7"/>
  <c r="S74" i="7"/>
  <c r="R74" i="7"/>
  <c r="Q74" i="7"/>
  <c r="O74" i="7"/>
  <c r="N74" i="7"/>
  <c r="M74" i="7"/>
  <c r="L74" i="7"/>
  <c r="K74" i="7"/>
  <c r="J74" i="7"/>
  <c r="I74" i="7"/>
  <c r="H74" i="7"/>
  <c r="G74" i="7"/>
  <c r="F74" i="7"/>
  <c r="E74" i="7"/>
  <c r="D74" i="7"/>
  <c r="C74" i="7"/>
  <c r="B74" i="7"/>
  <c r="AA73" i="7"/>
  <c r="Z73" i="7"/>
  <c r="Y73" i="7"/>
  <c r="X73" i="7"/>
  <c r="W73" i="7"/>
  <c r="V73" i="7"/>
  <c r="U73" i="7"/>
  <c r="T73" i="7"/>
  <c r="S73" i="7"/>
  <c r="R73" i="7"/>
  <c r="Q73" i="7"/>
  <c r="O73" i="7"/>
  <c r="N73" i="7"/>
  <c r="M73" i="7"/>
  <c r="L73" i="7"/>
  <c r="K73" i="7"/>
  <c r="J73" i="7"/>
  <c r="I73" i="7"/>
  <c r="H73" i="7"/>
  <c r="G73" i="7"/>
  <c r="F73" i="7"/>
  <c r="E73" i="7"/>
  <c r="D73" i="7"/>
  <c r="C73" i="7"/>
  <c r="B73" i="7"/>
  <c r="AA72" i="7"/>
  <c r="Z72" i="7"/>
  <c r="Y72" i="7"/>
  <c r="X72" i="7"/>
  <c r="W72" i="7"/>
  <c r="V72" i="7"/>
  <c r="U72" i="7"/>
  <c r="T72" i="7"/>
  <c r="S72" i="7"/>
  <c r="R72" i="7"/>
  <c r="Q72" i="7"/>
  <c r="O72" i="7"/>
  <c r="N72" i="7"/>
  <c r="M72" i="7"/>
  <c r="L72" i="7"/>
  <c r="K72" i="7"/>
  <c r="J72" i="7"/>
  <c r="I72" i="7"/>
  <c r="H72" i="7"/>
  <c r="G72" i="7"/>
  <c r="F72" i="7"/>
  <c r="E72" i="7"/>
  <c r="D72" i="7"/>
  <c r="C72" i="7"/>
  <c r="B72" i="7"/>
  <c r="AA71" i="7"/>
  <c r="Z71" i="7"/>
  <c r="Y71" i="7"/>
  <c r="X71" i="7"/>
  <c r="W71" i="7"/>
  <c r="V71" i="7"/>
  <c r="U71" i="7"/>
  <c r="T71" i="7"/>
  <c r="S71" i="7"/>
  <c r="R71" i="7"/>
  <c r="Q71" i="7"/>
  <c r="O71" i="7"/>
  <c r="N71" i="7"/>
  <c r="M71" i="7"/>
  <c r="L71" i="7"/>
  <c r="K71" i="7"/>
  <c r="J71" i="7"/>
  <c r="I71" i="7"/>
  <c r="H71" i="7"/>
  <c r="G71" i="7"/>
  <c r="F71" i="7"/>
  <c r="E71" i="7"/>
  <c r="D71" i="7"/>
  <c r="C71" i="7"/>
  <c r="B71" i="7"/>
  <c r="AA70" i="7"/>
  <c r="Z70" i="7"/>
  <c r="Y70" i="7"/>
  <c r="X70" i="7"/>
  <c r="W70" i="7"/>
  <c r="V70" i="7"/>
  <c r="U70" i="7"/>
  <c r="T70" i="7"/>
  <c r="S70" i="7"/>
  <c r="R70" i="7"/>
  <c r="Q70" i="7"/>
  <c r="O70" i="7"/>
  <c r="N70" i="7"/>
  <c r="M70" i="7"/>
  <c r="L70" i="7"/>
  <c r="K70" i="7"/>
  <c r="J70" i="7"/>
  <c r="I70" i="7"/>
  <c r="H70" i="7"/>
  <c r="G70" i="7"/>
  <c r="F70" i="7"/>
  <c r="E70" i="7"/>
  <c r="D70" i="7"/>
  <c r="C70" i="7"/>
  <c r="B70" i="7"/>
  <c r="AA69" i="7"/>
  <c r="Z69" i="7"/>
  <c r="Y69" i="7"/>
  <c r="X69" i="7"/>
  <c r="W69" i="7"/>
  <c r="V69" i="7"/>
  <c r="U69" i="7"/>
  <c r="T69" i="7"/>
  <c r="S69" i="7"/>
  <c r="R69" i="7"/>
  <c r="Q69" i="7"/>
  <c r="O69" i="7"/>
  <c r="N69" i="7"/>
  <c r="M69" i="7"/>
  <c r="L69" i="7"/>
  <c r="K69" i="7"/>
  <c r="J69" i="7"/>
  <c r="I69" i="7"/>
  <c r="H69" i="7"/>
  <c r="G69" i="7"/>
  <c r="F69" i="7"/>
  <c r="E69" i="7"/>
  <c r="D69" i="7"/>
  <c r="C69" i="7"/>
  <c r="B69" i="7"/>
  <c r="AA68" i="7"/>
  <c r="Z68" i="7"/>
  <c r="Y68" i="7"/>
  <c r="X68" i="7"/>
  <c r="W68" i="7"/>
  <c r="V68" i="7"/>
  <c r="U68" i="7"/>
  <c r="T68" i="7"/>
  <c r="S68" i="7"/>
  <c r="R68" i="7"/>
  <c r="Q68" i="7"/>
  <c r="O68" i="7"/>
  <c r="N68" i="7"/>
  <c r="M68" i="7"/>
  <c r="L68" i="7"/>
  <c r="K68" i="7"/>
  <c r="J68" i="7"/>
  <c r="I68" i="7"/>
  <c r="H68" i="7"/>
  <c r="G68" i="7"/>
  <c r="F68" i="7"/>
  <c r="E68" i="7"/>
  <c r="D68" i="7"/>
  <c r="C68" i="7"/>
  <c r="B68" i="7"/>
  <c r="AA67" i="7"/>
  <c r="Z67" i="7"/>
  <c r="Y67" i="7"/>
  <c r="X67" i="7"/>
  <c r="W67" i="7"/>
  <c r="V67" i="7"/>
  <c r="U67" i="7"/>
  <c r="T67" i="7"/>
  <c r="S67" i="7"/>
  <c r="R67" i="7"/>
  <c r="Q67" i="7"/>
  <c r="O67" i="7"/>
  <c r="N67" i="7"/>
  <c r="M67" i="7"/>
  <c r="L67" i="7"/>
  <c r="K67" i="7"/>
  <c r="J67" i="7"/>
  <c r="I67" i="7"/>
  <c r="H67" i="7"/>
  <c r="G67" i="7"/>
  <c r="F67" i="7"/>
  <c r="E67" i="7"/>
  <c r="D67" i="7"/>
  <c r="C67" i="7"/>
  <c r="B67" i="7"/>
  <c r="AA66" i="7"/>
  <c r="Z66" i="7"/>
  <c r="Y66" i="7"/>
  <c r="X66" i="7"/>
  <c r="W66" i="7"/>
  <c r="V66" i="7"/>
  <c r="U66" i="7"/>
  <c r="T66" i="7"/>
  <c r="S66" i="7"/>
  <c r="R66" i="7"/>
  <c r="Q66" i="7"/>
  <c r="O66" i="7"/>
  <c r="N66" i="7"/>
  <c r="M66" i="7"/>
  <c r="L66" i="7"/>
  <c r="K66" i="7"/>
  <c r="J66" i="7"/>
  <c r="I66" i="7"/>
  <c r="H66" i="7"/>
  <c r="G66" i="7"/>
  <c r="F66" i="7"/>
  <c r="E66" i="7"/>
  <c r="D66" i="7"/>
  <c r="C66" i="7"/>
  <c r="B66" i="7"/>
  <c r="AA65" i="7"/>
  <c r="Z65" i="7"/>
  <c r="Y65" i="7"/>
  <c r="X65" i="7"/>
  <c r="W65" i="7"/>
  <c r="V65" i="7"/>
  <c r="U65" i="7"/>
  <c r="T65" i="7"/>
  <c r="S65" i="7"/>
  <c r="R65" i="7"/>
  <c r="Q65" i="7"/>
  <c r="O65" i="7"/>
  <c r="N65" i="7"/>
  <c r="M65" i="7"/>
  <c r="L65" i="7"/>
  <c r="K65" i="7"/>
  <c r="J65" i="7"/>
  <c r="I65" i="7"/>
  <c r="H65" i="7"/>
  <c r="G65" i="7"/>
  <c r="F65" i="7"/>
  <c r="E65" i="7"/>
  <c r="D65" i="7"/>
  <c r="C65" i="7"/>
  <c r="B65" i="7"/>
  <c r="AA64" i="7"/>
  <c r="Z64" i="7"/>
  <c r="Y64" i="7"/>
  <c r="X64" i="7"/>
  <c r="W64" i="7"/>
  <c r="V64" i="7"/>
  <c r="U64" i="7"/>
  <c r="T64" i="7"/>
  <c r="S64" i="7"/>
  <c r="R64" i="7"/>
  <c r="Q64" i="7"/>
  <c r="O64" i="7"/>
  <c r="N64" i="7"/>
  <c r="M64" i="7"/>
  <c r="L64" i="7"/>
  <c r="K64" i="7"/>
  <c r="J64" i="7"/>
  <c r="I64" i="7"/>
  <c r="H64" i="7"/>
  <c r="G64" i="7"/>
  <c r="F64" i="7"/>
  <c r="E64" i="7"/>
  <c r="D64" i="7"/>
  <c r="C64" i="7"/>
  <c r="B64" i="7"/>
  <c r="AA63" i="7"/>
  <c r="Z63" i="7"/>
  <c r="Y63" i="7"/>
  <c r="X63" i="7"/>
  <c r="W63" i="7"/>
  <c r="V63" i="7"/>
  <c r="U63" i="7"/>
  <c r="T63" i="7"/>
  <c r="S63" i="7"/>
  <c r="R63" i="7"/>
  <c r="Q63" i="7"/>
  <c r="O63" i="7"/>
  <c r="N63" i="7"/>
  <c r="M63" i="7"/>
  <c r="L63" i="7"/>
  <c r="K63" i="7"/>
  <c r="J63" i="7"/>
  <c r="I63" i="7"/>
  <c r="H63" i="7"/>
  <c r="G63" i="7"/>
  <c r="F63" i="7"/>
  <c r="E63" i="7"/>
  <c r="D63" i="7"/>
  <c r="C63" i="7"/>
  <c r="B63" i="7"/>
  <c r="AA62" i="7"/>
  <c r="Z62" i="7"/>
  <c r="Y62" i="7"/>
  <c r="X62" i="7"/>
  <c r="W62" i="7"/>
  <c r="V62" i="7"/>
  <c r="U62" i="7"/>
  <c r="T62" i="7"/>
  <c r="S62" i="7"/>
  <c r="R62" i="7"/>
  <c r="Q62" i="7"/>
  <c r="O62" i="7"/>
  <c r="N62" i="7"/>
  <c r="M62" i="7"/>
  <c r="L62" i="7"/>
  <c r="K62" i="7"/>
  <c r="J62" i="7"/>
  <c r="I62" i="7"/>
  <c r="H62" i="7"/>
  <c r="G62" i="7"/>
  <c r="F62" i="7"/>
  <c r="E62" i="7"/>
  <c r="D62" i="7"/>
  <c r="C62" i="7"/>
  <c r="B62" i="7"/>
  <c r="AA61" i="7"/>
  <c r="Z61" i="7"/>
  <c r="Y61" i="7"/>
  <c r="X61" i="7"/>
  <c r="W61" i="7"/>
  <c r="V61" i="7"/>
  <c r="U61" i="7"/>
  <c r="T61" i="7"/>
  <c r="S61" i="7"/>
  <c r="R61" i="7"/>
  <c r="Q61" i="7"/>
  <c r="O61" i="7"/>
  <c r="N61" i="7"/>
  <c r="M61" i="7"/>
  <c r="L61" i="7"/>
  <c r="K61" i="7"/>
  <c r="J61" i="7"/>
  <c r="I61" i="7"/>
  <c r="H61" i="7"/>
  <c r="G61" i="7"/>
  <c r="F61" i="7"/>
  <c r="E61" i="7"/>
  <c r="D61" i="7"/>
  <c r="C61" i="7"/>
  <c r="B61" i="7"/>
  <c r="AA60" i="7"/>
  <c r="Z60" i="7"/>
  <c r="Y60" i="7"/>
  <c r="X60" i="7"/>
  <c r="W60" i="7"/>
  <c r="V60" i="7"/>
  <c r="U60" i="7"/>
  <c r="T60" i="7"/>
  <c r="S60" i="7"/>
  <c r="R60" i="7"/>
  <c r="Q60" i="7"/>
  <c r="O60" i="7"/>
  <c r="N60" i="7"/>
  <c r="M60" i="7"/>
  <c r="L60" i="7"/>
  <c r="K60" i="7"/>
  <c r="J60" i="7"/>
  <c r="I60" i="7"/>
  <c r="H60" i="7"/>
  <c r="G60" i="7"/>
  <c r="F60" i="7"/>
  <c r="E60" i="7"/>
  <c r="D60" i="7"/>
  <c r="C60" i="7"/>
  <c r="B60" i="7"/>
  <c r="AA59" i="7"/>
  <c r="Z59" i="7"/>
  <c r="Y59" i="7"/>
  <c r="X59" i="7"/>
  <c r="W59" i="7"/>
  <c r="V59" i="7"/>
  <c r="U59" i="7"/>
  <c r="T59" i="7"/>
  <c r="S59" i="7"/>
  <c r="R59" i="7"/>
  <c r="Q59" i="7"/>
  <c r="O59" i="7"/>
  <c r="N59" i="7"/>
  <c r="M59" i="7"/>
  <c r="L59" i="7"/>
  <c r="K59" i="7"/>
  <c r="J59" i="7"/>
  <c r="I59" i="7"/>
  <c r="H59" i="7"/>
  <c r="G59" i="7"/>
  <c r="F59" i="7"/>
  <c r="E59" i="7"/>
  <c r="D59" i="7"/>
  <c r="C59" i="7"/>
  <c r="B59" i="7"/>
  <c r="AA58" i="7"/>
  <c r="Z58" i="7"/>
  <c r="Y58" i="7"/>
  <c r="X58" i="7"/>
  <c r="W58" i="7"/>
  <c r="V58" i="7"/>
  <c r="U58" i="7"/>
  <c r="T58" i="7"/>
  <c r="S58" i="7"/>
  <c r="R58" i="7"/>
  <c r="Q58" i="7"/>
  <c r="O58" i="7"/>
  <c r="N58" i="7"/>
  <c r="M58" i="7"/>
  <c r="L58" i="7"/>
  <c r="K58" i="7"/>
  <c r="J58" i="7"/>
  <c r="I58" i="7"/>
  <c r="H58" i="7"/>
  <c r="G58" i="7"/>
  <c r="F58" i="7"/>
  <c r="E58" i="7"/>
  <c r="D58" i="7"/>
  <c r="C58" i="7"/>
  <c r="B58" i="7"/>
  <c r="AA57" i="7"/>
  <c r="Z57" i="7"/>
  <c r="Y57" i="7"/>
  <c r="X57" i="7"/>
  <c r="W57" i="7"/>
  <c r="V57" i="7"/>
  <c r="U57" i="7"/>
  <c r="T57" i="7"/>
  <c r="S57" i="7"/>
  <c r="R57" i="7"/>
  <c r="Q57" i="7"/>
  <c r="O57" i="7"/>
  <c r="N57" i="7"/>
  <c r="M57" i="7"/>
  <c r="L57" i="7"/>
  <c r="K57" i="7"/>
  <c r="J57" i="7"/>
  <c r="I57" i="7"/>
  <c r="H57" i="7"/>
  <c r="G57" i="7"/>
  <c r="F57" i="7"/>
  <c r="E57" i="7"/>
  <c r="D57" i="7"/>
  <c r="C57" i="7"/>
  <c r="B57" i="7"/>
  <c r="AA56" i="7"/>
  <c r="Z56" i="7"/>
  <c r="Y56" i="7"/>
  <c r="X56" i="7"/>
  <c r="W56" i="7"/>
  <c r="V56" i="7"/>
  <c r="U56" i="7"/>
  <c r="T56" i="7"/>
  <c r="S56" i="7"/>
  <c r="R56" i="7"/>
  <c r="Q56" i="7"/>
  <c r="O56" i="7"/>
  <c r="N56" i="7"/>
  <c r="M56" i="7"/>
  <c r="L56" i="7"/>
  <c r="K56" i="7"/>
  <c r="J56" i="7"/>
  <c r="I56" i="7"/>
  <c r="H56" i="7"/>
  <c r="G56" i="7"/>
  <c r="F56" i="7"/>
  <c r="E56" i="7"/>
  <c r="D56" i="7"/>
  <c r="C56" i="7"/>
  <c r="B56" i="7"/>
  <c r="AA55" i="7"/>
  <c r="Z55" i="7"/>
  <c r="Y55" i="7"/>
  <c r="X55" i="7"/>
  <c r="W55" i="7"/>
  <c r="V55" i="7"/>
  <c r="U55" i="7"/>
  <c r="T55" i="7"/>
  <c r="S55" i="7"/>
  <c r="R55" i="7"/>
  <c r="Q55" i="7"/>
  <c r="O55" i="7"/>
  <c r="N55" i="7"/>
  <c r="M55" i="7"/>
  <c r="L55" i="7"/>
  <c r="K55" i="7"/>
  <c r="J55" i="7"/>
  <c r="I55" i="7"/>
  <c r="H55" i="7"/>
  <c r="G55" i="7"/>
  <c r="F55" i="7"/>
  <c r="E55" i="7"/>
  <c r="D55" i="7"/>
  <c r="C55" i="7"/>
  <c r="B55" i="7"/>
  <c r="AA54" i="7"/>
  <c r="Z54" i="7"/>
  <c r="Y54" i="7"/>
  <c r="X54" i="7"/>
  <c r="W54" i="7"/>
  <c r="V54" i="7"/>
  <c r="U54" i="7"/>
  <c r="T54" i="7"/>
  <c r="S54" i="7"/>
  <c r="R54" i="7"/>
  <c r="Q54" i="7"/>
  <c r="O54" i="7"/>
  <c r="N54" i="7"/>
  <c r="M54" i="7"/>
  <c r="L54" i="7"/>
  <c r="K54" i="7"/>
  <c r="J54" i="7"/>
  <c r="I54" i="7"/>
  <c r="H54" i="7"/>
  <c r="G54" i="7"/>
  <c r="F54" i="7"/>
  <c r="E54" i="7"/>
  <c r="D54" i="7"/>
  <c r="C54" i="7"/>
  <c r="B54" i="7"/>
  <c r="AA53" i="7"/>
  <c r="Z53" i="7"/>
  <c r="Y53" i="7"/>
  <c r="X53" i="7"/>
  <c r="W53" i="7"/>
  <c r="V53" i="7"/>
  <c r="U53" i="7"/>
  <c r="T53" i="7"/>
  <c r="S53" i="7"/>
  <c r="R53" i="7"/>
  <c r="Q53" i="7"/>
  <c r="O53" i="7"/>
  <c r="N53" i="7"/>
  <c r="M53" i="7"/>
  <c r="L53" i="7"/>
  <c r="K53" i="7"/>
  <c r="J53" i="7"/>
  <c r="I53" i="7"/>
  <c r="H53" i="7"/>
  <c r="G53" i="7"/>
  <c r="F53" i="7"/>
  <c r="E53" i="7"/>
  <c r="D53" i="7"/>
  <c r="C53" i="7"/>
  <c r="B53" i="7"/>
  <c r="AA52" i="7"/>
  <c r="Z52" i="7"/>
  <c r="Y52" i="7"/>
  <c r="X52" i="7"/>
  <c r="W52" i="7"/>
  <c r="V52" i="7"/>
  <c r="U52" i="7"/>
  <c r="T52" i="7"/>
  <c r="S52" i="7"/>
  <c r="R52" i="7"/>
  <c r="Q52" i="7"/>
  <c r="O52" i="7"/>
  <c r="N52" i="7"/>
  <c r="M52" i="7"/>
  <c r="L52" i="7"/>
  <c r="K52" i="7"/>
  <c r="J52" i="7"/>
  <c r="I52" i="7"/>
  <c r="H52" i="7"/>
  <c r="G52" i="7"/>
  <c r="F52" i="7"/>
  <c r="E52" i="7"/>
  <c r="D52" i="7"/>
  <c r="C52" i="7"/>
  <c r="B52" i="7"/>
  <c r="AA51" i="7"/>
  <c r="Z51" i="7"/>
  <c r="Y51" i="7"/>
  <c r="X51" i="7"/>
  <c r="W51" i="7"/>
  <c r="V51" i="7"/>
  <c r="U51" i="7"/>
  <c r="T51" i="7"/>
  <c r="S51" i="7"/>
  <c r="R51" i="7"/>
  <c r="Q51" i="7"/>
  <c r="O51" i="7"/>
  <c r="N51" i="7"/>
  <c r="M51" i="7"/>
  <c r="L51" i="7"/>
  <c r="K51" i="7"/>
  <c r="J51" i="7"/>
  <c r="I51" i="7"/>
  <c r="H51" i="7"/>
  <c r="G51" i="7"/>
  <c r="F51" i="7"/>
  <c r="E51" i="7"/>
  <c r="D51" i="7"/>
  <c r="C51" i="7"/>
  <c r="B51" i="7"/>
  <c r="AA50" i="7"/>
  <c r="Z50" i="7"/>
  <c r="Y50" i="7"/>
  <c r="X50" i="7"/>
  <c r="W50" i="7"/>
  <c r="V50" i="7"/>
  <c r="U50" i="7"/>
  <c r="T50" i="7"/>
  <c r="S50" i="7"/>
  <c r="R50" i="7"/>
  <c r="Q50" i="7"/>
  <c r="O50" i="7"/>
  <c r="N50" i="7"/>
  <c r="M50" i="7"/>
  <c r="L50" i="7"/>
  <c r="K50" i="7"/>
  <c r="J50" i="7"/>
  <c r="I50" i="7"/>
  <c r="H50" i="7"/>
  <c r="G50" i="7"/>
  <c r="F50" i="7"/>
  <c r="E50" i="7"/>
  <c r="D50" i="7"/>
  <c r="C50" i="7"/>
  <c r="B50" i="7"/>
  <c r="AA49" i="7"/>
  <c r="Z49" i="7"/>
  <c r="Y49" i="7"/>
  <c r="X49" i="7"/>
  <c r="W49" i="7"/>
  <c r="V49" i="7"/>
  <c r="U49" i="7"/>
  <c r="T49" i="7"/>
  <c r="S49" i="7"/>
  <c r="R49" i="7"/>
  <c r="Q49" i="7"/>
  <c r="O49" i="7"/>
  <c r="N49" i="7"/>
  <c r="M49" i="7"/>
  <c r="L49" i="7"/>
  <c r="K49" i="7"/>
  <c r="J49" i="7"/>
  <c r="I49" i="7"/>
  <c r="H49" i="7"/>
  <c r="G49" i="7"/>
  <c r="F49" i="7"/>
  <c r="E49" i="7"/>
  <c r="D49" i="7"/>
  <c r="C49" i="7"/>
  <c r="B49" i="7"/>
  <c r="AA48" i="7"/>
  <c r="Z48" i="7"/>
  <c r="Y48" i="7"/>
  <c r="X48" i="7"/>
  <c r="W48" i="7"/>
  <c r="V48" i="7"/>
  <c r="U48" i="7"/>
  <c r="T48" i="7"/>
  <c r="S48" i="7"/>
  <c r="R48" i="7"/>
  <c r="Q48" i="7"/>
  <c r="O48" i="7"/>
  <c r="N48" i="7"/>
  <c r="M48" i="7"/>
  <c r="L48" i="7"/>
  <c r="K48" i="7"/>
  <c r="J48" i="7"/>
  <c r="I48" i="7"/>
  <c r="H48" i="7"/>
  <c r="G48" i="7"/>
  <c r="F48" i="7"/>
  <c r="E48" i="7"/>
  <c r="D48" i="7"/>
  <c r="C48" i="7"/>
  <c r="B48" i="7"/>
  <c r="AA47" i="7"/>
  <c r="Z47" i="7"/>
  <c r="Y47" i="7"/>
  <c r="X47" i="7"/>
  <c r="W47" i="7"/>
  <c r="V47" i="7"/>
  <c r="U47" i="7"/>
  <c r="T47" i="7"/>
  <c r="S47" i="7"/>
  <c r="R47" i="7"/>
  <c r="Q47" i="7"/>
  <c r="O47" i="7"/>
  <c r="N47" i="7"/>
  <c r="M47" i="7"/>
  <c r="L47" i="7"/>
  <c r="K47" i="7"/>
  <c r="J47" i="7"/>
  <c r="I47" i="7"/>
  <c r="H47" i="7"/>
  <c r="G47" i="7"/>
  <c r="F47" i="7"/>
  <c r="E47" i="7"/>
  <c r="D47" i="7"/>
  <c r="C47" i="7"/>
  <c r="B47" i="7"/>
  <c r="AA46" i="7"/>
  <c r="Z46" i="7"/>
  <c r="Y46" i="7"/>
  <c r="X46" i="7"/>
  <c r="W46" i="7"/>
  <c r="V46" i="7"/>
  <c r="U46" i="7"/>
  <c r="T46" i="7"/>
  <c r="S46" i="7"/>
  <c r="R46" i="7"/>
  <c r="Q46" i="7"/>
  <c r="O46" i="7"/>
  <c r="N46" i="7"/>
  <c r="M46" i="7"/>
  <c r="L46" i="7"/>
  <c r="K46" i="7"/>
  <c r="J46" i="7"/>
  <c r="I46" i="7"/>
  <c r="H46" i="7"/>
  <c r="G46" i="7"/>
  <c r="F46" i="7"/>
  <c r="E46" i="7"/>
  <c r="D46" i="7"/>
  <c r="C46" i="7"/>
  <c r="B46" i="7"/>
  <c r="AA45" i="7"/>
  <c r="Z45" i="7"/>
  <c r="Y45" i="7"/>
  <c r="X45" i="7"/>
  <c r="W45" i="7"/>
  <c r="V45" i="7"/>
  <c r="U45" i="7"/>
  <c r="T45" i="7"/>
  <c r="S45" i="7"/>
  <c r="R45" i="7"/>
  <c r="Q45" i="7"/>
  <c r="O45" i="7"/>
  <c r="N45" i="7"/>
  <c r="M45" i="7"/>
  <c r="L45" i="7"/>
  <c r="K45" i="7"/>
  <c r="J45" i="7"/>
  <c r="I45" i="7"/>
  <c r="H45" i="7"/>
  <c r="G45" i="7"/>
  <c r="F45" i="7"/>
  <c r="E45" i="7"/>
  <c r="D45" i="7"/>
  <c r="C45" i="7"/>
  <c r="B45" i="7"/>
  <c r="AA44" i="7"/>
  <c r="Z44" i="7"/>
  <c r="Y44" i="7"/>
  <c r="X44" i="7"/>
  <c r="W44" i="7"/>
  <c r="V44" i="7"/>
  <c r="U44" i="7"/>
  <c r="T44" i="7"/>
  <c r="S44" i="7"/>
  <c r="R44" i="7"/>
  <c r="Q44" i="7"/>
  <c r="O44" i="7"/>
  <c r="N44" i="7"/>
  <c r="M44" i="7"/>
  <c r="L44" i="7"/>
  <c r="K44" i="7"/>
  <c r="J44" i="7"/>
  <c r="I44" i="7"/>
  <c r="H44" i="7"/>
  <c r="G44" i="7"/>
  <c r="F44" i="7"/>
  <c r="E44" i="7"/>
  <c r="D44" i="7"/>
  <c r="C44" i="7"/>
  <c r="B44" i="7"/>
  <c r="AA43" i="7"/>
  <c r="Z43" i="7"/>
  <c r="Y43" i="7"/>
  <c r="X43" i="7"/>
  <c r="W43" i="7"/>
  <c r="V43" i="7"/>
  <c r="U43" i="7"/>
  <c r="T43" i="7"/>
  <c r="S43" i="7"/>
  <c r="R43" i="7"/>
  <c r="Q43" i="7"/>
  <c r="O43" i="7"/>
  <c r="N43" i="7"/>
  <c r="M43" i="7"/>
  <c r="L43" i="7"/>
  <c r="K43" i="7"/>
  <c r="J43" i="7"/>
  <c r="I43" i="7"/>
  <c r="H43" i="7"/>
  <c r="G43" i="7"/>
  <c r="F43" i="7"/>
  <c r="E43" i="7"/>
  <c r="D43" i="7"/>
  <c r="C43" i="7"/>
  <c r="B43" i="7"/>
  <c r="AA42" i="7"/>
  <c r="Z42" i="7"/>
  <c r="Y42" i="7"/>
  <c r="X42" i="7"/>
  <c r="W42" i="7"/>
  <c r="V42" i="7"/>
  <c r="U42" i="7"/>
  <c r="T42" i="7"/>
  <c r="S42" i="7"/>
  <c r="R42" i="7"/>
  <c r="Q42" i="7"/>
  <c r="O42" i="7"/>
  <c r="N42" i="7"/>
  <c r="M42" i="7"/>
  <c r="L42" i="7"/>
  <c r="K42" i="7"/>
  <c r="J42" i="7"/>
  <c r="I42" i="7"/>
  <c r="H42" i="7"/>
  <c r="G42" i="7"/>
  <c r="F42" i="7"/>
  <c r="E42" i="7"/>
  <c r="D42" i="7"/>
  <c r="C42" i="7"/>
  <c r="B42" i="7"/>
  <c r="AA41" i="7"/>
  <c r="Z41" i="7"/>
  <c r="Y41" i="7"/>
  <c r="X41" i="7"/>
  <c r="W41" i="7"/>
  <c r="V41" i="7"/>
  <c r="U41" i="7"/>
  <c r="T41" i="7"/>
  <c r="S41" i="7"/>
  <c r="R41" i="7"/>
  <c r="Q41" i="7"/>
  <c r="O41" i="7"/>
  <c r="N41" i="7"/>
  <c r="M41" i="7"/>
  <c r="L41" i="7"/>
  <c r="K41" i="7"/>
  <c r="J41" i="7"/>
  <c r="I41" i="7"/>
  <c r="H41" i="7"/>
  <c r="G41" i="7"/>
  <c r="F41" i="7"/>
  <c r="E41" i="7"/>
  <c r="D41" i="7"/>
  <c r="C41" i="7"/>
  <c r="B41" i="7"/>
  <c r="AA40" i="7"/>
  <c r="Z40" i="7"/>
  <c r="Y40" i="7"/>
  <c r="X40" i="7"/>
  <c r="W40" i="7"/>
  <c r="V40" i="7"/>
  <c r="U40" i="7"/>
  <c r="T40" i="7"/>
  <c r="S40" i="7"/>
  <c r="R40" i="7"/>
  <c r="Q40" i="7"/>
  <c r="O40" i="7"/>
  <c r="N40" i="7"/>
  <c r="M40" i="7"/>
  <c r="L40" i="7"/>
  <c r="K40" i="7"/>
  <c r="J40" i="7"/>
  <c r="I40" i="7"/>
  <c r="H40" i="7"/>
  <c r="G40" i="7"/>
  <c r="F40" i="7"/>
  <c r="E40" i="7"/>
  <c r="D40" i="7"/>
  <c r="C40" i="7"/>
  <c r="B40" i="7"/>
  <c r="AA39" i="7"/>
  <c r="Z39" i="7"/>
  <c r="Y39" i="7"/>
  <c r="X39" i="7"/>
  <c r="W39" i="7"/>
  <c r="V39" i="7"/>
  <c r="U39" i="7"/>
  <c r="T39" i="7"/>
  <c r="S39" i="7"/>
  <c r="R39" i="7"/>
  <c r="Q39" i="7"/>
  <c r="O39" i="7"/>
  <c r="N39" i="7"/>
  <c r="M39" i="7"/>
  <c r="L39" i="7"/>
  <c r="K39" i="7"/>
  <c r="J39" i="7"/>
  <c r="I39" i="7"/>
  <c r="H39" i="7"/>
  <c r="G39" i="7"/>
  <c r="F39" i="7"/>
  <c r="E39" i="7"/>
  <c r="D39" i="7"/>
  <c r="C39" i="7"/>
  <c r="B39" i="7"/>
  <c r="AA38" i="7"/>
  <c r="Z38" i="7"/>
  <c r="Y38" i="7"/>
  <c r="X38" i="7"/>
  <c r="W38" i="7"/>
  <c r="V38" i="7"/>
  <c r="U38" i="7"/>
  <c r="T38" i="7"/>
  <c r="S38" i="7"/>
  <c r="R38" i="7"/>
  <c r="Q38" i="7"/>
  <c r="O38" i="7"/>
  <c r="N38" i="7"/>
  <c r="M38" i="7"/>
  <c r="L38" i="7"/>
  <c r="K38" i="7"/>
  <c r="J38" i="7"/>
  <c r="I38" i="7"/>
  <c r="H38" i="7"/>
  <c r="G38" i="7"/>
  <c r="F38" i="7"/>
  <c r="E38" i="7"/>
  <c r="D38" i="7"/>
  <c r="C38" i="7"/>
  <c r="B38" i="7"/>
  <c r="AA37" i="7"/>
  <c r="Z37" i="7"/>
  <c r="Y37" i="7"/>
  <c r="X37" i="7"/>
  <c r="W37" i="7"/>
  <c r="V37" i="7"/>
  <c r="U37" i="7"/>
  <c r="T37" i="7"/>
  <c r="S37" i="7"/>
  <c r="R37" i="7"/>
  <c r="Q37" i="7"/>
  <c r="O37" i="7"/>
  <c r="N37" i="7"/>
  <c r="M37" i="7"/>
  <c r="L37" i="7"/>
  <c r="K37" i="7"/>
  <c r="J37" i="7"/>
  <c r="I37" i="7"/>
  <c r="H37" i="7"/>
  <c r="G37" i="7"/>
  <c r="F37" i="7"/>
  <c r="E37" i="7"/>
  <c r="D37" i="7"/>
  <c r="C37" i="7"/>
  <c r="B37" i="7"/>
  <c r="AA36" i="7"/>
  <c r="Z36" i="7"/>
  <c r="Y36" i="7"/>
  <c r="X36" i="7"/>
  <c r="W36" i="7"/>
  <c r="V36" i="7"/>
  <c r="U36" i="7"/>
  <c r="T36" i="7"/>
  <c r="S36" i="7"/>
  <c r="R36" i="7"/>
  <c r="Q36" i="7"/>
  <c r="O36" i="7"/>
  <c r="N36" i="7"/>
  <c r="M36" i="7"/>
  <c r="L36" i="7"/>
  <c r="K36" i="7"/>
  <c r="J36" i="7"/>
  <c r="I36" i="7"/>
  <c r="H36" i="7"/>
  <c r="G36" i="7"/>
  <c r="F36" i="7"/>
  <c r="E36" i="7"/>
  <c r="D36" i="7"/>
  <c r="C36" i="7"/>
  <c r="B36" i="7"/>
  <c r="AA35" i="7"/>
  <c r="Z35" i="7"/>
  <c r="Y35" i="7"/>
  <c r="X35" i="7"/>
  <c r="W35" i="7"/>
  <c r="V35" i="7"/>
  <c r="U35" i="7"/>
  <c r="T35" i="7"/>
  <c r="S35" i="7"/>
  <c r="R35" i="7"/>
  <c r="Q35" i="7"/>
  <c r="O35" i="7"/>
  <c r="N35" i="7"/>
  <c r="M35" i="7"/>
  <c r="L35" i="7"/>
  <c r="K35" i="7"/>
  <c r="J35" i="7"/>
  <c r="I35" i="7"/>
  <c r="H35" i="7"/>
  <c r="G35" i="7"/>
  <c r="F35" i="7"/>
  <c r="E35" i="7"/>
  <c r="D35" i="7"/>
  <c r="C35" i="7"/>
  <c r="B35" i="7"/>
  <c r="AA34" i="7"/>
  <c r="Z34" i="7"/>
  <c r="Y34" i="7"/>
  <c r="X34" i="7"/>
  <c r="W34" i="7"/>
  <c r="V34" i="7"/>
  <c r="U34" i="7"/>
  <c r="T34" i="7"/>
  <c r="S34" i="7"/>
  <c r="R34" i="7"/>
  <c r="Q34" i="7"/>
  <c r="O34" i="7"/>
  <c r="N34" i="7"/>
  <c r="M34" i="7"/>
  <c r="L34" i="7"/>
  <c r="K34" i="7"/>
  <c r="J34" i="7"/>
  <c r="I34" i="7"/>
  <c r="H34" i="7"/>
  <c r="G34" i="7"/>
  <c r="F34" i="7"/>
  <c r="E34" i="7"/>
  <c r="D34" i="7"/>
  <c r="C34" i="7"/>
  <c r="B34" i="7"/>
  <c r="AA33" i="7"/>
  <c r="Z33" i="7"/>
  <c r="Y33" i="7"/>
  <c r="X33" i="7"/>
  <c r="W33" i="7"/>
  <c r="V33" i="7"/>
  <c r="U33" i="7"/>
  <c r="T33" i="7"/>
  <c r="S33" i="7"/>
  <c r="R33" i="7"/>
  <c r="Q33" i="7"/>
  <c r="O33" i="7"/>
  <c r="N33" i="7"/>
  <c r="M33" i="7"/>
  <c r="L33" i="7"/>
  <c r="K33" i="7"/>
  <c r="J33" i="7"/>
  <c r="I33" i="7"/>
  <c r="H33" i="7"/>
  <c r="G33" i="7"/>
  <c r="F33" i="7"/>
  <c r="E33" i="7"/>
  <c r="D33" i="7"/>
  <c r="C33" i="7"/>
  <c r="B33" i="7"/>
  <c r="AA32" i="7"/>
  <c r="Z32" i="7"/>
  <c r="Y32" i="7"/>
  <c r="X32" i="7"/>
  <c r="W32" i="7"/>
  <c r="V32" i="7"/>
  <c r="U32" i="7"/>
  <c r="T32" i="7"/>
  <c r="S32" i="7"/>
  <c r="R32" i="7"/>
  <c r="Q32" i="7"/>
  <c r="O32" i="7"/>
  <c r="N32" i="7"/>
  <c r="M32" i="7"/>
  <c r="L32" i="7"/>
  <c r="K32" i="7"/>
  <c r="J32" i="7"/>
  <c r="I32" i="7"/>
  <c r="H32" i="7"/>
  <c r="G32" i="7"/>
  <c r="F32" i="7"/>
  <c r="E32" i="7"/>
  <c r="D32" i="7"/>
  <c r="C32" i="7"/>
  <c r="B32" i="7"/>
  <c r="AA31" i="7"/>
  <c r="Z31" i="7"/>
  <c r="Y31" i="7"/>
  <c r="X31" i="7"/>
  <c r="W31" i="7"/>
  <c r="V31" i="7"/>
  <c r="U31" i="7"/>
  <c r="T31" i="7"/>
  <c r="S31" i="7"/>
  <c r="R31" i="7"/>
  <c r="Q31" i="7"/>
  <c r="O31" i="7"/>
  <c r="N31" i="7"/>
  <c r="M31" i="7"/>
  <c r="L31" i="7"/>
  <c r="K31" i="7"/>
  <c r="J31" i="7"/>
  <c r="I31" i="7"/>
  <c r="H31" i="7"/>
  <c r="G31" i="7"/>
  <c r="F31" i="7"/>
  <c r="E31" i="7"/>
  <c r="D31" i="7"/>
  <c r="C31" i="7"/>
  <c r="B31" i="7"/>
  <c r="AA30" i="7"/>
  <c r="Z30" i="7"/>
  <c r="Y30" i="7"/>
  <c r="X30" i="7"/>
  <c r="W30" i="7"/>
  <c r="V30" i="7"/>
  <c r="U30" i="7"/>
  <c r="T30" i="7"/>
  <c r="S30" i="7"/>
  <c r="R30" i="7"/>
  <c r="Q30" i="7"/>
  <c r="O30" i="7"/>
  <c r="N30" i="7"/>
  <c r="M30" i="7"/>
  <c r="L30" i="7"/>
  <c r="K30" i="7"/>
  <c r="J30" i="7"/>
  <c r="I30" i="7"/>
  <c r="H30" i="7"/>
  <c r="G30" i="7"/>
  <c r="F30" i="7"/>
  <c r="E30" i="7"/>
  <c r="D30" i="7"/>
  <c r="C30" i="7"/>
  <c r="B30" i="7"/>
  <c r="AA29" i="7"/>
  <c r="Z29" i="7"/>
  <c r="Y29" i="7"/>
  <c r="X29" i="7"/>
  <c r="W29" i="7"/>
  <c r="V29" i="7"/>
  <c r="U29" i="7"/>
  <c r="T29" i="7"/>
  <c r="S29" i="7"/>
  <c r="R29" i="7"/>
  <c r="Q29" i="7"/>
  <c r="O29" i="7"/>
  <c r="N29" i="7"/>
  <c r="M29" i="7"/>
  <c r="L29" i="7"/>
  <c r="K29" i="7"/>
  <c r="J29" i="7"/>
  <c r="I29" i="7"/>
  <c r="H29" i="7"/>
  <c r="G29" i="7"/>
  <c r="F29" i="7"/>
  <c r="E29" i="7"/>
  <c r="D29" i="7"/>
  <c r="C29" i="7"/>
  <c r="B29" i="7"/>
  <c r="AA28" i="7"/>
  <c r="Z28" i="7"/>
  <c r="Y28" i="7"/>
  <c r="X28" i="7"/>
  <c r="W28" i="7"/>
  <c r="V28" i="7"/>
  <c r="U28" i="7"/>
  <c r="T28" i="7"/>
  <c r="S28" i="7"/>
  <c r="R28" i="7"/>
  <c r="Q28" i="7"/>
  <c r="O28" i="7"/>
  <c r="N28" i="7"/>
  <c r="M28" i="7"/>
  <c r="L28" i="7"/>
  <c r="K28" i="7"/>
  <c r="J28" i="7"/>
  <c r="I28" i="7"/>
  <c r="H28" i="7"/>
  <c r="G28" i="7"/>
  <c r="F28" i="7"/>
  <c r="E28" i="7"/>
  <c r="D28" i="7"/>
  <c r="C28" i="7"/>
  <c r="B28" i="7"/>
  <c r="AA27" i="7"/>
  <c r="Z27" i="7"/>
  <c r="Y27" i="7"/>
  <c r="X27" i="7"/>
  <c r="W27" i="7"/>
  <c r="V27" i="7"/>
  <c r="U27" i="7"/>
  <c r="T27" i="7"/>
  <c r="S27" i="7"/>
  <c r="R27" i="7"/>
  <c r="Q27" i="7"/>
  <c r="O27" i="7"/>
  <c r="N27" i="7"/>
  <c r="M27" i="7"/>
  <c r="L27" i="7"/>
  <c r="K27" i="7"/>
  <c r="J27" i="7"/>
  <c r="I27" i="7"/>
  <c r="H27" i="7"/>
  <c r="G27" i="7"/>
  <c r="F27" i="7"/>
  <c r="E27" i="7"/>
  <c r="D27" i="7"/>
  <c r="C27" i="7"/>
  <c r="B27" i="7"/>
  <c r="AA26" i="7"/>
  <c r="Z26" i="7"/>
  <c r="Y26" i="7"/>
  <c r="X26" i="7"/>
  <c r="W26" i="7"/>
  <c r="V26" i="7"/>
  <c r="U26" i="7"/>
  <c r="T26" i="7"/>
  <c r="S26" i="7"/>
  <c r="R26" i="7"/>
  <c r="Q26" i="7"/>
  <c r="O26" i="7"/>
  <c r="N26" i="7"/>
  <c r="M26" i="7"/>
  <c r="L26" i="7"/>
  <c r="K26" i="7"/>
  <c r="J26" i="7"/>
  <c r="I26" i="7"/>
  <c r="H26" i="7"/>
  <c r="G26" i="7"/>
  <c r="F26" i="7"/>
  <c r="E26" i="7"/>
  <c r="D26" i="7"/>
  <c r="C26" i="7"/>
  <c r="B26" i="7"/>
  <c r="AA25" i="7"/>
  <c r="Z25" i="7"/>
  <c r="Y25" i="7"/>
  <c r="X25" i="7"/>
  <c r="W25" i="7"/>
  <c r="V25" i="7"/>
  <c r="U25" i="7"/>
  <c r="T25" i="7"/>
  <c r="S25" i="7"/>
  <c r="R25" i="7"/>
  <c r="Q25" i="7"/>
  <c r="O25" i="7"/>
  <c r="N25" i="7"/>
  <c r="M25" i="7"/>
  <c r="L25" i="7"/>
  <c r="K25" i="7"/>
  <c r="J25" i="7"/>
  <c r="I25" i="7"/>
  <c r="H25" i="7"/>
  <c r="G25" i="7"/>
  <c r="F25" i="7"/>
  <c r="E25" i="7"/>
  <c r="D25" i="7"/>
  <c r="C25" i="7"/>
  <c r="B25" i="7"/>
  <c r="AA24" i="7"/>
  <c r="Z24" i="7"/>
  <c r="Y24" i="7"/>
  <c r="X24" i="7"/>
  <c r="W24" i="7"/>
  <c r="V24" i="7"/>
  <c r="U24" i="7"/>
  <c r="T24" i="7"/>
  <c r="S24" i="7"/>
  <c r="R24" i="7"/>
  <c r="Q24" i="7"/>
  <c r="O24" i="7"/>
  <c r="N24" i="7"/>
  <c r="M24" i="7"/>
  <c r="L24" i="7"/>
  <c r="K24" i="7"/>
  <c r="J24" i="7"/>
  <c r="I24" i="7"/>
  <c r="H24" i="7"/>
  <c r="G24" i="7"/>
  <c r="F24" i="7"/>
  <c r="E24" i="7"/>
  <c r="D24" i="7"/>
  <c r="C24" i="7"/>
  <c r="B24" i="7"/>
  <c r="AA23" i="7"/>
  <c r="Z23" i="7"/>
  <c r="Y23" i="7"/>
  <c r="X23" i="7"/>
  <c r="W23" i="7"/>
  <c r="V23" i="7"/>
  <c r="U23" i="7"/>
  <c r="T23" i="7"/>
  <c r="S23" i="7"/>
  <c r="R23" i="7"/>
  <c r="Q23" i="7"/>
  <c r="O23" i="7"/>
  <c r="N23" i="7"/>
  <c r="M23" i="7"/>
  <c r="L23" i="7"/>
  <c r="K23" i="7"/>
  <c r="J23" i="7"/>
  <c r="I23" i="7"/>
  <c r="H23" i="7"/>
  <c r="G23" i="7"/>
  <c r="F23" i="7"/>
  <c r="E23" i="7"/>
  <c r="D23" i="7"/>
  <c r="C23" i="7"/>
  <c r="B23" i="7"/>
  <c r="AA22" i="7"/>
  <c r="Z22" i="7"/>
  <c r="Y22" i="7"/>
  <c r="X22" i="7"/>
  <c r="W22" i="7"/>
  <c r="V22" i="7"/>
  <c r="U22" i="7"/>
  <c r="T22" i="7"/>
  <c r="S22" i="7"/>
  <c r="R22" i="7"/>
  <c r="Q22" i="7"/>
  <c r="O22" i="7"/>
  <c r="N22" i="7"/>
  <c r="M22" i="7"/>
  <c r="L22" i="7"/>
  <c r="K22" i="7"/>
  <c r="J22" i="7"/>
  <c r="I22" i="7"/>
  <c r="H22" i="7"/>
  <c r="G22" i="7"/>
  <c r="F22" i="7"/>
  <c r="E22" i="7"/>
  <c r="D22" i="7"/>
  <c r="C22" i="7"/>
  <c r="B22" i="7"/>
  <c r="AA21" i="7"/>
  <c r="Z21" i="7"/>
  <c r="Y21" i="7"/>
  <c r="X21" i="7"/>
  <c r="W21" i="7"/>
  <c r="V21" i="7"/>
  <c r="U21" i="7"/>
  <c r="T21" i="7"/>
  <c r="S21" i="7"/>
  <c r="R21" i="7"/>
  <c r="Q21" i="7"/>
  <c r="O21" i="7"/>
  <c r="N21" i="7"/>
  <c r="M21" i="7"/>
  <c r="L21" i="7"/>
  <c r="K21" i="7"/>
  <c r="J21" i="7"/>
  <c r="I21" i="7"/>
  <c r="H21" i="7"/>
  <c r="G21" i="7"/>
  <c r="F21" i="7"/>
  <c r="E21" i="7"/>
  <c r="D21" i="7"/>
  <c r="C21" i="7"/>
  <c r="B21" i="7"/>
  <c r="AA20" i="7"/>
  <c r="Z20" i="7"/>
  <c r="Y20" i="7"/>
  <c r="X20" i="7"/>
  <c r="W20" i="7"/>
  <c r="V20" i="7"/>
  <c r="U20" i="7"/>
  <c r="T20" i="7"/>
  <c r="S20" i="7"/>
  <c r="R20" i="7"/>
  <c r="Q20" i="7"/>
  <c r="O20" i="7"/>
  <c r="N20" i="7"/>
  <c r="M20" i="7"/>
  <c r="L20" i="7"/>
  <c r="K20" i="7"/>
  <c r="J20" i="7"/>
  <c r="I20" i="7"/>
  <c r="H20" i="7"/>
  <c r="G20" i="7"/>
  <c r="F20" i="7"/>
  <c r="E20" i="7"/>
  <c r="D20" i="7"/>
  <c r="C20" i="7"/>
  <c r="B20" i="7"/>
  <c r="AA19" i="7"/>
  <c r="Z19" i="7"/>
  <c r="Y19" i="7"/>
  <c r="X19" i="7"/>
  <c r="W19" i="7"/>
  <c r="V19" i="7"/>
  <c r="U19" i="7"/>
  <c r="T19" i="7"/>
  <c r="S19" i="7"/>
  <c r="R19" i="7"/>
  <c r="Q19" i="7"/>
  <c r="O19" i="7"/>
  <c r="N19" i="7"/>
  <c r="M19" i="7"/>
  <c r="L19" i="7"/>
  <c r="K19" i="7"/>
  <c r="J19" i="7"/>
  <c r="I19" i="7"/>
  <c r="H19" i="7"/>
  <c r="G19" i="7"/>
  <c r="F19" i="7"/>
  <c r="E19" i="7"/>
  <c r="D19" i="7"/>
  <c r="C19" i="7"/>
  <c r="B19" i="7"/>
  <c r="AA18" i="7"/>
  <c r="Z18" i="7"/>
  <c r="Y18" i="7"/>
  <c r="X18" i="7"/>
  <c r="W18" i="7"/>
  <c r="V18" i="7"/>
  <c r="U18" i="7"/>
  <c r="T18" i="7"/>
  <c r="S18" i="7"/>
  <c r="R18" i="7"/>
  <c r="Q18" i="7"/>
  <c r="O18" i="7"/>
  <c r="N18" i="7"/>
  <c r="M18" i="7"/>
  <c r="L18" i="7"/>
  <c r="K18" i="7"/>
  <c r="J18" i="7"/>
  <c r="I18" i="7"/>
  <c r="H18" i="7"/>
  <c r="G18" i="7"/>
  <c r="F18" i="7"/>
  <c r="E18" i="7"/>
  <c r="D18" i="7"/>
  <c r="C18" i="7"/>
  <c r="B18" i="7"/>
  <c r="AA17" i="7"/>
  <c r="Z17" i="7"/>
  <c r="Y17" i="7"/>
  <c r="X17" i="7"/>
  <c r="W17" i="7"/>
  <c r="V17" i="7"/>
  <c r="U17" i="7"/>
  <c r="T17" i="7"/>
  <c r="S17" i="7"/>
  <c r="R17" i="7"/>
  <c r="Q17" i="7"/>
  <c r="O17" i="7"/>
  <c r="N17" i="7"/>
  <c r="M17" i="7"/>
  <c r="L17" i="7"/>
  <c r="K17" i="7"/>
  <c r="J17" i="7"/>
  <c r="I17" i="7"/>
  <c r="H17" i="7"/>
  <c r="G17" i="7"/>
  <c r="F17" i="7"/>
  <c r="E17" i="7"/>
  <c r="D17" i="7"/>
  <c r="C17" i="7"/>
  <c r="B17" i="7"/>
  <c r="AA16" i="7"/>
  <c r="Z16" i="7"/>
  <c r="Y16" i="7"/>
  <c r="X16" i="7"/>
  <c r="W16" i="7"/>
  <c r="V16" i="7"/>
  <c r="U16" i="7"/>
  <c r="T16" i="7"/>
  <c r="S16" i="7"/>
  <c r="R16" i="7"/>
  <c r="Q16" i="7"/>
  <c r="O16" i="7"/>
  <c r="N16" i="7"/>
  <c r="M16" i="7"/>
  <c r="L16" i="7"/>
  <c r="K16" i="7"/>
  <c r="J16" i="7"/>
  <c r="I16" i="7"/>
  <c r="H16" i="7"/>
  <c r="G16" i="7"/>
  <c r="F16" i="7"/>
  <c r="E16" i="7"/>
  <c r="D16" i="7"/>
  <c r="C16" i="7"/>
  <c r="B16" i="7"/>
  <c r="AA15" i="7"/>
  <c r="Z15" i="7"/>
  <c r="Y15" i="7"/>
  <c r="X15" i="7"/>
  <c r="W15" i="7"/>
  <c r="V15" i="7"/>
  <c r="U15" i="7"/>
  <c r="T15" i="7"/>
  <c r="S15" i="7"/>
  <c r="R15" i="7"/>
  <c r="Q15" i="7"/>
  <c r="O15" i="7"/>
  <c r="N15" i="7"/>
  <c r="M15" i="7"/>
  <c r="L15" i="7"/>
  <c r="K15" i="7"/>
  <c r="J15" i="7"/>
  <c r="I15" i="7"/>
  <c r="H15" i="7"/>
  <c r="G15" i="7"/>
  <c r="F15" i="7"/>
  <c r="E15" i="7"/>
  <c r="D15" i="7"/>
  <c r="C15" i="7"/>
  <c r="B15" i="7"/>
  <c r="AA14" i="7"/>
  <c r="Z14" i="7"/>
  <c r="Y14" i="7"/>
  <c r="X14" i="7"/>
  <c r="W14" i="7"/>
  <c r="V14" i="7"/>
  <c r="U14" i="7"/>
  <c r="T14" i="7"/>
  <c r="S14" i="7"/>
  <c r="R14" i="7"/>
  <c r="Q14" i="7"/>
  <c r="O14" i="7"/>
  <c r="N14" i="7"/>
  <c r="M14" i="7"/>
  <c r="L14" i="7"/>
  <c r="K14" i="7"/>
  <c r="J14" i="7"/>
  <c r="I14" i="7"/>
  <c r="H14" i="7"/>
  <c r="G14" i="7"/>
  <c r="F14" i="7"/>
  <c r="E14" i="7"/>
  <c r="D14" i="7"/>
  <c r="C14" i="7"/>
  <c r="B14" i="7"/>
  <c r="AA13" i="7"/>
  <c r="Z13" i="7"/>
  <c r="Y13" i="7"/>
  <c r="X13" i="7"/>
  <c r="W13" i="7"/>
  <c r="V13" i="7"/>
  <c r="U13" i="7"/>
  <c r="T13" i="7"/>
  <c r="S13" i="7"/>
  <c r="R13" i="7"/>
  <c r="Q13" i="7"/>
  <c r="O13" i="7"/>
  <c r="N13" i="7"/>
  <c r="M13" i="7"/>
  <c r="L13" i="7"/>
  <c r="K13" i="7"/>
  <c r="J13" i="7"/>
  <c r="I13" i="7"/>
  <c r="H13" i="7"/>
  <c r="G13" i="7"/>
  <c r="F13" i="7"/>
  <c r="E13" i="7"/>
  <c r="D13" i="7"/>
  <c r="C13" i="7"/>
  <c r="B13" i="7"/>
  <c r="AA12" i="7"/>
  <c r="Z12" i="7"/>
  <c r="Y12" i="7"/>
  <c r="X12" i="7"/>
  <c r="W12" i="7"/>
  <c r="V12" i="7"/>
  <c r="U12" i="7"/>
  <c r="T12" i="7"/>
  <c r="S12" i="7"/>
  <c r="R12" i="7"/>
  <c r="Q12" i="7"/>
  <c r="O12" i="7"/>
  <c r="N12" i="7"/>
  <c r="M12" i="7"/>
  <c r="L12" i="7"/>
  <c r="K12" i="7"/>
  <c r="J12" i="7"/>
  <c r="I12" i="7"/>
  <c r="H12" i="7"/>
  <c r="G12" i="7"/>
  <c r="F12" i="7"/>
  <c r="E12" i="7"/>
  <c r="D12" i="7"/>
  <c r="C12" i="7"/>
  <c r="B12" i="7"/>
  <c r="AA11" i="7"/>
  <c r="Z11" i="7"/>
  <c r="Y11" i="7"/>
  <c r="X11" i="7"/>
  <c r="W11" i="7"/>
  <c r="V11" i="7"/>
  <c r="U11" i="7"/>
  <c r="T11" i="7"/>
  <c r="S11" i="7"/>
  <c r="R11" i="7"/>
  <c r="Q11" i="7"/>
  <c r="O11" i="7"/>
  <c r="N11" i="7"/>
  <c r="M11" i="7"/>
  <c r="L11" i="7"/>
  <c r="K11" i="7"/>
  <c r="J11" i="7"/>
  <c r="I11" i="7"/>
  <c r="H11" i="7"/>
  <c r="G11" i="7"/>
  <c r="F11" i="7"/>
  <c r="E11" i="7"/>
  <c r="D11" i="7"/>
  <c r="C11" i="7"/>
  <c r="B11" i="7"/>
  <c r="AA10" i="7"/>
  <c r="Z10" i="7"/>
  <c r="Y10" i="7"/>
  <c r="X10" i="7"/>
  <c r="W10" i="7"/>
  <c r="V10" i="7"/>
  <c r="U10" i="7"/>
  <c r="T10" i="7"/>
  <c r="S10" i="7"/>
  <c r="R10" i="7"/>
  <c r="Q10" i="7"/>
  <c r="O10" i="7"/>
  <c r="N10" i="7"/>
  <c r="M10" i="7"/>
  <c r="L10" i="7"/>
  <c r="K10" i="7"/>
  <c r="J10" i="7"/>
  <c r="I10" i="7"/>
  <c r="H10" i="7"/>
  <c r="G10" i="7"/>
  <c r="F10" i="7"/>
  <c r="E10" i="7"/>
  <c r="D10" i="7"/>
  <c r="C10" i="7"/>
  <c r="B10" i="7"/>
  <c r="AA9" i="7"/>
  <c r="Z9" i="7"/>
  <c r="Y9" i="7"/>
  <c r="X9" i="7"/>
  <c r="W9" i="7"/>
  <c r="V9" i="7"/>
  <c r="U9" i="7"/>
  <c r="T9" i="7"/>
  <c r="S9" i="7"/>
  <c r="R9" i="7"/>
  <c r="Q9" i="7"/>
  <c r="O9" i="7"/>
  <c r="N9" i="7"/>
  <c r="M9" i="7"/>
  <c r="L9" i="7"/>
  <c r="K9" i="7"/>
  <c r="J9" i="7"/>
  <c r="I9" i="7"/>
  <c r="H9" i="7"/>
  <c r="G9" i="7"/>
  <c r="F9" i="7"/>
  <c r="E9" i="7"/>
  <c r="D9" i="7"/>
  <c r="C9" i="7"/>
  <c r="B9" i="7"/>
  <c r="AN8" i="7"/>
  <c r="AG8" i="7"/>
  <c r="AF8" i="7"/>
  <c r="AE8" i="7"/>
  <c r="Z8" i="7"/>
  <c r="AQ8" i="7"/>
  <c r="AM8" i="7"/>
  <c r="AL8" i="7"/>
  <c r="AK8" i="7"/>
  <c r="AB8" i="7"/>
  <c r="AA8" i="7"/>
  <c r="V8" i="7"/>
  <c r="U8" i="7"/>
  <c r="T8" i="7"/>
  <c r="S8" i="7"/>
  <c r="R8" i="7"/>
  <c r="O8" i="7"/>
  <c r="N8" i="7"/>
  <c r="M8" i="7"/>
  <c r="L8" i="7"/>
  <c r="J8" i="7"/>
  <c r="I8" i="7"/>
  <c r="H8" i="7"/>
  <c r="G8" i="7"/>
  <c r="F8" i="7"/>
  <c r="E8" i="7"/>
  <c r="D8" i="7"/>
  <c r="C8" i="7"/>
  <c r="B8" i="7"/>
  <c r="AT9" i="7" l="1"/>
  <c r="AS9" i="7"/>
  <c r="AR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Kommentar</author>
    <author>Markus Schlegel</author>
  </authors>
  <commentList>
    <comment ref="B10" authorId="0" shapeId="0" xr:uid="{DF2E0558-525B-48F0-8C67-7C443DB52566}">
      <text>
        <r>
          <rPr>
            <sz val="12"/>
            <color indexed="81"/>
            <rFont val="Calibri"/>
            <family val="2"/>
            <scheme val="minor"/>
          </rPr>
          <t xml:space="preserve">Wissenschaftlicher Gattungsname
Nom scientifique du genre
Nome scientifico del genere
</t>
        </r>
      </text>
    </comment>
    <comment ref="C10" authorId="0" shapeId="0" xr:uid="{B4572EC8-AD07-4837-ADC1-9D8A38574626}">
      <text>
        <r>
          <rPr>
            <sz val="12"/>
            <color indexed="81"/>
            <rFont val="Calibri"/>
            <family val="2"/>
            <scheme val="minor"/>
          </rPr>
          <t xml:space="preserve">Wissenschaftlicher </t>
        </r>
        <r>
          <rPr>
            <b/>
            <sz val="12"/>
            <color indexed="81"/>
            <rFont val="Calibri"/>
            <family val="2"/>
            <scheme val="minor"/>
          </rPr>
          <t>Artname (Epitheton)</t>
        </r>
        <r>
          <rPr>
            <sz val="12"/>
            <color indexed="81"/>
            <rFont val="Calibri"/>
            <family val="2"/>
            <scheme val="minor"/>
          </rPr>
          <t xml:space="preserve">. Für Unterarten, Varietäten und Formen bitte separate Spalten weiter hinten (AJ bis AO) nutzen! Das Feld akzeptiert keine Leerschläge!
Nom scientifique de </t>
        </r>
        <r>
          <rPr>
            <b/>
            <sz val="12"/>
            <color indexed="81"/>
            <rFont val="Calibri"/>
            <family val="2"/>
            <scheme val="minor"/>
          </rPr>
          <t>l'espèce (épithète)</t>
        </r>
        <r>
          <rPr>
            <sz val="12"/>
            <color indexed="81"/>
            <rFont val="Calibri"/>
            <family val="2"/>
            <scheme val="minor"/>
          </rPr>
          <t xml:space="preserve">. Pour les sous-espèces, variétés et formes, veuillez utiliser des colonnes séparées plus en arrière (AJ à AO) ! La cellule n'accepte pas les espaces !
Nome scientifico </t>
        </r>
        <r>
          <rPr>
            <b/>
            <sz val="12"/>
            <color indexed="81"/>
            <rFont val="Calibri"/>
            <family val="2"/>
            <scheme val="minor"/>
          </rPr>
          <t>della specie (epiteto)</t>
        </r>
        <r>
          <rPr>
            <sz val="12"/>
            <color indexed="81"/>
            <rFont val="Calibri"/>
            <family val="2"/>
            <scheme val="minor"/>
          </rPr>
          <t>. Per le sottospecie, varietà e forme si prega di utilizzare colonne separate più indietro (da AJ a AO)! Il campo non accetta spazi!</t>
        </r>
      </text>
    </comment>
    <comment ref="D10" authorId="0" shapeId="0" xr:uid="{9072708B-A215-40C1-B8D6-486D619A50CA}">
      <text>
        <r>
          <rPr>
            <b/>
            <sz val="12"/>
            <color indexed="81"/>
            <rFont val="Calibri"/>
            <family val="2"/>
            <scheme val="minor"/>
          </rPr>
          <t>Autor zur Art:</t>
        </r>
        <r>
          <rPr>
            <sz val="12"/>
            <color indexed="81"/>
            <rFont val="Calibri"/>
            <family val="2"/>
            <scheme val="minor"/>
          </rPr>
          <t xml:space="preserve"> Der Autor zum verwendeten Pilznamen ist wichtig, da dies die Auffassung der Art definiert. Derselbe Artname kann nach aktueller Artauffassung oft auf verschiedene Arten weisen, da er von verschiedenen Autoren unterschiedlich verwendet wurde. Maximal 80 Zeichen lang.
</t>
        </r>
        <r>
          <rPr>
            <b/>
            <sz val="12"/>
            <color indexed="81"/>
            <rFont val="Calibri"/>
            <family val="2"/>
            <scheme val="minor"/>
          </rPr>
          <t>Auteur de l'espèce</t>
        </r>
        <r>
          <rPr>
            <sz val="12"/>
            <color indexed="81"/>
            <rFont val="Calibri"/>
            <family val="2"/>
            <scheme val="minor"/>
          </rPr>
          <t xml:space="preserve"> : l'auteur du nom du champignon est important car il définit l'espèce. 80 caractères maximum.
</t>
        </r>
        <r>
          <rPr>
            <b/>
            <sz val="12"/>
            <color indexed="81"/>
            <rFont val="Calibri"/>
            <family val="2"/>
            <scheme val="minor"/>
          </rPr>
          <t>Autore della specie</t>
        </r>
        <r>
          <rPr>
            <sz val="12"/>
            <color indexed="81"/>
            <rFont val="Calibri"/>
            <family val="2"/>
            <scheme val="minor"/>
          </rPr>
          <t>: l'autore del nome del fungo è importante perché definisce la specie.  Al massimo 80 caratteri.</t>
        </r>
      </text>
    </comment>
    <comment ref="E10" authorId="0" shapeId="0" xr:uid="{738EB2F2-F63B-42C2-8292-E7F11F1EF527}">
      <text>
        <r>
          <rPr>
            <sz val="12"/>
            <color indexed="81"/>
            <rFont val="Calibri"/>
            <family val="2"/>
            <scheme val="minor"/>
          </rPr>
          <t xml:space="preserve">Hier kann die Sicherheit (=Präzision) der Bestimmung angegeben werden. Ist die Bestimmung unsicher oder wird Aggregat gewählt, kann, wenn gewünscht, in der Spalte </t>
        </r>
        <r>
          <rPr>
            <b/>
            <sz val="12"/>
            <color indexed="81"/>
            <rFont val="Calibri"/>
            <family val="2"/>
            <scheme val="minor"/>
          </rPr>
          <t>"Bemerkungen zur Taxonomie"</t>
        </r>
        <r>
          <rPr>
            <sz val="12"/>
            <color indexed="81"/>
            <rFont val="Calibri"/>
            <family val="2"/>
            <scheme val="minor"/>
          </rPr>
          <t xml:space="preserve"> genaueres darüber erwähnt werden. 
La certitude (=précision) de l'identification peut être indiquée ici. Si la détermination est incertaine ou si l'on choisit l'agrégat, on peut donner plus de détails dans la colonne "</t>
        </r>
        <r>
          <rPr>
            <b/>
            <sz val="12"/>
            <color indexed="81"/>
            <rFont val="Calibri"/>
            <family val="2"/>
            <scheme val="minor"/>
          </rPr>
          <t>Note taxonomique</t>
        </r>
        <r>
          <rPr>
            <sz val="12"/>
            <color indexed="81"/>
            <rFont val="Calibri"/>
            <family val="2"/>
            <scheme val="minor"/>
          </rPr>
          <t>". 
La certezza (=precisione) dell'identificazione può essere indicata qui. Se la determinazione è incerta o si sceglie l'aggregato, si possono dare maggiori dettagli nella colonna "</t>
        </r>
        <r>
          <rPr>
            <b/>
            <sz val="12"/>
            <color indexed="81"/>
            <rFont val="Calibri"/>
            <family val="2"/>
            <scheme val="minor"/>
          </rPr>
          <t>Nota tassonomica</t>
        </r>
        <r>
          <rPr>
            <sz val="12"/>
            <color indexed="81"/>
            <rFont val="Calibri"/>
            <family val="2"/>
            <scheme val="minor"/>
          </rPr>
          <t xml:space="preserve">". </t>
        </r>
      </text>
    </comment>
    <comment ref="F10" authorId="0" shapeId="0" xr:uid="{13789E2D-0B4B-4772-8A37-1A0A7AF1A1A4}">
      <text>
        <r>
          <rPr>
            <sz val="12"/>
            <color indexed="81"/>
            <rFont val="Calibri"/>
            <family val="2"/>
            <scheme val="minor"/>
          </rPr>
          <t>Hier bitte vollständige E-Mailadresse des Finders angeben. Die Namen von Findern, Bestimmern und Meldern werden bei uns einheitlich über die E-Mail Adressen abgeglichen. Dies ist eine Folge der Meldemöglichkeit mit der Applikation "FlorApp".
Veuillez saisir l'adresse électronique complète de l'observateur. Les noms des observateurs, des identificateurs et des fournisseurs seront appariés de manière uniforme via les adresses e-mail. C'est une conséquence de l'utilisiation de l'application "FlorApp".
Inserisci l'indirizzo email completo dell'osservatore. I nomi degli osservatori, degli identificatori e dei fornitori saranno abbinati in modo uniforme tramite indirizzi e-mail. Questa è una conseguenza dell'uso dell'applicazione "FlorApp".</t>
        </r>
      </text>
    </comment>
    <comment ref="G10" authorId="0" shapeId="0" xr:uid="{613F9693-68B8-4EB0-88F8-6FB2B79AF9A6}">
      <text>
        <r>
          <rPr>
            <sz val="12"/>
            <color indexed="81"/>
            <rFont val="Calibri"/>
            <family val="2"/>
            <scheme val="minor"/>
          </rPr>
          <t>Hier bitte vollständige E-Mailadresse des Bestimmers angeben. Die Namen von Findern, Bestimmern und Meldern werden bei uns einheitlich über die E-Mail Adressen abgeglichen. Dies ist eine Folge der Meldemöglichkeit mit der Applikation "FlorApp".
Veuillez saisir l'adresse électronique complète de l'identificateur. Les noms des observateurs, des identificateurs et des fournisseurs seront appariés de manière uniforme via les adresses e-mail. C'est une conséquence de l'utilisiation de l'application "FlorApp".
Inserisci l'indirizzo email completo dell'identifictore. I nomi degli osservatori, degli identificatori e dei fornitori saranno abbinati in modo uniforme tramite indirizzi e-mail. Questa è una conseguenza dell'uso dell'applicazione "FlorApp".</t>
        </r>
      </text>
    </comment>
    <comment ref="H10" authorId="0" shapeId="0" xr:uid="{9ECF5D10-A25E-4A3E-90B5-1F92FD75E0DD}">
      <text>
        <r>
          <rPr>
            <sz val="12"/>
            <color indexed="81"/>
            <rFont val="Calibri"/>
            <family val="2"/>
            <scheme val="minor"/>
          </rPr>
          <t xml:space="preserve">Hier soll die vollständige E-Mailadresse vom </t>
        </r>
        <r>
          <rPr>
            <b/>
            <sz val="12"/>
            <color indexed="81"/>
            <rFont val="Calibri"/>
            <family val="2"/>
            <scheme val="minor"/>
          </rPr>
          <t>Datenmelder</t>
        </r>
        <r>
          <rPr>
            <sz val="12"/>
            <color indexed="81"/>
            <rFont val="Calibri"/>
            <family val="2"/>
            <scheme val="minor"/>
          </rPr>
          <t xml:space="preserve"> eingegeben werden. Der Datenmelder füllt diese Datentabelle aus und kann, muss aber nicht unbedingt gleichzeitig Finder oder Bestimmer sein (z.B. Vereinsmitglied, welches die Funde des Vereins zusammenträgt).
Die Namen von Findern, Bestimmern und Meldern werden bei uns einheitlich über die E-Mail Adressen abgeglichen. Dies ist eine Folge der Meldemöglichkeit mit der Applikation "FlorApp".
Veuillez saisir l'adresse électronique complète du </t>
        </r>
        <r>
          <rPr>
            <b/>
            <sz val="12"/>
            <color indexed="81"/>
            <rFont val="Calibri"/>
            <family val="2"/>
            <scheme val="minor"/>
          </rPr>
          <t>fournisseur des données</t>
        </r>
        <r>
          <rPr>
            <sz val="12"/>
            <color indexed="81"/>
            <rFont val="Calibri"/>
            <family val="2"/>
            <scheme val="minor"/>
          </rPr>
          <t xml:space="preserve">. Les noms des observateurs, des identificateurs et des fournisseurs seront appariés de manière uniforme via les adresses e-mail. C'est une conséquence de l'utilisiation de l'application "FlorApp".
Inserisci l'indirizzo email completo del </t>
        </r>
        <r>
          <rPr>
            <b/>
            <sz val="12"/>
            <color indexed="81"/>
            <rFont val="Calibri"/>
            <family val="2"/>
            <scheme val="minor"/>
          </rPr>
          <t>fornitore dei dati</t>
        </r>
        <r>
          <rPr>
            <sz val="12"/>
            <color indexed="81"/>
            <rFont val="Calibri"/>
            <family val="2"/>
            <scheme val="minor"/>
          </rPr>
          <t>. I nomi degli osservatori, degli identificatori e dei fornitori saranno abbinati in modo uniforme tramite indirizzi e-mail. Questa è una conseguenza dell'uso dell'applicazione "FlorApp".</t>
        </r>
      </text>
    </comment>
    <comment ref="I10" authorId="0" shapeId="0" xr:uid="{1CB32B8C-A8AF-4DB1-A672-E1D7FED7F24D}">
      <text>
        <r>
          <rPr>
            <sz val="12"/>
            <color indexed="81"/>
            <rFont val="Calibri"/>
            <family val="2"/>
            <scheme val="minor"/>
          </rPr>
          <t xml:space="preserve">Hier muss ein </t>
        </r>
        <r>
          <rPr>
            <b/>
            <sz val="12"/>
            <color indexed="81"/>
            <rFont val="Calibri"/>
            <family val="2"/>
            <scheme val="minor"/>
          </rPr>
          <t>Datum</t>
        </r>
        <r>
          <rPr>
            <sz val="12"/>
            <color indexed="81"/>
            <rFont val="Calibri"/>
            <family val="2"/>
            <scheme val="minor"/>
          </rPr>
          <t xml:space="preserve"> im Format Tag.Monat.Jahr (DD/MM/JJJJ) angegeben werden.
Une date au format Jour.Mois.Année (JJ/MM/AAAA) doit être saisie ici.
Una data nel formato Giorno.Mese.Anno (GG/MM/AAAA) deve essere inserita qui.</t>
        </r>
      </text>
    </comment>
    <comment ref="J10" authorId="0" shapeId="0" xr:uid="{A654D855-7FBB-4C7A-9696-773307098BAA}">
      <text>
        <r>
          <rPr>
            <sz val="12"/>
            <color indexed="81"/>
            <rFont val="Calibri"/>
            <family val="2"/>
            <scheme val="minor"/>
          </rPr>
          <t xml:space="preserve">Meist Tag (+/- 12 Stunden). Sollte das genaue Funddatum jedoch nicht mehr bekannt sein, kann hier eine passende Ungenauigkeit angegeben werden. Wenn nur das Fundjahr bekannt ist, kann z.B. der 1.7.2021 mit einer Präzision von +/- 6 Monaten angegeben werden (irgendwann im Jahr 2021).
Normalement le jour (+/- 12 heures). Toutefois, si la date exacte de l'observation n'est pas connue, la précision appropriée peut être donnée ici. Si seule l'année de la découverte est connue, par exemple le 1.7.2021 peut être donné avec une précision de +/- 6 mois (à un moment donné de l'année 2021).
Normalmente il giorno (+/- 12 ore). Tuttavia, se la data esatta dell'osservazione non è nota, la precisione appropriata può essere data qui. Se si conosce solo l'anno della scoperta, per esempio il 1.7.2021 può essere dato con una precisione di +/- 6 mesi (in un certo momento dell'anno 2021).
</t>
        </r>
      </text>
    </comment>
    <comment ref="K10" authorId="0" shapeId="0" xr:uid="{15A2774F-66EC-4199-950E-50D62E05D9BC}">
      <text>
        <r>
          <rPr>
            <sz val="12"/>
            <color indexed="81"/>
            <rFont val="Calibri"/>
            <family val="2"/>
            <scheme val="minor"/>
          </rPr>
          <t>Hier muss die X-Koordinate im Format LV95 eingegeben werden. Dies ist eine ganze, 7-stellige Zahl (ohne Trennzeichen). Man kann diese im Feld erfassen (GPS) oder nachträglich aus der Karte unter www.map.geo.admin.ch herauslesen (siehe Link oben!). Der früher meist benutzen 6-stelligen Zahl (600000 /200000 für Bern) wir der Länge eine 2 und der Breite eine 1 vorangestellt (also 260000 / 1200000 für Bern).
Ici, la coordonnée X doit être saisie dans le format LV95. Il s'agit d'un nombre entier à 7 chiffres (sans séparateur). Elle peut être saisie sur le terrain (GPS) ou lu ultérieurement sur la carte à l'adresse www.map.geo.admin.ch (voir le lien ci-dessus !). Le numéro à 6 chiffres précédemment utilisé (600000 /200000 pour Berne) est précédé d'un 2 pour la longitude et d'un 1 pour la latitude (soit 260000 / 1200000 pour Berne).
Qui la coordinata X deve essere inserita nel formato LV95. Questo è un numero intero di 7 cifre (senza separatore). Può essere registrata sul campo (GPS) o successivamente letto dalla mappa su www.map.geo.admin.ch (vedi link sopra!). Il numero di 6 cifre usato in passato (600000 /200000 per Berna) è preceduto da un 2 per la longitudine e un 1 per la latitudine (cioè 260000 / 1200000 per Berna).</t>
        </r>
      </text>
    </comment>
    <comment ref="L10" authorId="0" shapeId="0" xr:uid="{93DAE952-F4B2-4EAA-A863-B9B1C54C2F50}">
      <text>
        <r>
          <rPr>
            <sz val="12"/>
            <color indexed="81"/>
            <rFont val="Calibri"/>
            <family val="2"/>
            <scheme val="minor"/>
          </rPr>
          <t>Hier muss die Y-Koordinate im Format LV95 eingegeben werden. Dies ist eine ganze, 7-stellige Zahl (ohne Trennzeichen). Man kann diese im Feld erfassen (GPS) oder nachträglich aus der Karte unter www.map.geo.admin.ch herauslesen (siehe Link oben!). Der früher meist benutzen 6-stelligen Zahl (600000 /200000 für Bern) wir der Länge eine 2 und der Breite eine 1 vorangestellt (also 260000 / 1200000 für Bern).
Ici, la coordonnée Y doit être saisie dans le format LV95. Il s'agit d'un nombre entier à 7 chiffres (sans séparateur). Elle peut être saisie sur le terrain (GPS) ou lu ultérieurement sur la carte à l'adresse www.map.geo.admin.ch (voir le lien ci-dessus !). Le numéro à 6 chiffres précédemment utilisé (600000 /200000 pour Berne) est précédé d'un 2 pour la longitude et d'un 1 pour la latitude (soit 260000 / 1200000 pour Berne).
Qui la coordinata Y deve essere inserita nel formato LV95. Questo è un numero intero di 7 cifre (senza separatore). Può essere registrata sul campo (GPS) o successivamente letto dalla mappa su www.map.geo.admin.ch (vedi link sopra!). Il numero di 6 cifre usato in passato (600000 /200000 per Berna) è preceduto da un 2 per la longitudine e un 1 per la latitudine (cioè 260000 / 1200000 per Berna).</t>
        </r>
      </text>
    </comment>
    <comment ref="M10" authorId="1" shapeId="0" xr:uid="{E700DBF0-E2D4-426F-8E74-BFE173DA6C6C}">
      <text>
        <r>
          <rPr>
            <sz val="12"/>
            <color indexed="81"/>
            <rFont val="Calibri"/>
            <family val="2"/>
            <scheme val="minor"/>
          </rPr>
          <t xml:space="preserve">Hier erscheint ein Link, wenn die Koordinaten eingegeben sind. Damit kann die Position überprüft werden.
Un lien apparaît ici lorsque les coordonnées sont saisies. Ceci peut être utilisé pour vérifier la position.
Un link appare qui quando si inseriscono le coordinate. Questo può essere usato per controllare la posizione.
</t>
        </r>
      </text>
    </comment>
    <comment ref="N10" authorId="0" shapeId="0" xr:uid="{64714024-209D-43C9-8A71-DBBAC1A75551}">
      <text>
        <r>
          <rPr>
            <b/>
            <sz val="12"/>
            <color indexed="81"/>
            <rFont val="Calibri"/>
            <family val="2"/>
            <scheme val="minor"/>
          </rPr>
          <t xml:space="preserve">Genauigkeit in Metern! </t>
        </r>
        <r>
          <rPr>
            <sz val="12"/>
            <color indexed="81"/>
            <rFont val="Calibri"/>
            <family val="2"/>
            <scheme val="minor"/>
          </rPr>
          <t xml:space="preserve">Hier kann angegeben werden, wie genau die Koordinatenangabe ist. Es ist eine </t>
        </r>
        <r>
          <rPr>
            <b/>
            <sz val="12"/>
            <color indexed="81"/>
            <rFont val="Calibri"/>
            <family val="2"/>
            <scheme val="minor"/>
          </rPr>
          <t>ganze</t>
        </r>
        <r>
          <rPr>
            <sz val="12"/>
            <color indexed="81"/>
            <rFont val="Calibri"/>
            <family val="2"/>
            <scheme val="minor"/>
          </rPr>
          <t xml:space="preserve"> Zahl in Metern zwischen 1 und 5000 erlaubt.
</t>
        </r>
        <r>
          <rPr>
            <b/>
            <sz val="12"/>
            <color indexed="81"/>
            <rFont val="Calibri"/>
            <family val="2"/>
            <scheme val="minor"/>
          </rPr>
          <t>La précision en mètres</t>
        </r>
        <r>
          <rPr>
            <sz val="12"/>
            <color indexed="81"/>
            <rFont val="Calibri"/>
            <family val="2"/>
            <scheme val="minor"/>
          </rPr>
          <t xml:space="preserve"> ! Ici vous pouvez spécifier le degré de précision des coordonnées. Un nombre </t>
        </r>
        <r>
          <rPr>
            <b/>
            <sz val="12"/>
            <color indexed="81"/>
            <rFont val="Calibri"/>
            <family val="2"/>
            <scheme val="minor"/>
          </rPr>
          <t>entier</t>
        </r>
        <r>
          <rPr>
            <sz val="12"/>
            <color indexed="81"/>
            <rFont val="Calibri"/>
            <family val="2"/>
            <scheme val="minor"/>
          </rPr>
          <t xml:space="preserve"> en mètres compris entre 1 et 5000 est autorisé.
</t>
        </r>
        <r>
          <rPr>
            <b/>
            <sz val="12"/>
            <color indexed="81"/>
            <rFont val="Calibri"/>
            <family val="2"/>
            <scheme val="minor"/>
          </rPr>
          <t>Precisione in metri</t>
        </r>
        <r>
          <rPr>
            <sz val="12"/>
            <color indexed="81"/>
            <rFont val="Calibri"/>
            <family val="2"/>
            <scheme val="minor"/>
          </rPr>
          <t xml:space="preserve">! Qui è possibile specificare quanto siano accurate le coordinate. È ammesso un numero </t>
        </r>
        <r>
          <rPr>
            <b/>
            <sz val="12"/>
            <color indexed="81"/>
            <rFont val="Calibri"/>
            <family val="2"/>
            <scheme val="minor"/>
          </rPr>
          <t>intero</t>
        </r>
        <r>
          <rPr>
            <sz val="12"/>
            <color indexed="81"/>
            <rFont val="Calibri"/>
            <family val="2"/>
            <scheme val="minor"/>
          </rPr>
          <t xml:space="preserve"> in metri compreso tra 1 e 5000.</t>
        </r>
      </text>
    </comment>
    <comment ref="O10" authorId="0" shapeId="0" xr:uid="{DDE5BC19-0DC6-426F-A228-9EBBC5FD2D39}">
      <text>
        <r>
          <rPr>
            <sz val="12"/>
            <color indexed="81"/>
            <rFont val="Calibri"/>
            <family val="2"/>
            <scheme val="minor"/>
          </rPr>
          <t>Höhe über Meer ohne "m" (nur Zahl)
Altitude en mètres au-dessus du niveau de la mer sans "m" (nombre uniquement)
Altitudine in metri sopra il mare senza "m" (solo numero)</t>
        </r>
      </text>
    </comment>
    <comment ref="P10" authorId="0" shapeId="0" xr:uid="{4CA30233-FA08-447B-BB33-D74704A22BE1}">
      <text>
        <r>
          <rPr>
            <sz val="12"/>
            <color indexed="81"/>
            <rFont val="Calibri"/>
            <family val="2"/>
            <scheme val="minor"/>
          </rPr>
          <t xml:space="preserve">Hier kann der </t>
        </r>
        <r>
          <rPr>
            <b/>
            <sz val="12"/>
            <color indexed="81"/>
            <rFont val="Calibri"/>
            <family val="2"/>
            <scheme val="minor"/>
          </rPr>
          <t xml:space="preserve">Flurname / Lokalname </t>
        </r>
        <r>
          <rPr>
            <sz val="12"/>
            <color indexed="81"/>
            <rFont val="Calibri"/>
            <family val="2"/>
            <scheme val="minor"/>
          </rPr>
          <t xml:space="preserve">eingegeben werden. Dieser kann helfen, fehlerhafte Koordinatenangaben nachträglich zu korrigieren.
Le </t>
        </r>
        <r>
          <rPr>
            <b/>
            <sz val="12"/>
            <color indexed="81"/>
            <rFont val="Calibri"/>
            <family val="2"/>
            <scheme val="minor"/>
          </rPr>
          <t>toponyme</t>
        </r>
        <r>
          <rPr>
            <sz val="12"/>
            <color indexed="81"/>
            <rFont val="Calibri"/>
            <family val="2"/>
            <scheme val="minor"/>
          </rPr>
          <t xml:space="preserve"> peut être saisi ici. Cela peut aider à corriger ultérieurement des coordonnées erronées.
Il</t>
        </r>
        <r>
          <rPr>
            <b/>
            <sz val="12"/>
            <color indexed="81"/>
            <rFont val="Calibri"/>
            <family val="2"/>
            <scheme val="minor"/>
          </rPr>
          <t xml:space="preserve"> nome del luogo</t>
        </r>
        <r>
          <rPr>
            <sz val="12"/>
            <color indexed="81"/>
            <rFont val="Calibri"/>
            <family val="2"/>
            <scheme val="minor"/>
          </rPr>
          <t xml:space="preserve"> può essere inserito qui. Questo può aiutare a correggere delle coordinate false in seguito.</t>
        </r>
      </text>
    </comment>
    <comment ref="Q10" authorId="0" shapeId="0" xr:uid="{F1E3BD63-71F0-4437-A056-5E2C0B3E6763}">
      <text>
        <r>
          <rPr>
            <sz val="12"/>
            <color indexed="81"/>
            <rFont val="Calibri"/>
            <family val="2"/>
            <scheme val="minor"/>
          </rPr>
          <t xml:space="preserve">Nur relevant für die Aufnahmen für die Revision der Roten Liste 2021-2023: </t>
        </r>
        <r>
          <rPr>
            <b/>
            <sz val="12"/>
            <color indexed="81"/>
            <rFont val="Calibri"/>
            <family val="2"/>
            <scheme val="minor"/>
          </rPr>
          <t>Anzahl "10m-Individuen"</t>
        </r>
        <r>
          <rPr>
            <sz val="12"/>
            <color indexed="81"/>
            <rFont val="Calibri"/>
            <family val="2"/>
            <scheme val="minor"/>
          </rPr>
          <t xml:space="preserve">, sofern &gt; 1.
Seulement important pour l'inventaire mycologique pour la révision de la Liste Rouge 2021-2023 : </t>
        </r>
        <r>
          <rPr>
            <b/>
            <sz val="12"/>
            <color indexed="81"/>
            <rFont val="Calibri"/>
            <family val="2"/>
            <scheme val="minor"/>
          </rPr>
          <t>Nombre d'"individus de 10m"</t>
        </r>
        <r>
          <rPr>
            <sz val="12"/>
            <color indexed="81"/>
            <rFont val="Calibri"/>
            <family val="2"/>
            <scheme val="minor"/>
          </rPr>
          <t xml:space="preserve">, si &gt; 1.
Importante solo per l'inventario micologico per la revisione della lista rossa 2021-2023: </t>
        </r>
        <r>
          <rPr>
            <b/>
            <sz val="12"/>
            <color indexed="81"/>
            <rFont val="Calibri"/>
            <family val="2"/>
            <scheme val="minor"/>
          </rPr>
          <t>Numero di "individui di 10m"</t>
        </r>
        <r>
          <rPr>
            <sz val="12"/>
            <color indexed="81"/>
            <rFont val="Calibri"/>
            <family val="2"/>
            <scheme val="minor"/>
          </rPr>
          <t>, se &gt; 1.</t>
        </r>
      </text>
    </comment>
    <comment ref="R10" authorId="0" shapeId="0" xr:uid="{583DAAC9-7AE9-49EF-AE84-020286A75A20}">
      <text>
        <r>
          <rPr>
            <sz val="12"/>
            <color indexed="81"/>
            <rFont val="Calibri"/>
            <family val="2"/>
            <scheme val="minor"/>
          </rPr>
          <t xml:space="preserve">Das Grobsubstrat ist eine wichtige ökologische Angabe. Je nach Auswahl des Grobsubstrates lässt sich die Angabe im folgenden Feld Feinsubstrat noch verfeinern (z.B. Holz → Nadelholz).
Le substrat grossier est une information écologique importante. En fonction du substrat grossier, le "Substrat fin" peut être precisées (par exemple, bois → bois de conifères).
Il substrato grezzo è un'importante informazione ecologica. A seconda del substrato grezzo, il substrato fine può essere precisata (per esempio legno → legno di conifere).
</t>
        </r>
      </text>
    </comment>
    <comment ref="S10" authorId="0" shapeId="0" xr:uid="{1330728B-7BB1-495E-B446-BAD823B9C5D4}">
      <text>
        <r>
          <rPr>
            <sz val="12"/>
            <color indexed="81"/>
            <rFont val="Calibri"/>
            <family val="2"/>
            <scheme val="minor"/>
          </rPr>
          <t>Hier kann das Grobsubstrat noch verfeinert werden. Die zulässige Auswahl beim Feinsubstrat passt sich der Auswahl des Grobsubstrates an. Ist kein Grobsubstrat gewählt, kann auch kein Feinsubstrat gewählt werden.
Falls die Zelle Rot gefärbt wird, passen Grob- und Feinsubstrat nicht zusammen!
Le substrat grossier peut être precisé ici. La sélection admissible pour le substrat fin s'adapte à la sélection du substrat grossier. Si aucun substrat grossier n'est sélectionné, aucun substrat fin ne peut être sélectionné.
Si la cellule est colorée en rouge, les substrats grossiers et fins ne correspondent pas !
Il substrato grezzo può essere ulteriormente raffinato qui. La selezione ammissibile per il substrato fine si adatta alla selezione del substrato grezzo. Se non si seleziona un substrato grossolano, non si può selezionare un substrato fine. Se la cella è colorata di rosso, i substrati grezzi e fini non corrispondono!</t>
        </r>
      </text>
    </comment>
    <comment ref="T10" authorId="0" shapeId="0" xr:uid="{6B891565-8FF2-4869-8168-C97D2A2D5609}">
      <text>
        <r>
          <rPr>
            <sz val="12"/>
            <color indexed="81"/>
            <rFont val="Calibri"/>
            <family val="2"/>
            <scheme val="minor"/>
          </rPr>
          <t>Nur auswählbar wenn Grobsubstrat Holz ist. Frischholz:  saftführend; Totholz: saftlos, aber hart; Morschholz: das Messer dringt in Faserrichtung gut ein.
Falls die Zelle Rot gefärbt wird, ist nicht Holz als Grobsubstrat gewählt! Bitte überprüfen.
Ne peut être sélectionné seulement si le substrat grossier est du bois. Bois frais : avec sève; Bois mort : sans sève, mais dur; Bois pourri: un couteau pénètre facilement dans le sens des fibres.
Si la cellule est colorée en rouge, le bois n'est pas sélectionné comme substrat grossier ! Veuillez vérifier.
Può essere selezionato solo se il substrato grezzo è legno. Legno fresco: con linfa; Legno morto: senza linfa, ma duro; Legno marcio: un coltello penetra facilment nella direzione delle fibre.
Se la cella è colorata di rosso, il legno non è selezionato come substrato grezzo! Controlla.</t>
        </r>
      </text>
    </comment>
    <comment ref="U10" authorId="0" shapeId="0" xr:uid="{A1832519-112B-4EE1-AE51-3CD14DA15903}">
      <text>
        <r>
          <rPr>
            <sz val="12"/>
            <color indexed="81"/>
            <rFont val="Calibri"/>
            <family val="2"/>
            <scheme val="minor"/>
          </rPr>
          <t>Nur auswählbar wenn Grobsubstrat Holz ist. Die Art des Holzes (Stamm, Ast, Strunk etc.) kann hier genauer definiert werden. Falls die Zelle Rot gefärbt wird, ist nicht Holz als Grobsubstratgewählt! Bitte überprüfen.
Ne peut être sélectionné que si le substrat grossier est du bois. Le type de bois (tronc, branche, souche, etc.) peut être défini plus précisément ici. Si la cellule est colorée en rouge, le bois n'est pas sélectionné comme substrat grossier ! Veuillez vérifier.
Selezionabile solo se il substrato grezzo è legno. Il tipo di legno (tronco, ramo, ceppo, ecc.) può essere definito più precisamente qui. Se la cella è colorata di rosso, il legno non è selezionato come substrato grezzo! Si prega di controllare.</t>
        </r>
      </text>
    </comment>
    <comment ref="V10" authorId="0" shapeId="0" xr:uid="{7FE0D6F6-2A36-491A-968F-55B30E6E37BB}">
      <text>
        <r>
          <rPr>
            <sz val="12"/>
            <color indexed="81"/>
            <rFont val="Calibri"/>
            <family val="2"/>
            <scheme val="minor"/>
          </rPr>
          <t xml:space="preserve">Hier kann der Lebensraum eingegeben werden Dieser basiert auf dem Buch Lebensräume der Schweiz: Delarze R., Gonseth Y., Eggenberg S., Vust M. 2015. Lebensräume der Schweiz. Ott Verlag, ISBN 978-3-7225-0149-9.
Le mileu naturel peut être saisi ici. Il est basé sur le livre Guide des milieux naturels de Suisse: Delarze R., Gonseth Y., Eggenberg S., Vust M. 2015. Guide des milieux naturels de Suisse, nouvelle édition. Rossolis, ISBN 978-2-940365-90-6.
L'ambiente può essere inserito qui. Si basa sul libro Guide des milieux naturels de Suisse: Delarze R., Gonseth Y., Eggenberg S., Vust M. 2015. Guide des milieux naturels de Suisse, nouvelle édition. Rossolis, ISBN 978-2-940365-90-6.
</t>
        </r>
      </text>
    </comment>
    <comment ref="W10" authorId="0" shapeId="0" xr:uid="{91982D44-2247-4C77-A746-5D20C336C9CC}">
      <text>
        <r>
          <rPr>
            <sz val="12"/>
            <color indexed="81"/>
            <rFont val="Calibri"/>
            <family val="2"/>
            <scheme val="minor"/>
          </rPr>
          <t xml:space="preserve">Die Wirtspflanze ist die vom Pilz besiedelte Pflanze. </t>
        </r>
        <r>
          <rPr>
            <b/>
            <sz val="12"/>
            <color indexed="81"/>
            <rFont val="Calibri"/>
            <family val="2"/>
            <scheme val="minor"/>
          </rPr>
          <t xml:space="preserve">Achtung: Nicht nur bei Parasiten! </t>
        </r>
        <r>
          <rPr>
            <sz val="12"/>
            <color indexed="81"/>
            <rFont val="Calibri"/>
            <family val="2"/>
            <scheme val="minor"/>
          </rPr>
          <t xml:space="preserve">Dies kann bei Totholzpilzen die Holzart sein (z.B. Picea), bei Streuabbauern die Krautart (z.B. Urtica) oder bei Parasiten die besiedelte, lebende Pflanze.
La plante hôte est la plante colonisée par le champignon. </t>
        </r>
        <r>
          <rPr>
            <b/>
            <sz val="12"/>
            <color indexed="81"/>
            <rFont val="Calibri"/>
            <family val="2"/>
            <scheme val="minor"/>
          </rPr>
          <t>Attention : Pas seulement pour les parasites</t>
        </r>
        <r>
          <rPr>
            <sz val="12"/>
            <color indexed="81"/>
            <rFont val="Calibri"/>
            <family val="2"/>
            <scheme val="minor"/>
          </rPr>
          <t xml:space="preserve"> ! Dans le cas des champignons du bois mort, il s'agit de l'espèce de bois (par exemple Picea), dans le cas des décomposeurs de litière, de l'espèce d'herbe (par exemple Urtica) ou, dans le cas des parasites, de la plante vivante colonisée.
La pianta ospite è la pianta colonizzata dal fungo. </t>
        </r>
        <r>
          <rPr>
            <b/>
            <sz val="12"/>
            <color indexed="81"/>
            <rFont val="Calibri"/>
            <family val="2"/>
            <scheme val="minor"/>
          </rPr>
          <t>Attenzione: non solo per i parassiti</t>
        </r>
        <r>
          <rPr>
            <sz val="12"/>
            <color indexed="81"/>
            <rFont val="Calibri"/>
            <family val="2"/>
            <scheme val="minor"/>
          </rPr>
          <t>! Nel caso dei funghi del legno morto si tratta della specie di legno (per esempio Picea), nel caso dei decompositori della lettiera della specie d'erba (per esempio Urtica) o nel caso dei parassiti della pianta vivente colonizzata.</t>
        </r>
      </text>
    </comment>
    <comment ref="X10" authorId="0" shapeId="0" xr:uid="{4E275FD0-CD44-4DE4-BF82-64EFD6332979}">
      <text>
        <r>
          <rPr>
            <b/>
            <sz val="12"/>
            <color indexed="81"/>
            <rFont val="Calibri"/>
            <family val="2"/>
            <scheme val="minor"/>
          </rPr>
          <t>Nur beschreibbar wenn Grobsubstrat = "Pilze" ist.</t>
        </r>
        <r>
          <rPr>
            <sz val="12"/>
            <color indexed="81"/>
            <rFont val="Calibri"/>
            <family val="2"/>
            <scheme val="minor"/>
          </rPr>
          <t xml:space="preserve"> Die Gattung (und in der Folgespalte die Art) des besiedelten Pilzes kann hier angegeben werden. Falls die Zelle Rot gefärbt wird, ist die Grobsubstratauswahl nicht aus Pilze gesetzt!
</t>
        </r>
        <r>
          <rPr>
            <b/>
            <sz val="12"/>
            <color indexed="81"/>
            <rFont val="Calibri"/>
            <family val="2"/>
            <scheme val="minor"/>
          </rPr>
          <t>Peut être specifié seulement si le substrat grossier = "champignons"</t>
        </r>
        <r>
          <rPr>
            <sz val="12"/>
            <color indexed="81"/>
            <rFont val="Calibri"/>
            <family val="2"/>
            <scheme val="minor"/>
          </rPr>
          <t xml:space="preserve">. Le genre (et dans la colonne suivante l'espèce) du champignon colonisé peut être saisi ici. Si la cellule est colorée en rouge, le substrat grossier n'est pas "champignons" !
</t>
        </r>
        <r>
          <rPr>
            <b/>
            <sz val="12"/>
            <color indexed="81"/>
            <rFont val="Calibri"/>
            <family val="2"/>
            <scheme val="minor"/>
          </rPr>
          <t xml:space="preserve">
Può essere specificato solo se il substrato grossolano = "funghi"</t>
        </r>
        <r>
          <rPr>
            <sz val="12"/>
            <color indexed="81"/>
            <rFont val="Calibri"/>
            <family val="2"/>
            <scheme val="minor"/>
          </rPr>
          <t>. Il genere (e nella colonna successiva la specie) del fungo colonizzato può essere inserito qui. Se la cellula è colorata di rosso, il substrato grossolano non è "fungo"!</t>
        </r>
      </text>
    </comment>
    <comment ref="Y10" authorId="0" shapeId="0" xr:uid="{065E0B7C-1093-461B-BA86-05931B176935}">
      <text>
        <r>
          <rPr>
            <b/>
            <sz val="12"/>
            <color indexed="81"/>
            <rFont val="Calibri"/>
            <family val="2"/>
            <scheme val="minor"/>
          </rPr>
          <t>Nur beschreibbar wenn Grobsubstrat = "Pilze" ist</t>
        </r>
        <r>
          <rPr>
            <sz val="12"/>
            <color indexed="81"/>
            <rFont val="Calibri"/>
            <family val="2"/>
            <scheme val="minor"/>
          </rPr>
          <t xml:space="preserve">. Das Artepithet (und in vorangehender Spalte die Gattung) des besiedelten Pilzes kann hier angegeben werden. Falls die Zelle Rot gefärbt wird, ist die Grobsubstratauswahl nicht aus Pilze gesetzt!
</t>
        </r>
        <r>
          <rPr>
            <b/>
            <sz val="12"/>
            <color indexed="81"/>
            <rFont val="Calibri"/>
            <family val="2"/>
            <scheme val="minor"/>
          </rPr>
          <t>Peut être specifié seulement si le substrat grossier = "champignons"</t>
        </r>
        <r>
          <rPr>
            <sz val="12"/>
            <color indexed="81"/>
            <rFont val="Calibri"/>
            <family val="2"/>
            <scheme val="minor"/>
          </rPr>
          <t xml:space="preserve">. L'épithète de  l'espèce (et dans la colonne précedente le genre) de champignon colonisé peut être saisi ici. Si la cellule est colorée en rouge, le substrat grossier n'est pas "champignons" !
</t>
        </r>
        <r>
          <rPr>
            <b/>
            <sz val="12"/>
            <color indexed="81"/>
            <rFont val="Calibri"/>
            <family val="2"/>
            <scheme val="minor"/>
          </rPr>
          <t>Può essere specificato solo se il substrato grossolano = "funghi"</t>
        </r>
        <r>
          <rPr>
            <sz val="12"/>
            <color indexed="81"/>
            <rFont val="Calibri"/>
            <family val="2"/>
            <scheme val="minor"/>
          </rPr>
          <t>. L'epiteto della specie (e nella colonna precedente il genere) di fungo colonizzato può essere inserito qui. Se la cellula è colorata di rosso, il substrato grossolano non è "fungo"!</t>
        </r>
      </text>
    </comment>
    <comment ref="Z10" authorId="0" shapeId="0" xr:uid="{E79EE238-C36F-4474-89D7-045CF731CAD3}">
      <text>
        <r>
          <rPr>
            <sz val="12"/>
            <color indexed="81"/>
            <rFont val="Calibri"/>
            <family val="2"/>
            <scheme val="minor"/>
          </rPr>
          <t xml:space="preserve">Baum- Strauch- oder Zwergstrauchart in unmittelbarer Nähe des Pilzfundes; </t>
        </r>
        <r>
          <rPr>
            <b/>
            <sz val="12"/>
            <color indexed="81"/>
            <rFont val="Calibri"/>
            <family val="2"/>
            <scheme val="minor"/>
          </rPr>
          <t>Wichtig insbesondere bei Mykorrhizapilzen</t>
        </r>
        <r>
          <rPr>
            <sz val="12"/>
            <color indexed="81"/>
            <rFont val="Calibri"/>
            <family val="2"/>
            <scheme val="minor"/>
          </rPr>
          <t xml:space="preserve"> → Partnerbäume der Mykorrhiza; 
Ferner können aber auch bei anderen Pilzgruppen nahestehende Bäume angegeben werden. Es können bis zu drei Baumarten in drei Spalten angegeben werden.
Les espèces d'arbres, d'arbustes ou d'arbrisseaux nains à proximité immédiate du champignon ; </t>
        </r>
        <r>
          <rPr>
            <b/>
            <sz val="12"/>
            <color indexed="81"/>
            <rFont val="Calibri"/>
            <family val="2"/>
            <scheme val="minor"/>
          </rPr>
          <t>important surtout pour les champignons mycorhiziens</t>
        </r>
        <r>
          <rPr>
            <sz val="12"/>
            <color indexed="81"/>
            <rFont val="Calibri"/>
            <family val="2"/>
            <scheme val="minor"/>
          </rPr>
          <t xml:space="preserve"> → arbres partenaires de la mycorhize ; En outre, les arbres proches d'autres groupes de champignons peuvent également être indiqués. Jusqu'à trois espèces d'arbres peuvent être indiquées dans trois colonnes.
Le specie di alberi, arbusti o arbusti nani nelle immediate vicinanze del fungo; </t>
        </r>
        <r>
          <rPr>
            <b/>
            <sz val="12"/>
            <color indexed="81"/>
            <rFont val="Calibri"/>
            <family val="2"/>
            <scheme val="minor"/>
          </rPr>
          <t xml:space="preserve">importante soprattutto per i funghi micorrizici </t>
        </r>
        <r>
          <rPr>
            <sz val="12"/>
            <color indexed="81"/>
            <rFont val="Calibri"/>
            <family val="2"/>
            <scheme val="minor"/>
          </rPr>
          <t>→ alberi partner micorrizici; Inoltre, possono essere indicati anche alberi vicini ad altri gruppi di funghi. Si possono elencare fino a tre specie di alberi in tre colonne.</t>
        </r>
      </text>
    </comment>
    <comment ref="AA10" authorId="0" shapeId="0" xr:uid="{D8BEDF3F-1CA2-4221-BAC2-3582D89ADACA}">
      <text>
        <r>
          <rPr>
            <sz val="12"/>
            <color indexed="81"/>
            <rFont val="Calibri"/>
            <family val="2"/>
            <scheme val="minor"/>
          </rPr>
          <t xml:space="preserve">Baum- Strauch- oder Zwergstrauchart in unmittelbarer Nähe des Pilzfundes; </t>
        </r>
        <r>
          <rPr>
            <b/>
            <sz val="12"/>
            <color indexed="81"/>
            <rFont val="Calibri"/>
            <family val="2"/>
            <scheme val="minor"/>
          </rPr>
          <t>Wichtig insbesondere bei Mykorrhizapilzen</t>
        </r>
        <r>
          <rPr>
            <sz val="12"/>
            <color indexed="81"/>
            <rFont val="Calibri"/>
            <family val="2"/>
            <scheme val="minor"/>
          </rPr>
          <t xml:space="preserve"> → Partnerbäume der Mykorrhiza; 
Ferner können aber auch bei anderen Pilzgruppen nahestehende Bäume angegeben werden. Es können bis zu drei Baumarten in drei Spalten angegeben werden.
Les espèces d'arbres, d'arbustes ou d'arbrisseaux nains à proximité immédiate du champignon ; </t>
        </r>
        <r>
          <rPr>
            <b/>
            <sz val="12"/>
            <color indexed="81"/>
            <rFont val="Calibri"/>
            <family val="2"/>
            <scheme val="minor"/>
          </rPr>
          <t>important surtout pour les champignons mycorhiziens</t>
        </r>
        <r>
          <rPr>
            <sz val="12"/>
            <color indexed="81"/>
            <rFont val="Calibri"/>
            <family val="2"/>
            <scheme val="minor"/>
          </rPr>
          <t xml:space="preserve"> → arbres partenaires de la mycorhize ; En outre, les arbres proches d'autres groupes de champignons peuvent également être indiqués. Jusqu'à trois espèces d'arbres peuvent être indiquées dans trois colonnes.
Le specie di alberi, arbusti o arbusti nani nelle immediate vicinanze del fungo;</t>
        </r>
        <r>
          <rPr>
            <b/>
            <sz val="12"/>
            <color indexed="81"/>
            <rFont val="Calibri"/>
            <family val="2"/>
            <scheme val="minor"/>
          </rPr>
          <t xml:space="preserve"> importante soprattutto per i funghi micorrizici</t>
        </r>
        <r>
          <rPr>
            <sz val="12"/>
            <color indexed="81"/>
            <rFont val="Calibri"/>
            <family val="2"/>
            <scheme val="minor"/>
          </rPr>
          <t xml:space="preserve"> → alberi partner micorrizici; Inoltre, possono essere indicati anche alberi vicini ad altri gruppi di funghi. Si possono elencare fino a tre specie di alberi in tre colonne.</t>
        </r>
      </text>
    </comment>
    <comment ref="AB10" authorId="0" shapeId="0" xr:uid="{8710833D-5C8F-41C3-A665-8BE74C7FD557}">
      <text>
        <r>
          <rPr>
            <sz val="12"/>
            <color indexed="81"/>
            <rFont val="Calibri"/>
            <family val="2"/>
            <scheme val="minor"/>
          </rPr>
          <t xml:space="preserve">Baum- Strauch- oder Zwergstrauchart in unmittelbarer Nähe des Pilzfundes; </t>
        </r>
        <r>
          <rPr>
            <b/>
            <sz val="12"/>
            <color indexed="81"/>
            <rFont val="Calibri"/>
            <family val="2"/>
            <scheme val="minor"/>
          </rPr>
          <t>Wichtig insbesondere bei Mykorrhizapilzen</t>
        </r>
        <r>
          <rPr>
            <sz val="12"/>
            <color indexed="81"/>
            <rFont val="Calibri"/>
            <family val="2"/>
            <scheme val="minor"/>
          </rPr>
          <t xml:space="preserve"> → Partnerbäume der Mykorrhiza; 
Ferner können aber auch bei anderen Pilzgruppen nahestehende Bäume angegeben werden. Es können bis zu drei Baumarten in drei Spalten angegeben werden.
Les espèces d'arbres, d'arbustes ou d'arbrisseaux nains à proximité immédiate du champignon ; </t>
        </r>
        <r>
          <rPr>
            <b/>
            <sz val="12"/>
            <color indexed="81"/>
            <rFont val="Calibri"/>
            <family val="2"/>
            <scheme val="minor"/>
          </rPr>
          <t>important surtout pour les champignons mycorhiziens → arbres partenaires de la mycorhize</t>
        </r>
        <r>
          <rPr>
            <sz val="12"/>
            <color indexed="81"/>
            <rFont val="Calibri"/>
            <family val="2"/>
            <scheme val="minor"/>
          </rPr>
          <t xml:space="preserve"> ; En outre, les arbres proches d'autres groupes de champignons peuvent également être indiqués. Jusqu'à trois espèces d'arbres peuvent être indiquées dans trois colonnes.
Le specie di alberi, arbusti o arbusti nani nelle immediate vicinanze del fungo; </t>
        </r>
        <r>
          <rPr>
            <b/>
            <sz val="12"/>
            <color indexed="81"/>
            <rFont val="Calibri"/>
            <family val="2"/>
            <scheme val="minor"/>
          </rPr>
          <t xml:space="preserve">importante soprattutto per i funghi micorrizici </t>
        </r>
        <r>
          <rPr>
            <sz val="12"/>
            <color indexed="81"/>
            <rFont val="Calibri"/>
            <family val="2"/>
            <scheme val="minor"/>
          </rPr>
          <t>→ alberi partner micorrizici; Inoltre, possono essere indicati anche alberi vicini ad altri gruppi di funghi. Si possono elencare fino a tre specie di alberi in tre colonne.</t>
        </r>
      </text>
    </comment>
    <comment ref="AC10" authorId="0" shapeId="0" xr:uid="{25A02D78-6792-4453-A284-136BD203747B}">
      <text>
        <r>
          <rPr>
            <sz val="12"/>
            <color indexed="81"/>
            <rFont val="Calibri"/>
            <family val="2"/>
            <scheme val="minor"/>
          </rPr>
          <t>Anzahl der Fruchtkörper dieser Pilzart in unmittelbarer Umgebung des Fundortes.
Nombre de sporophores dans les environs immédiats.
Numero di corpi fruttiferi nelle immediate vicinanze.</t>
        </r>
      </text>
    </comment>
    <comment ref="AD10" authorId="0" shapeId="0" xr:uid="{77509879-7BE4-4899-8B57-942C97ABEF08}">
      <text>
        <r>
          <rPr>
            <sz val="12"/>
            <color indexed="81"/>
            <rFont val="Calibri"/>
            <family val="2"/>
            <scheme val="minor"/>
          </rPr>
          <t xml:space="preserve">Hier kann angegeben werden, ob die </t>
        </r>
        <r>
          <rPr>
            <b/>
            <sz val="12"/>
            <color indexed="81"/>
            <rFont val="Calibri"/>
            <family val="2"/>
            <scheme val="minor"/>
          </rPr>
          <t>Hauptfruchtform = Teleomorphe</t>
        </r>
        <r>
          <rPr>
            <sz val="12"/>
            <color indexed="81"/>
            <rFont val="Calibri"/>
            <family val="2"/>
            <scheme val="minor"/>
          </rPr>
          <t xml:space="preserve"> (sexuelle Form mit Basidien oder Asci) oder die </t>
        </r>
        <r>
          <rPr>
            <b/>
            <sz val="12"/>
            <color indexed="81"/>
            <rFont val="Calibri"/>
            <family val="2"/>
            <scheme val="minor"/>
          </rPr>
          <t>Nebenfruchtform = Anamorphe</t>
        </r>
        <r>
          <rPr>
            <sz val="12"/>
            <color indexed="81"/>
            <rFont val="Calibri"/>
            <family val="2"/>
            <scheme val="minor"/>
          </rPr>
          <t xml:space="preserve"> (asexuelle Form mit Konidiensporen) oder Beide zusammen gefunden wurden. 
On peut indiquer si</t>
        </r>
        <r>
          <rPr>
            <b/>
            <sz val="12"/>
            <color indexed="81"/>
            <rFont val="Calibri"/>
            <family val="2"/>
            <scheme val="minor"/>
          </rPr>
          <t xml:space="preserve"> la forme frutière = téléomorphe</t>
        </r>
        <r>
          <rPr>
            <sz val="12"/>
            <color indexed="81"/>
            <rFont val="Calibri"/>
            <family val="2"/>
            <scheme val="minor"/>
          </rPr>
          <t xml:space="preserve"> (forme sexuelle avec basides ou asques) ou </t>
        </r>
        <r>
          <rPr>
            <b/>
            <sz val="12"/>
            <color indexed="81"/>
            <rFont val="Calibri"/>
            <family val="2"/>
            <scheme val="minor"/>
          </rPr>
          <t>la forme frutière = anamorphe</t>
        </r>
        <r>
          <rPr>
            <sz val="12"/>
            <color indexed="81"/>
            <rFont val="Calibri"/>
            <family val="2"/>
            <scheme val="minor"/>
          </rPr>
          <t xml:space="preserve"> (forme asexuée avec conidiospores) ou si les deux ont été trouvées ensemble. 
Si può indicare se </t>
        </r>
        <r>
          <rPr>
            <b/>
            <sz val="12"/>
            <color indexed="81"/>
            <rFont val="Calibri"/>
            <family val="2"/>
            <scheme val="minor"/>
          </rPr>
          <t>la forma di riproduzione = teleomorfa</t>
        </r>
        <r>
          <rPr>
            <sz val="12"/>
            <color indexed="81"/>
            <rFont val="Calibri"/>
            <family val="2"/>
            <scheme val="minor"/>
          </rPr>
          <t xml:space="preserve"> (forma sessuale con basidi o aschi) o se </t>
        </r>
        <r>
          <rPr>
            <b/>
            <sz val="12"/>
            <color indexed="81"/>
            <rFont val="Calibri"/>
            <family val="2"/>
            <scheme val="minor"/>
          </rPr>
          <t>la forma di riproduzione = anamorfa</t>
        </r>
        <r>
          <rPr>
            <sz val="12"/>
            <color indexed="81"/>
            <rFont val="Calibri"/>
            <family val="2"/>
            <scheme val="minor"/>
          </rPr>
          <t xml:space="preserve"> (forma asessuata con conidi) o se entrambe sono state trovate insieme.</t>
        </r>
      </text>
    </comment>
    <comment ref="AE10" authorId="0" shapeId="0" xr:uid="{E5DED5E1-3AFC-4761-8A6C-EC5B9A12F395}">
      <text>
        <r>
          <rPr>
            <sz val="12"/>
            <color indexed="81"/>
            <rFont val="Calibri"/>
            <family val="2"/>
            <scheme val="minor"/>
          </rPr>
          <t xml:space="preserve">Dieses Feld ist </t>
        </r>
        <r>
          <rPr>
            <b/>
            <sz val="12"/>
            <color indexed="81"/>
            <rFont val="Calibri"/>
            <family val="2"/>
            <scheme val="minor"/>
          </rPr>
          <t>nur bei Rostpilzen</t>
        </r>
        <r>
          <rPr>
            <sz val="12"/>
            <color indexed="81"/>
            <rFont val="Calibri"/>
            <family val="2"/>
            <scheme val="minor"/>
          </rPr>
          <t xml:space="preserve"> zu verwenden! Rostpilze wechseln in ihrem Lebenszyklus oft den Wirt und bilden dabei bis zu 5 verschiedene Sporenstadien aus. Es können hier die beim Fund vorhandenen Sporenstadien des Rostpilzes angegeben werden. 
Ce champ ne doit être utilisé </t>
        </r>
        <r>
          <rPr>
            <b/>
            <sz val="12"/>
            <color indexed="81"/>
            <rFont val="Calibri"/>
            <family val="2"/>
            <scheme val="minor"/>
          </rPr>
          <t>que pour les rouilles</t>
        </r>
        <r>
          <rPr>
            <sz val="12"/>
            <color indexed="81"/>
            <rFont val="Calibri"/>
            <family val="2"/>
            <scheme val="minor"/>
          </rPr>
          <t xml:space="preserve"> ! Les rouilles changent souvent d'hôtes au cours de leur cycle de vie et forment jusqu'à 5 types de spores différents. Le type de spores présent au moment de l'observation peut être saisi ici. 
Questo campo dovrebbe essere usato</t>
        </r>
        <r>
          <rPr>
            <b/>
            <sz val="12"/>
            <color indexed="81"/>
            <rFont val="Calibri"/>
            <family val="2"/>
            <scheme val="minor"/>
          </rPr>
          <t xml:space="preserve"> solo per le ruggini!</t>
        </r>
        <r>
          <rPr>
            <sz val="12"/>
            <color indexed="81"/>
            <rFont val="Calibri"/>
            <family val="2"/>
            <scheme val="minor"/>
          </rPr>
          <t xml:space="preserve"> Le ruggini cambiano spesso ospite durante il loro ciclo vitale e formano fino a 5 diversi tipi di spore. Il tipo di spora presente al momento dell'osservazione può essere inserito qui. </t>
        </r>
      </text>
    </comment>
    <comment ref="AF10" authorId="0" shapeId="0" xr:uid="{548FFB1E-158B-42C1-95FF-84C7D9FB02F8}">
      <text>
        <r>
          <rPr>
            <sz val="12"/>
            <color indexed="81"/>
            <rFont val="Calibri"/>
            <family val="2"/>
            <scheme val="minor"/>
          </rPr>
          <t>Die Art des Beleges, Exsikkat, Foto oder Exsikkat+Foto kann hier definiert werden.
Le type de témoin (exsiccatum, photo ou photo et exsiccatum) peut être spécifié ici.
Il tipo di prova (exsiccatum, foto o foto ed exsiccatum) può essere specificato qui.</t>
        </r>
      </text>
    </comment>
    <comment ref="AG10" authorId="0" shapeId="0" xr:uid="{60586354-6809-4102-9BA3-C16F3B9DE878}">
      <text>
        <r>
          <rPr>
            <sz val="12"/>
            <color indexed="81"/>
            <rFont val="Calibri"/>
            <family val="2"/>
            <scheme val="minor"/>
          </rPr>
          <t>Der Standort des Exsikkates kann hier aus einer Liste von bekannten Herbarien ausgewählt werden. Wenn man das Exsikkat in einer privaten Sammlung (Zuhause) aufbewahrt, soll "Privates Herbar" gewählt werden.
Le dépôt de l'exsiccatum peut être sélectionné ici à partir d'une liste d'herbiers connus. Si l'exsiccatum est conservé dans une collection privée (à la maison), il faut sélectionner "Herbier privé".
Il deposito dell'exsiccatum può essere selezionato qui da una lista di erbari conosciuti. Se l'exsiccatum è conservato in una collezione privata (a casa), seleziona "Erbario privato".</t>
        </r>
      </text>
    </comment>
    <comment ref="AH10" authorId="0" shapeId="0" xr:uid="{584F2F28-CE47-4A9D-B525-929DC7048A05}">
      <text>
        <r>
          <rPr>
            <sz val="12"/>
            <color indexed="81"/>
            <rFont val="Calibri"/>
            <family val="2"/>
            <scheme val="minor"/>
          </rPr>
          <t>Hier soll die Herbarnummer (Privates Herbar oder öffentliches Herbar) angegeben werden. Feld kann nur ausgefüllt werden, wenn ein Herbarstandort ausgewählt wurde! Bezeichnung darf Maximal 20 Zeichen lang sein.
Falls die Zelle Rot wird, fehlt der Herbarstandort: Bitte angeben!
Le numéro de l'echantillon d'herbier (herbier privé ou herbier public) doit être indiqué ici. Le champ ne peut être rempli que si l'herbier de dépôt a été sélectionné ! Le nom peut comporter un maximum de 20 caractères. Si la cellule devient rouge, veuillez préciser l'herbier de dépôt !
Il numero del campione d'erbario (erbario privato o erbario pubblico) deve essere inserito qui. Il campo può essere compilato solo se l'erbario di deposito è stato selezionato! Il nome può essere lungo fino a 20 caratteri. Se la cella diventa rossa, specificare l'erbario di deposito!</t>
        </r>
      </text>
    </comment>
    <comment ref="AI10" authorId="0" shapeId="0" xr:uid="{933A1A0B-2CF4-4FB3-8F98-B358BBF019D3}">
      <text>
        <r>
          <rPr>
            <sz val="12"/>
            <color indexed="81"/>
            <rFont val="Calibri"/>
            <family val="2"/>
            <scheme val="minor"/>
          </rPr>
          <t>Nur Relevant wenn der Fund sequenziert wurde! In diesem Falle ist hier das Barcode-Label anzugeben.
Seulement pertinent si l'échantillon a été séquencé ! Dans ce cas, l'dentifiant du codage à barres de l'ADN doit être indiqué ici.
Rilevante solo se il campione è stato sequenziato! In questo caso, il numero del codice a barre del DNA deve essere indicato qui</t>
        </r>
      </text>
    </comment>
    <comment ref="AJ10" authorId="0" shapeId="0" xr:uid="{F88091A2-6A6F-4413-AEFB-A1EFA74743AD}">
      <text>
        <r>
          <rPr>
            <sz val="12"/>
            <color indexed="81"/>
            <rFont val="Calibri"/>
            <family val="2"/>
            <scheme val="minor"/>
          </rPr>
          <t>Hier kann die verwendete Bestimmungsliteratur (nur Ein Werk) ausgewählt werden. Fehlt das Bestimmungswerk, kann dies bei Bemerkung Bestimmung angegeben werden.
L'ouvrage pour l'identification utilisé (un seul ouvrage) peut être sélectionné ici. Si l'ouvrage pour l'identification n'est pas sur la liste, il peut être indiqué sous Notes sur l'identification.
Il libro di riferimento usato (solo un libro) può essere selezionato qui. Se il libro di riferimento non è sulla lista,  può essere indicato sotto Note sull'identificazione.</t>
        </r>
      </text>
    </comment>
    <comment ref="AK10" authorId="0" shapeId="0" xr:uid="{FD98CCDB-1714-486F-BECA-4C718CA22DC5}">
      <text>
        <r>
          <rPr>
            <sz val="12"/>
            <color indexed="81"/>
            <rFont val="Calibri"/>
            <family val="2"/>
            <scheme val="minor"/>
          </rPr>
          <t xml:space="preserve">Hier muss das Vertraulichkeitsniveau für jeden Fund separat oder </t>
        </r>
        <r>
          <rPr>
            <b/>
            <sz val="12"/>
            <color indexed="81"/>
            <rFont val="Calibri"/>
            <family val="2"/>
            <scheme val="minor"/>
          </rPr>
          <t>generell (→Feld oben)</t>
        </r>
        <r>
          <rPr>
            <sz val="12"/>
            <color indexed="81"/>
            <rFont val="Calibri"/>
            <family val="2"/>
            <scheme val="minor"/>
          </rPr>
          <t xml:space="preserve"> angegeben werden. Der Standardwert ist dabei </t>
        </r>
        <r>
          <rPr>
            <b/>
            <sz val="12"/>
            <color indexed="81"/>
            <rFont val="Calibri"/>
            <family val="2"/>
            <scheme val="minor"/>
          </rPr>
          <t>"ohne Restriktionen"</t>
        </r>
        <r>
          <rPr>
            <sz val="12"/>
            <color indexed="81"/>
            <rFont val="Calibri"/>
            <family val="2"/>
            <scheme val="minor"/>
          </rPr>
          <t xml:space="preserve">. Dabei können Daten </t>
        </r>
        <r>
          <rPr>
            <b/>
            <sz val="12"/>
            <color indexed="81"/>
            <rFont val="Calibri"/>
            <family val="2"/>
            <scheme val="minor"/>
          </rPr>
          <t xml:space="preserve">punktgenau </t>
        </r>
        <r>
          <rPr>
            <sz val="12"/>
            <color indexed="81"/>
            <rFont val="Calibri"/>
            <family val="2"/>
            <scheme val="minor"/>
          </rPr>
          <t xml:space="preserve">(gemeldete Koordinaten) an Dritte weitergegeben werden. Sollen Daten </t>
        </r>
        <r>
          <rPr>
            <b/>
            <sz val="12"/>
            <color indexed="81"/>
            <rFont val="Calibri"/>
            <family val="2"/>
            <scheme val="minor"/>
          </rPr>
          <t>nur nach Rücksprache</t>
        </r>
        <r>
          <rPr>
            <sz val="12"/>
            <color indexed="81"/>
            <rFont val="Calibri"/>
            <family val="2"/>
            <scheme val="minor"/>
          </rPr>
          <t xml:space="preserve"> mit dem Dateneigentümer punktgenau weitergegeben werden können, muss hier </t>
        </r>
        <r>
          <rPr>
            <b/>
            <sz val="12"/>
            <color indexed="81"/>
            <rFont val="Calibri"/>
            <family val="2"/>
            <scheme val="minor"/>
          </rPr>
          <t>"vorgängige Zustimmung einholen"</t>
        </r>
        <r>
          <rPr>
            <sz val="12"/>
            <color indexed="81"/>
            <rFont val="Calibri"/>
            <family val="2"/>
            <scheme val="minor"/>
          </rPr>
          <t xml:space="preserve"> gewählt werden.
Ici le niveau de confidentialité doit être spécifié séparément pour chaque observation ou</t>
        </r>
        <r>
          <rPr>
            <b/>
            <sz val="12"/>
            <color indexed="81"/>
            <rFont val="Calibri"/>
            <family val="2"/>
            <scheme val="minor"/>
          </rPr>
          <t xml:space="preserve"> globalement (→ champ ci-dessus)</t>
        </r>
        <r>
          <rPr>
            <sz val="12"/>
            <color indexed="81"/>
            <rFont val="Calibri"/>
            <family val="2"/>
            <scheme val="minor"/>
          </rPr>
          <t xml:space="preserve">. La valeur par défaut est </t>
        </r>
        <r>
          <rPr>
            <b/>
            <sz val="12"/>
            <color indexed="81"/>
            <rFont val="Calibri"/>
            <family val="2"/>
            <scheme val="minor"/>
          </rPr>
          <t>"sans restrictions"</t>
        </r>
        <r>
          <rPr>
            <sz val="12"/>
            <color indexed="81"/>
            <rFont val="Calibri"/>
            <family val="2"/>
            <scheme val="minor"/>
          </rPr>
          <t xml:space="preserve">. Les données peuvent être transmises à des tiers avec une grande précision (coordonnées rapportées). Si les données ne peuvent être transmises avec précision </t>
        </r>
        <r>
          <rPr>
            <b/>
            <sz val="12"/>
            <color indexed="81"/>
            <rFont val="Calibri"/>
            <family val="2"/>
            <scheme val="minor"/>
          </rPr>
          <t>qu'après consultation</t>
        </r>
        <r>
          <rPr>
            <sz val="12"/>
            <color indexed="81"/>
            <rFont val="Calibri"/>
            <family val="2"/>
            <scheme val="minor"/>
          </rPr>
          <t xml:space="preserve"> du propriétaire des données, il faut choisir ici </t>
        </r>
        <r>
          <rPr>
            <b/>
            <sz val="12"/>
            <color indexed="81"/>
            <rFont val="Calibri"/>
            <family val="2"/>
            <scheme val="minor"/>
          </rPr>
          <t>"avec consultation et accord préalable"</t>
        </r>
        <r>
          <rPr>
            <sz val="12"/>
            <color indexed="81"/>
            <rFont val="Calibri"/>
            <family val="2"/>
            <scheme val="minor"/>
          </rPr>
          <t xml:space="preserve">.
Qui il livello di confidenzialità deve essere specificato separatamente per ogni osservazione </t>
        </r>
        <r>
          <rPr>
            <b/>
            <sz val="12"/>
            <color indexed="81"/>
            <rFont val="Calibri"/>
            <family val="2"/>
            <scheme val="minor"/>
          </rPr>
          <t>o in generale (→ campo sopra)</t>
        </r>
        <r>
          <rPr>
            <sz val="12"/>
            <color indexed="81"/>
            <rFont val="Calibri"/>
            <family val="2"/>
            <scheme val="minor"/>
          </rPr>
          <t xml:space="preserve">. Il valore predefinito è </t>
        </r>
        <r>
          <rPr>
            <b/>
            <sz val="12"/>
            <color indexed="81"/>
            <rFont val="Calibri"/>
            <family val="2"/>
            <scheme val="minor"/>
          </rPr>
          <t>"senza limitazioni"</t>
        </r>
        <r>
          <rPr>
            <sz val="12"/>
            <color indexed="81"/>
            <rFont val="Calibri"/>
            <family val="2"/>
            <scheme val="minor"/>
          </rPr>
          <t xml:space="preserve">. I dati possono essere trasmessi a terzi con grande precisione (coordinate riportate). Se i dati possono essere trasmessi con precisione solo dopo aver consultato il proprietario dei dati, qui dovrebbe essere selezionato </t>
        </r>
        <r>
          <rPr>
            <b/>
            <sz val="12"/>
            <color indexed="81"/>
            <rFont val="Calibri"/>
            <family val="2"/>
            <scheme val="minor"/>
          </rPr>
          <t>"su richiesta e con accordo esplicito"</t>
        </r>
        <r>
          <rPr>
            <sz val="12"/>
            <color indexed="81"/>
            <rFont val="Calibri"/>
            <family val="2"/>
            <scheme val="minor"/>
          </rPr>
          <t xml:space="preserve">.
</t>
        </r>
      </text>
    </comment>
    <comment ref="AL10" authorId="0" shapeId="0" xr:uid="{856E0442-7A66-4671-A908-914C8C6ED9AD}">
      <text>
        <r>
          <rPr>
            <sz val="12"/>
            <color indexed="81"/>
            <rFont val="Calibri"/>
            <family val="2"/>
            <scheme val="minor"/>
          </rPr>
          <t xml:space="preserve">Hier muss </t>
        </r>
        <r>
          <rPr>
            <b/>
            <sz val="12"/>
            <color indexed="81"/>
            <rFont val="Calibri"/>
            <family val="2"/>
            <scheme val="minor"/>
          </rPr>
          <t>"Öffentliche Daten"</t>
        </r>
        <r>
          <rPr>
            <sz val="12"/>
            <color indexed="81"/>
            <rFont val="Calibri"/>
            <family val="2"/>
            <scheme val="minor"/>
          </rPr>
          <t xml:space="preserve"> oder </t>
        </r>
        <r>
          <rPr>
            <b/>
            <sz val="12"/>
            <color indexed="81"/>
            <rFont val="Calibri"/>
            <family val="2"/>
            <scheme val="minor"/>
          </rPr>
          <t>"Private Daten"</t>
        </r>
        <r>
          <rPr>
            <sz val="12"/>
            <color indexed="81"/>
            <rFont val="Calibri"/>
            <family val="2"/>
            <scheme val="minor"/>
          </rPr>
          <t xml:space="preserve"> für jeden Fund oder </t>
        </r>
        <r>
          <rPr>
            <b/>
            <sz val="12"/>
            <color indexed="81"/>
            <rFont val="Calibri"/>
            <family val="2"/>
            <scheme val="minor"/>
          </rPr>
          <t>generell (→Feld oben)</t>
        </r>
        <r>
          <rPr>
            <sz val="12"/>
            <color indexed="81"/>
            <rFont val="Calibri"/>
            <family val="2"/>
            <scheme val="minor"/>
          </rPr>
          <t xml:space="preserve"> ausgewählt werden. </t>
        </r>
        <r>
          <rPr>
            <b/>
            <sz val="12"/>
            <color indexed="81"/>
            <rFont val="Calibri"/>
            <family val="2"/>
            <scheme val="minor"/>
          </rPr>
          <t>Private Daten</t>
        </r>
        <r>
          <rPr>
            <sz val="12"/>
            <color indexed="81"/>
            <rFont val="Calibri"/>
            <family val="2"/>
            <scheme val="minor"/>
          </rPr>
          <t xml:space="preserve"> wurden entweder ehrenamtlich durch Privatpersonen oder durch eine privatrechtliche Institution erhoben (Datenmelder und –melderin). </t>
        </r>
        <r>
          <rPr>
            <b/>
            <sz val="12"/>
            <color indexed="81"/>
            <rFont val="Calibri"/>
            <family val="2"/>
            <scheme val="minor"/>
          </rPr>
          <t>Öffentliche Daten</t>
        </r>
        <r>
          <rPr>
            <sz val="12"/>
            <color indexed="81"/>
            <rFont val="Calibri"/>
            <family val="2"/>
            <scheme val="minor"/>
          </rPr>
          <t xml:space="preserve"> stammen aus Projekten, die von der öffentlichen Hand (Bund, Kantone, Gemeinden) finanziert wurden (z.B. Rote Listen, Bundesinventare, kantonale Mandate usw.).
Ici, il faut sélectionner "</t>
        </r>
        <r>
          <rPr>
            <b/>
            <sz val="12"/>
            <color indexed="81"/>
            <rFont val="Calibri"/>
            <family val="2"/>
            <scheme val="minor"/>
          </rPr>
          <t>Données publiques</t>
        </r>
        <r>
          <rPr>
            <sz val="12"/>
            <color indexed="81"/>
            <rFont val="Calibri"/>
            <family val="2"/>
            <scheme val="minor"/>
          </rPr>
          <t>" ou "</t>
        </r>
        <r>
          <rPr>
            <b/>
            <sz val="12"/>
            <color indexed="81"/>
            <rFont val="Calibri"/>
            <family val="2"/>
            <scheme val="minor"/>
          </rPr>
          <t>Données privées</t>
        </r>
        <r>
          <rPr>
            <sz val="12"/>
            <color indexed="81"/>
            <rFont val="Calibri"/>
            <family val="2"/>
            <scheme val="minor"/>
          </rPr>
          <t xml:space="preserve">" pour chaque observation ou </t>
        </r>
        <r>
          <rPr>
            <b/>
            <sz val="12"/>
            <color indexed="81"/>
            <rFont val="Calibri"/>
            <family val="2"/>
            <scheme val="minor"/>
          </rPr>
          <t>globalement (→ champ ci-dessus)</t>
        </r>
        <r>
          <rPr>
            <sz val="12"/>
            <color indexed="81"/>
            <rFont val="Calibri"/>
            <family val="2"/>
            <scheme val="minor"/>
          </rPr>
          <t xml:space="preserve">. Les </t>
        </r>
        <r>
          <rPr>
            <b/>
            <sz val="12"/>
            <color indexed="81"/>
            <rFont val="Calibri"/>
            <family val="2"/>
            <scheme val="minor"/>
          </rPr>
          <t>données privées</t>
        </r>
        <r>
          <rPr>
            <sz val="12"/>
            <color indexed="81"/>
            <rFont val="Calibri"/>
            <family val="2"/>
            <scheme val="minor"/>
          </rPr>
          <t xml:space="preserve"> ont été collectées soit volontairement par des particuliers, soit par une institution de droit privé (le fournisseur des données). Les </t>
        </r>
        <r>
          <rPr>
            <b/>
            <sz val="12"/>
            <color indexed="81"/>
            <rFont val="Calibri"/>
            <family val="2"/>
            <scheme val="minor"/>
          </rPr>
          <t>données publiques</t>
        </r>
        <r>
          <rPr>
            <sz val="12"/>
            <color indexed="81"/>
            <rFont val="Calibri"/>
            <family val="2"/>
            <scheme val="minor"/>
          </rPr>
          <t xml:space="preserve"> proviennent de projets financés par le secteur public (Confédération, cantons, communes) (p. ex. listes rouges, inventaires fédéraux, mandats cantonaux, etc.).
Qui</t>
        </r>
        <r>
          <rPr>
            <b/>
            <sz val="12"/>
            <color indexed="81"/>
            <rFont val="Calibri"/>
            <family val="2"/>
            <scheme val="minor"/>
          </rPr>
          <t xml:space="preserve"> "Dati pubblici"</t>
        </r>
        <r>
          <rPr>
            <sz val="12"/>
            <color indexed="81"/>
            <rFont val="Calibri"/>
            <family val="2"/>
            <scheme val="minor"/>
          </rPr>
          <t xml:space="preserve"> o </t>
        </r>
        <r>
          <rPr>
            <b/>
            <sz val="12"/>
            <color indexed="81"/>
            <rFont val="Calibri"/>
            <family val="2"/>
            <scheme val="minor"/>
          </rPr>
          <t>"Dati privati"</t>
        </r>
        <r>
          <rPr>
            <sz val="12"/>
            <color indexed="81"/>
            <rFont val="Calibri"/>
            <family val="2"/>
            <scheme val="minor"/>
          </rPr>
          <t xml:space="preserve"> devono essere selezionati per ogni </t>
        </r>
        <r>
          <rPr>
            <b/>
            <sz val="12"/>
            <color indexed="81"/>
            <rFont val="Calibri"/>
            <family val="2"/>
            <scheme val="minor"/>
          </rPr>
          <t>osservazione o in generale (→ campo sopra)</t>
        </r>
        <r>
          <rPr>
            <sz val="12"/>
            <color indexed="81"/>
            <rFont val="Calibri"/>
            <family val="2"/>
            <scheme val="minor"/>
          </rPr>
          <t xml:space="preserve">. I </t>
        </r>
        <r>
          <rPr>
            <b/>
            <sz val="12"/>
            <color indexed="81"/>
            <rFont val="Calibri"/>
            <family val="2"/>
            <scheme val="minor"/>
          </rPr>
          <t>dati privati</t>
        </r>
        <r>
          <rPr>
            <sz val="12"/>
            <color indexed="81"/>
            <rFont val="Calibri"/>
            <family val="2"/>
            <scheme val="minor"/>
          </rPr>
          <t xml:space="preserve"> sono stati raccolti volontariamente da individui o da un'istituzione di diritto privato (il fornitore dei dati). I</t>
        </r>
        <r>
          <rPr>
            <b/>
            <sz val="12"/>
            <color indexed="81"/>
            <rFont val="Calibri"/>
            <family val="2"/>
            <scheme val="minor"/>
          </rPr>
          <t xml:space="preserve"> dati pubblici</t>
        </r>
        <r>
          <rPr>
            <sz val="12"/>
            <color indexed="81"/>
            <rFont val="Calibri"/>
            <family val="2"/>
            <scheme val="minor"/>
          </rPr>
          <t xml:space="preserve"> provengono da progetti finanziati da enti pubblici (federali, cantonali, comunali) (ad esempio liste rosse, inventari federali, mandati cantonali, ecc.).</t>
        </r>
      </text>
    </comment>
    <comment ref="AM10" authorId="0" shapeId="0" xr:uid="{F4F051DF-FC63-4838-92D5-5BABFD1D97DD}">
      <text>
        <r>
          <rPr>
            <sz val="12"/>
            <color indexed="81"/>
            <rFont val="Calibri"/>
            <family val="2"/>
            <scheme val="minor"/>
          </rPr>
          <t xml:space="preserve">Hier muss </t>
        </r>
        <r>
          <rPr>
            <b/>
            <sz val="12"/>
            <color indexed="81"/>
            <rFont val="Calibri"/>
            <family val="2"/>
            <scheme val="minor"/>
          </rPr>
          <t>"Name weitergeben"</t>
        </r>
        <r>
          <rPr>
            <sz val="12"/>
            <color indexed="81"/>
            <rFont val="Calibri"/>
            <family val="2"/>
            <scheme val="minor"/>
          </rPr>
          <t xml:space="preserve"> oder </t>
        </r>
        <r>
          <rPr>
            <b/>
            <sz val="12"/>
            <color indexed="81"/>
            <rFont val="Calibri"/>
            <family val="2"/>
            <scheme val="minor"/>
          </rPr>
          <t>"Name sperren"</t>
        </r>
        <r>
          <rPr>
            <sz val="12"/>
            <color indexed="81"/>
            <rFont val="Calibri"/>
            <family val="2"/>
            <scheme val="minor"/>
          </rPr>
          <t xml:space="preserve"> für jeden Fund oder </t>
        </r>
        <r>
          <rPr>
            <b/>
            <sz val="12"/>
            <color indexed="81"/>
            <rFont val="Calibri"/>
            <family val="2"/>
            <scheme val="minor"/>
          </rPr>
          <t xml:space="preserve">generell (→Feld oben) </t>
        </r>
        <r>
          <rPr>
            <sz val="12"/>
            <color indexed="81"/>
            <rFont val="Calibri"/>
            <family val="2"/>
            <scheme val="minor"/>
          </rPr>
          <t xml:space="preserve">ausgewählt werden. Als Anerkennung der Autorenschaft und wichtiges Element der Datenqualität möchte SwissFungi die Namen von Finder und Bestimmer zusammen mit den Datensätzen an Dritte abgeben können (z.B. im Fundatlas von SwissFungi). Private Melder und Melderinnen haben jedoch die Möglichkeit, mit </t>
        </r>
        <r>
          <rPr>
            <b/>
            <sz val="12"/>
            <color indexed="81"/>
            <rFont val="Calibri"/>
            <family val="2"/>
            <scheme val="minor"/>
          </rPr>
          <t>"Name sperren"</t>
        </r>
        <r>
          <rPr>
            <sz val="12"/>
            <color indexed="81"/>
            <rFont val="Calibri"/>
            <family val="2"/>
            <scheme val="minor"/>
          </rPr>
          <t xml:space="preserve"> anonym zu bleiben.
Ici, il faut sélectionner "</t>
        </r>
        <r>
          <rPr>
            <b/>
            <sz val="12"/>
            <color indexed="81"/>
            <rFont val="Calibri"/>
            <family val="2"/>
            <scheme val="minor"/>
          </rPr>
          <t>Transmettre le nom</t>
        </r>
        <r>
          <rPr>
            <sz val="12"/>
            <color indexed="81"/>
            <rFont val="Calibri"/>
            <family val="2"/>
            <scheme val="minor"/>
          </rPr>
          <t>" ou "</t>
        </r>
        <r>
          <rPr>
            <b/>
            <sz val="12"/>
            <color indexed="81"/>
            <rFont val="Calibri"/>
            <family val="2"/>
            <scheme val="minor"/>
          </rPr>
          <t>Bloquer le nom</t>
        </r>
        <r>
          <rPr>
            <sz val="12"/>
            <color indexed="81"/>
            <rFont val="Calibri"/>
            <family val="2"/>
            <scheme val="minor"/>
          </rPr>
          <t xml:space="preserve">" pour chaque observation ou </t>
        </r>
        <r>
          <rPr>
            <b/>
            <sz val="12"/>
            <color indexed="81"/>
            <rFont val="Calibri"/>
            <family val="2"/>
            <scheme val="minor"/>
          </rPr>
          <t>globalement (→ champ ci-dessus)</t>
        </r>
        <r>
          <rPr>
            <sz val="12"/>
            <color indexed="81"/>
            <rFont val="Calibri"/>
            <family val="2"/>
            <scheme val="minor"/>
          </rPr>
          <t xml:space="preserve">. Comme signe de reconnaissance et comme aspect de qualité des données, SwissFungi souhaite transmettre à des tiers les noms de l'observateur et de l'identificateur avec les données (par exemple dans l'atlas de distribution de SwissFungi). Les personnes privées ont toutefois la possibilité d'utiliser la mention </t>
        </r>
        <r>
          <rPr>
            <b/>
            <sz val="12"/>
            <color indexed="81"/>
            <rFont val="Calibri"/>
            <family val="2"/>
            <scheme val="minor"/>
          </rPr>
          <t>"Bloquer le nom"</t>
        </r>
        <r>
          <rPr>
            <sz val="12"/>
            <color indexed="81"/>
            <rFont val="Calibri"/>
            <family val="2"/>
            <scheme val="minor"/>
          </rPr>
          <t xml:space="preserve"> pour rester anonymes.
Qui "</t>
        </r>
        <r>
          <rPr>
            <b/>
            <sz val="12"/>
            <color indexed="81"/>
            <rFont val="Calibri"/>
            <family val="2"/>
            <scheme val="minor"/>
          </rPr>
          <t>trasmettere il nome</t>
        </r>
        <r>
          <rPr>
            <sz val="12"/>
            <color indexed="81"/>
            <rFont val="Calibri"/>
            <family val="2"/>
            <scheme val="minor"/>
          </rPr>
          <t>" o "</t>
        </r>
        <r>
          <rPr>
            <b/>
            <sz val="12"/>
            <color indexed="81"/>
            <rFont val="Calibri"/>
            <family val="2"/>
            <scheme val="minor"/>
          </rPr>
          <t>bloccare il nome</t>
        </r>
        <r>
          <rPr>
            <sz val="12"/>
            <color indexed="81"/>
            <rFont val="Calibri"/>
            <family val="2"/>
            <scheme val="minor"/>
          </rPr>
          <t>" deve essere selezionato per ogni osservazione o</t>
        </r>
        <r>
          <rPr>
            <b/>
            <sz val="12"/>
            <color indexed="81"/>
            <rFont val="Calibri"/>
            <family val="2"/>
            <scheme val="minor"/>
          </rPr>
          <t xml:space="preserve"> in generale (→ campo sopra)</t>
        </r>
        <r>
          <rPr>
            <sz val="12"/>
            <color indexed="81"/>
            <rFont val="Calibri"/>
            <family val="2"/>
            <scheme val="minor"/>
          </rPr>
          <t xml:space="preserve">. Come segno di riconoscimento e come aspetto della qualità dei dati, SwissFungi vorrebbe trasmettere a terzi il nome dell'osservatore e dell'identificatore con i dati (ad esempio nell'atlante di distribuzione di SwissFungi). Tuttavia, i privati hanno la possibilità di usare </t>
        </r>
        <r>
          <rPr>
            <b/>
            <sz val="12"/>
            <color indexed="81"/>
            <rFont val="Calibri"/>
            <family val="2"/>
            <scheme val="minor"/>
          </rPr>
          <t>"bloccare il nome"</t>
        </r>
        <r>
          <rPr>
            <sz val="12"/>
            <color indexed="81"/>
            <rFont val="Calibri"/>
            <family val="2"/>
            <scheme val="minor"/>
          </rPr>
          <t xml:space="preserve"> per rimanere anonimi.
</t>
        </r>
      </text>
    </comment>
    <comment ref="AN10" authorId="0" shapeId="0" xr:uid="{A9703FC0-6A17-46CC-97CE-C4267A58B28B}">
      <text>
        <r>
          <rPr>
            <sz val="12"/>
            <color indexed="81"/>
            <rFont val="Calibri"/>
            <family val="2"/>
            <scheme val="minor"/>
          </rPr>
          <t>Name der Unterart.
Nom de la sous-espèce.
Nome della sottospecie.</t>
        </r>
      </text>
    </comment>
    <comment ref="AO10" authorId="0" shapeId="0" xr:uid="{5C4E9E43-C2AD-421D-9598-1B64E13DC054}">
      <text>
        <r>
          <rPr>
            <sz val="12"/>
            <color indexed="81"/>
            <rFont val="Calibri"/>
            <family val="2"/>
            <scheme val="minor"/>
          </rPr>
          <t>Autor(en) des Unterartnamens.
Auteur(s) du nom de la sous-espèce.
Autore (autori) del nome della sottospecie.</t>
        </r>
      </text>
    </comment>
    <comment ref="AP10" authorId="0" shapeId="0" xr:uid="{7BDB0F8D-1C39-42FA-AD24-B25E0FDA8FED}">
      <text>
        <r>
          <rPr>
            <sz val="12"/>
            <color indexed="81"/>
            <rFont val="Calibri"/>
            <family val="2"/>
            <scheme val="minor"/>
          </rPr>
          <t>Name der Varietät.
Nom de la variété.
Nome della varietà.</t>
        </r>
      </text>
    </comment>
    <comment ref="AQ10" authorId="0" shapeId="0" xr:uid="{1CD0AB31-F30A-43D0-8A95-96B47E517638}">
      <text>
        <r>
          <rPr>
            <sz val="12"/>
            <color indexed="81"/>
            <rFont val="Calibri"/>
            <family val="2"/>
            <scheme val="minor"/>
          </rPr>
          <t>Autor(en) des Varietätennamens.
Auteur(s) du nom de la variété.
Autore (autori) del nome della varietà.</t>
        </r>
      </text>
    </comment>
    <comment ref="AR10" authorId="0" shapeId="0" xr:uid="{EAAEFECB-B244-49B7-A650-AD38738E51E4}">
      <text>
        <r>
          <rPr>
            <sz val="12"/>
            <color indexed="81"/>
            <rFont val="Calibri"/>
            <family val="2"/>
            <scheme val="minor"/>
          </rPr>
          <t>Name der Form.
Nom de la forme.
Nome della forma.</t>
        </r>
      </text>
    </comment>
    <comment ref="AS10" authorId="0" shapeId="0" xr:uid="{6AC9FFAD-B8B8-4D61-9A49-139FE54867E7}">
      <text>
        <r>
          <rPr>
            <sz val="12"/>
            <color indexed="81"/>
            <rFont val="Calibri"/>
            <family val="2"/>
            <scheme val="minor"/>
          </rPr>
          <t>Autor(en) des Namens der Form.
Auteur(s) du nom de la forme.
Autore (autori) del nome della forma.</t>
        </r>
      </text>
    </comment>
    <comment ref="AT10" authorId="0" shapeId="0" xr:uid="{27381683-8ACE-426C-B800-E33AB24118AF}">
      <text>
        <r>
          <rPr>
            <sz val="12"/>
            <color indexed="81"/>
            <rFont val="Calibri"/>
            <family val="2"/>
            <scheme val="minor"/>
          </rPr>
          <t xml:space="preserve">Hier können zusätzliche Bemerkungen zur Taxonomie angebracht werden. Zum Beispiel können verschiedene Artkonzepte oder taxonomische Probleme erwähnt werden.
Des commentaires supplémentaires sur la taxonomie peuvent être faits ici. Par exemple, différents concepts d'espèces ou des problèmes taxonomiques peuvent être mentionnés.
Ulteriori commenti sulla tassonomia possono essere fatti qui. Per esempio, possono essere menzionati diversi concetti di specie o problemi tassonomici.
</t>
        </r>
      </text>
    </comment>
    <comment ref="AU10" authorId="0" shapeId="0" xr:uid="{875E3F6F-E361-4634-B5D1-2935A0672DC3}">
      <text>
        <r>
          <rPr>
            <sz val="12"/>
            <color indexed="81"/>
            <rFont val="Calibri"/>
            <family val="2"/>
            <scheme val="minor"/>
          </rPr>
          <t xml:space="preserve">Hier können ergänzende Bemerkungen zum Standort gemacht werden, die durch die anderen Felder nicht abgedeckt werden (z.B. "an steiler Wegböschung").
Il est possible d'ajouter des commentaires sur la localité qui ne sont pas couverts par les autres champs (par exemple, "sur les talus raides en bordure de route").
È possibile aggiungere commenti sulla località che non sono coperti dagli altri campi (per esempio "sulle scarpate ripide lungo la strada").
</t>
        </r>
      </text>
    </comment>
    <comment ref="AV10" authorId="0" shapeId="0" xr:uid="{1DAE9C1B-4C99-4C7A-8D3A-64446B1998AF}">
      <text>
        <r>
          <rPr>
            <sz val="12"/>
            <color indexed="81"/>
            <rFont val="Calibri"/>
            <family val="2"/>
            <scheme val="minor"/>
          </rPr>
          <t>Hier können ergänzende Bemerkungen zur Bestimmung gemacht werden. Es kann zum Beispiel weitere Bestimmungsliteratur angegeben werden oder farbliche/ökologische Abweichungen des Fundes zur typischen Art können erwähnt werden.
Des remarques supplémentaires sur l'identification peuvent être faites ici. Par exemple, il est possible de fournir d'autres ouvrages pour l'identification ou de mentionner des différences de couleur/écologiques de l'observation par rapport à l'espèce typique.
Ulteriori osservazioni sull'identificazione possono essere fatte qui. Per esempio, può essere fornita altra letteratura per l'identificazione o possono essere menzionate delle differenze di colore/ecologia dell'osservazione rispetto alla specie tipica.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Frey-Mangili</author>
  </authors>
  <commentList>
    <comment ref="B36" authorId="0" shapeId="0" xr:uid="{A37334AC-0F5A-4952-B451-330C83E6B1EB}">
      <text>
        <r>
          <rPr>
            <b/>
            <sz val="9"/>
            <color indexed="81"/>
            <rFont val="Segoe UI"/>
            <family val="2"/>
          </rPr>
          <t>Frey-Mangili:</t>
        </r>
        <r>
          <rPr>
            <sz val="9"/>
            <color indexed="81"/>
            <rFont val="Segoe UI"/>
            <family val="2"/>
          </rPr>
          <t xml:space="preserve">
Hier sollte es "Bemerkung zum Fundort" heissen. Wäre korrekt und entspräche dem Feld in der FlorApp.</t>
        </r>
      </text>
    </comment>
  </commentList>
</comments>
</file>

<file path=xl/sharedStrings.xml><?xml version="1.0" encoding="utf-8"?>
<sst xmlns="http://schemas.openxmlformats.org/spreadsheetml/2006/main" count="8130" uniqueCount="7698">
  <si>
    <t>Tabelle zur Erfassung mykologischer Daten</t>
  </si>
  <si>
    <t>ALTAUTOR</t>
  </si>
  <si>
    <t>Finder</t>
  </si>
  <si>
    <t>BESTIMMER_TXT</t>
  </si>
  <si>
    <t>FUNDDAT</t>
  </si>
  <si>
    <t>DATKANTE</t>
  </si>
  <si>
    <t>Anzfrk</t>
  </si>
  <si>
    <t>Belegtyp</t>
  </si>
  <si>
    <t>BESTLIT</t>
  </si>
  <si>
    <t>Name Gattung</t>
  </si>
  <si>
    <t>Name Art</t>
  </si>
  <si>
    <t>Präzision der Bestimmung</t>
  </si>
  <si>
    <t>Bemerkungen zur Taxonomie</t>
  </si>
  <si>
    <t>Autor Art</t>
  </si>
  <si>
    <t>Bestimmer</t>
  </si>
  <si>
    <t>Melder</t>
  </si>
  <si>
    <t>Datum des Fundes</t>
  </si>
  <si>
    <t>Präzision Datum</t>
  </si>
  <si>
    <t>X-Koordinate</t>
  </si>
  <si>
    <t>Y-Koordinate</t>
  </si>
  <si>
    <t>Genauigkeit der Koordinaten</t>
  </si>
  <si>
    <t>Flurname</t>
  </si>
  <si>
    <t>Lebensraum</t>
  </si>
  <si>
    <t>Substrat fein</t>
  </si>
  <si>
    <t>Baumart 1</t>
  </si>
  <si>
    <t>Baumart 2</t>
  </si>
  <si>
    <t>Baumart 3</t>
  </si>
  <si>
    <t>Anzahl Fruchtkörper</t>
  </si>
  <si>
    <t>Standort Bemerkungen</t>
  </si>
  <si>
    <t>Herbarnummer</t>
  </si>
  <si>
    <t>Herbarstandort</t>
  </si>
  <si>
    <t>Bestimmungsliteratur</t>
  </si>
  <si>
    <t>Bemerkungen Bestimmung</t>
  </si>
  <si>
    <t>Substrat grob</t>
  </si>
  <si>
    <t>Nadelstreu</t>
  </si>
  <si>
    <t>Nadelholz</t>
  </si>
  <si>
    <t>Laubstreu</t>
  </si>
  <si>
    <t>Laubholz</t>
  </si>
  <si>
    <t>Stallstreu</t>
  </si>
  <si>
    <t>Farne</t>
  </si>
  <si>
    <t>Graeser</t>
  </si>
  <si>
    <t>Kraeuter</t>
  </si>
  <si>
    <t>Wurzeln</t>
  </si>
  <si>
    <t>Kuhdung</t>
  </si>
  <si>
    <t>Pferdedung</t>
  </si>
  <si>
    <t>Hirschlosung</t>
  </si>
  <si>
    <t>Rehlosung</t>
  </si>
  <si>
    <t>Schafdung</t>
  </si>
  <si>
    <t>Ziegendung</t>
  </si>
  <si>
    <t>Hundekot</t>
  </si>
  <si>
    <t>Vogeldung</t>
  </si>
  <si>
    <t>Sonstige</t>
  </si>
  <si>
    <t>Gemslosung</t>
  </si>
  <si>
    <t>Holzkohle</t>
  </si>
  <si>
    <t>Zapfen</t>
  </si>
  <si>
    <t>Insekten</t>
  </si>
  <si>
    <t>Nematoden</t>
  </si>
  <si>
    <t>Torfmoose</t>
  </si>
  <si>
    <t>Flechten</t>
  </si>
  <si>
    <t>Holzqual</t>
  </si>
  <si>
    <t>Holzabgr</t>
  </si>
  <si>
    <t>Holzqualität</t>
  </si>
  <si>
    <t>Holzabbaugrad</t>
  </si>
  <si>
    <t>Frischholz</t>
  </si>
  <si>
    <t>Moderholz</t>
  </si>
  <si>
    <t>Morschholz</t>
  </si>
  <si>
    <t>Mulmholz</t>
  </si>
  <si>
    <t>Totholz</t>
  </si>
  <si>
    <t>Kernholz</t>
  </si>
  <si>
    <t>liegende_Zweige</t>
  </si>
  <si>
    <t>Splintholz</t>
  </si>
  <si>
    <t>Baumart_1</t>
  </si>
  <si>
    <t>Abies alba</t>
  </si>
  <si>
    <t>Acer campestre</t>
  </si>
  <si>
    <t>Acer pseudoplatanus</t>
  </si>
  <si>
    <t>Acer spec.</t>
  </si>
  <si>
    <t>Aesculus spec.</t>
  </si>
  <si>
    <t>Alnus glutinosa</t>
  </si>
  <si>
    <t>Alnus incana</t>
  </si>
  <si>
    <t>Alnus spec.</t>
  </si>
  <si>
    <t>Alnus viridis</t>
  </si>
  <si>
    <t>Betula spec.</t>
  </si>
  <si>
    <t>Carpinus betulus</t>
  </si>
  <si>
    <t>Castanea sativa</t>
  </si>
  <si>
    <t>Cedrus spec.</t>
  </si>
  <si>
    <t>Corylus avellana</t>
  </si>
  <si>
    <t>Fagus sylvatica</t>
  </si>
  <si>
    <t>Fraxinus excelsior</t>
  </si>
  <si>
    <t>Ilex aquifolium</t>
  </si>
  <si>
    <t>Picea abies</t>
  </si>
  <si>
    <t>Pinus sylvestris</t>
  </si>
  <si>
    <t>Pinus cembra</t>
  </si>
  <si>
    <t>Larix decidua</t>
  </si>
  <si>
    <t>Quercus spec.</t>
  </si>
  <si>
    <t>Populus spec.</t>
  </si>
  <si>
    <t>Sorbus aucuparia</t>
  </si>
  <si>
    <t>Sorbus aria</t>
  </si>
  <si>
    <t>Tilia spec.</t>
  </si>
  <si>
    <t>Ulmus glabra</t>
  </si>
  <si>
    <t>Juniperus communis</t>
  </si>
  <si>
    <t>Taxus baccata</t>
  </si>
  <si>
    <t>Tsuga spec.</t>
  </si>
  <si>
    <t>Juglans regia</t>
  </si>
  <si>
    <t>Salix spec.</t>
  </si>
  <si>
    <t>Pseudotsuga spec.</t>
  </si>
  <si>
    <t>Pinus spec.</t>
  </si>
  <si>
    <t>Sorbus torminalis</t>
  </si>
  <si>
    <t>Prunus spec.</t>
  </si>
  <si>
    <t>Malus spec.</t>
  </si>
  <si>
    <t>Pyrus spec.</t>
  </si>
  <si>
    <t>Pinus strobus</t>
  </si>
  <si>
    <t>einzelner_Fruchtkörper</t>
  </si>
  <si>
    <t>2-5_Fruchtkörper</t>
  </si>
  <si>
    <t>6-25_Fruchtkörper</t>
  </si>
  <si>
    <t>26-100_Fruchtkörper</t>
  </si>
  <si>
    <t>&gt;100_Fruchtkörper</t>
  </si>
  <si>
    <t>Rijksherbarium Leiden</t>
  </si>
  <si>
    <t>Universität Tübingen</t>
  </si>
  <si>
    <t>University of Tennessee</t>
  </si>
  <si>
    <t>Botanical Museum, University of Oslo</t>
  </si>
  <si>
    <t>Botanischer Garten und Botanisches Museum Berlin-Dahlem</t>
  </si>
  <si>
    <t>Université Catholiques de l'Ouest</t>
  </si>
  <si>
    <t>The Natural History Museum</t>
  </si>
  <si>
    <t>Hungarian Natural History Museum</t>
  </si>
  <si>
    <t>Jardin Botanique National de Belgique</t>
  </si>
  <si>
    <t>Vorarlberger Naturschau</t>
  </si>
  <si>
    <t>Moravian Museum</t>
  </si>
  <si>
    <t>Centraalbureau voor Schimmelcultures</t>
  </si>
  <si>
    <t>Royal Botanic Garden</t>
  </si>
  <si>
    <t>Museo di Storia Naturale dell'Università</t>
  </si>
  <si>
    <t>Forschungsinstitut Senckenberg</t>
  </si>
  <si>
    <t>Universität Göttingen</t>
  </si>
  <si>
    <t>Karl-Franzens-Universität Graz</t>
  </si>
  <si>
    <t>University of Helsinki</t>
  </si>
  <si>
    <t>Institut für Allgemeine Botanik</t>
  </si>
  <si>
    <t>Universität Innsbruck</t>
  </si>
  <si>
    <t>Tiroler Landesmuseum Ferdinandeum</t>
  </si>
  <si>
    <t>Friedrich-Schiller-Universität Jena</t>
  </si>
  <si>
    <t>Royal Botanic Gardens</t>
  </si>
  <si>
    <t>Staatliches Museum für Naturkunde</t>
  </si>
  <si>
    <t>Université Claude Bernard</t>
  </si>
  <si>
    <t>Botanische Staatssammlung München</t>
  </si>
  <si>
    <t>University of Manchester</t>
  </si>
  <si>
    <t>Museo di Storia Naturale di Venezia</t>
  </si>
  <si>
    <t>Università degli Studi di Milano</t>
  </si>
  <si>
    <t>National Museum of Wales</t>
  </si>
  <si>
    <t>New York Botanical Garden</t>
  </si>
  <si>
    <t>University of Oxford</t>
  </si>
  <si>
    <t>Muséum National d'Histoire Naturelle</t>
  </si>
  <si>
    <t>National Museum</t>
  </si>
  <si>
    <t>Università degli Studi di Roma La Sapienza</t>
  </si>
  <si>
    <t>Swedish Museum of Natural History</t>
  </si>
  <si>
    <t>Institut de Botanique</t>
  </si>
  <si>
    <t>Naturkundemuseum Stuttgart</t>
  </si>
  <si>
    <t>Estonian University of Life Sciences</t>
  </si>
  <si>
    <t>Università degli Studi di Torino</t>
  </si>
  <si>
    <t>Museo Tridentino di Scienze Naturali</t>
  </si>
  <si>
    <t>University of Turku</t>
  </si>
  <si>
    <t>Nationaal Herbarium Nederland, Utrecht University</t>
  </si>
  <si>
    <t>Uppsala University, Museum of Evolution, Herbarium</t>
  </si>
  <si>
    <t>Naturhistorisches Museum Wien</t>
  </si>
  <si>
    <t>Universität Würzburg</t>
  </si>
  <si>
    <t>Wroclaw University</t>
  </si>
  <si>
    <t>Naturmuseum Olten</t>
  </si>
  <si>
    <t>Naturhistorisches Museum Bern</t>
  </si>
  <si>
    <t>Naturhistorisches Museum Basel</t>
  </si>
  <si>
    <t>Naturama Aargau</t>
  </si>
  <si>
    <t>Naturmuseum Solothurn</t>
  </si>
  <si>
    <t>Naturmuseum Thurgau</t>
  </si>
  <si>
    <t>Naturmuseum Winterthur</t>
  </si>
  <si>
    <t>Muséum d'histoire naturelle de la Ville de Genève</t>
  </si>
  <si>
    <t>Foto</t>
  </si>
  <si>
    <t>Exsikkat</t>
  </si>
  <si>
    <t>Foto und Exsikkat</t>
  </si>
  <si>
    <t>Breitenbach, J. &amp; F. Kraenzlin. 1986. Pilze der Schweiz. Band 2</t>
  </si>
  <si>
    <t>Breitenbach, J. &amp; F. Kraenzlin. 1981. Pilze der Schweiz. Band 1</t>
  </si>
  <si>
    <t>Breitenbach, J. &amp; F. Kraenzlin. 1991. Pilze der Schweiz. Band 3</t>
  </si>
  <si>
    <t>Breitenbach, J. &amp; F. Kraenzlin. 1996. Pilze der Schweiz. Band 4</t>
  </si>
  <si>
    <t>Breitenbach, J. &amp; F. Kraenzlin. 2000. Pilze der Schweiz. Band 5</t>
  </si>
  <si>
    <t>Breitenbach, J. &amp; F. Kraenzlin. 2005. Pilze der Schweiz. Band 6</t>
  </si>
  <si>
    <t>Krieglsteiner, G.J. 2000-2003. Die Grosspilze Baden-Württembergs. Band 1-4</t>
  </si>
  <si>
    <t>Knudsen et al. 2008. Funga Nordica</t>
  </si>
  <si>
    <t>Gröger, F. 2006. Bestimmungsschlüssel für Blätterpilze und Röhrlinge in Europa</t>
  </si>
  <si>
    <t>Courtecuisse R. &amp; B. Duhem. 1994. Guide des champignons de France et d’Europe</t>
  </si>
  <si>
    <t>Bon, M. Parey Buch der Pilze</t>
  </si>
  <si>
    <t>Bernicchia, A. 2005. Polyporaceae s.l.</t>
  </si>
  <si>
    <t>Eriksson et al. 1981. The Corticiaceae of Northern Europe</t>
  </si>
  <si>
    <t>Robich, G. 2003. Mycena d'Europa.</t>
  </si>
  <si>
    <t>Brandrud, Marklund-Melot et al. Cortinarius, Flora Photographica</t>
  </si>
  <si>
    <t>Bideaud, Moenne-Loccoz; Reumeux. 1990-2011. Atlas des Cortinaires 1-20</t>
  </si>
  <si>
    <t>Consiglio, G.,  Antonini &amp; Antonini. 2004- Il genere Cortinarius in Italia Teil 1-4</t>
  </si>
  <si>
    <t>Cetto, B.1977-1993.  Der grosse Pilzführer. Band 1-5</t>
  </si>
  <si>
    <t>Moser; M. &amp; W. Jülich Farbatlas der Basidiomyceten Lieferung 1-24.</t>
  </si>
  <si>
    <t>Boertmann. D. 1995. The genus Hygrocybe. Fungi of Northern Europe Vol. 1</t>
  </si>
  <si>
    <t>Heilmann-Clausen, M.; Verbeken, A. &amp; Vesterholt, J. 1998. The genus Lactarius. Fungi of Northern Europe Vol. 2</t>
  </si>
  <si>
    <t>Vesterholt, J. 2005. The genus Hebeloma. Fungi of Northern Europe Vol. 3</t>
  </si>
  <si>
    <t>Holec, J. 2001.The genus Pholiota in Central and Western Europe</t>
  </si>
  <si>
    <t>Kits van Waveren, E, 1985. The Dutch, French and British species of Psathyrella. Persoonia Suppl.</t>
  </si>
  <si>
    <t>Bon, M. 1998. Clé monographique du genre Inocybe (Fr.) Fr. Doc. Myc.</t>
  </si>
  <si>
    <t>Stangl, J. 1989. Die Gattung Inocybe in Bayern. Hoppea.</t>
  </si>
  <si>
    <t>Sarnari, M. 1998, 2005. Genere Russula in Europa, t.1 &amp; 2</t>
  </si>
  <si>
    <t>Dennis, R.W.G. 1981. British Ascomycetes</t>
  </si>
  <si>
    <t>Baral. H.O. 2005 CD In vivo veritas</t>
  </si>
  <si>
    <t>Galli &amp; Riva 1999. I Tricholomi</t>
  </si>
  <si>
    <t>Galli &amp; Simonini 1998. I Boleti</t>
  </si>
  <si>
    <t>Fungi non delineati</t>
  </si>
  <si>
    <t>Fungorum Rariorum Icones Coloratae</t>
  </si>
  <si>
    <t>Christensen &amp; Heilmann-Clausen. The genus Tricholoma - Fungi of Northern Europe Vol. 4</t>
  </si>
  <si>
    <t xml:space="preserve">Jamoni Pier Giovanni.  Funghi alpini delle zone alpine superiori e inferiori </t>
  </si>
  <si>
    <t>Hausknecht, A. 2009.  Conocybe-Pholiotina. Fungi Europaei Vol. 11</t>
  </si>
  <si>
    <t xml:space="preserve">Bernicchia A. 2010. CORTICIACEAE s.l. Fungi Europaei Vol. 12 </t>
  </si>
  <si>
    <t>Fomes</t>
  </si>
  <si>
    <t>fomentarius</t>
  </si>
  <si>
    <t>sicher</t>
  </si>
  <si>
    <t>unsicher (cf)</t>
  </si>
  <si>
    <t>DNA-basiert bestimmt</t>
  </si>
  <si>
    <t>mit Kompatibilitäts-Test bestimmt</t>
  </si>
  <si>
    <t>(L. : Fr.) J.J. Kickx</t>
  </si>
  <si>
    <t>Tag (+/- 12 Stunden)</t>
  </si>
  <si>
    <t>Monat (+/- 2 Wochen)</t>
  </si>
  <si>
    <t>Jahr (+/- 6 Monate)</t>
  </si>
  <si>
    <t>20 Jahre (+/- 10 Jahre)</t>
  </si>
  <si>
    <t>Höhe m. ü.M.</t>
  </si>
  <si>
    <t>Rameren</t>
  </si>
  <si>
    <t>Anleitung zur Erfassung mykologischer Daten</t>
  </si>
  <si>
    <t>Grundsätzliches</t>
  </si>
  <si>
    <t>Vertraulichkeitsniveau</t>
  </si>
  <si>
    <t>FINDER</t>
  </si>
  <si>
    <t>BEMERK1</t>
  </si>
  <si>
    <t>PRAEZIS</t>
  </si>
  <si>
    <t>ART_USR</t>
  </si>
  <si>
    <t>GATTUNG_USR</t>
  </si>
  <si>
    <t>BEARUSER_TXT</t>
  </si>
  <si>
    <t>X_USR</t>
  </si>
  <si>
    <t>Y_USR</t>
  </si>
  <si>
    <t>XYKANTE</t>
  </si>
  <si>
    <t>ZMESS</t>
  </si>
  <si>
    <t>ORTBESCHR</t>
  </si>
  <si>
    <t>STANDORT</t>
  </si>
  <si>
    <t>SUBGROB</t>
  </si>
  <si>
    <t>SUBFEIN</t>
  </si>
  <si>
    <t>WIRT</t>
  </si>
  <si>
    <t>HOLZQUAL</t>
  </si>
  <si>
    <t>HOLZABGR</t>
  </si>
  <si>
    <t>BAUMZUO_1</t>
  </si>
  <si>
    <t>BAUMZUO_2</t>
  </si>
  <si>
    <t>BAUMZUO_3</t>
  </si>
  <si>
    <t>ANZFRK</t>
  </si>
  <si>
    <t>BEMERK2</t>
  </si>
  <si>
    <t>HERBARNR</t>
  </si>
  <si>
    <t>EXTERN_DEPOSIT</t>
  </si>
  <si>
    <t>BELEGTYP</t>
  </si>
  <si>
    <t>BEMERK3</t>
  </si>
  <si>
    <t>Bemerkungen zur Dateneingabe</t>
  </si>
  <si>
    <t xml:space="preserve">•  Wenn Sie diese von SwissFungi zur Verfügung gestellte Tabelle benutzen, um Ihre Pilzfunde zu dokumentieren und zu melden, ersparen Sie uns eine Menge Arbeit und verbessern gleichzeitig die Qualität der Daten. </t>
  </si>
  <si>
    <t>• Je präziser Ihre Angaben, desto nützlicher sind Ihre Daten für die Wissenschaft!</t>
  </si>
  <si>
    <t>FLURNAME</t>
  </si>
  <si>
    <t>RDAT_EING</t>
  </si>
  <si>
    <t>Lebensraum_Delarze 2015</t>
  </si>
  <si>
    <t>Validierung nur Zahl</t>
  </si>
  <si>
    <t>NEU: 2015er Version wie im FlorApp</t>
  </si>
  <si>
    <t>Wirtpflanze</t>
  </si>
  <si>
    <t>Wirtpilz [GATTUNG]</t>
  </si>
  <si>
    <t>Wirtpilz [EPITHET]</t>
  </si>
  <si>
    <t>NEU: WIRTPILZ</t>
  </si>
  <si>
    <t>CODE</t>
  </si>
  <si>
    <t>BUCHTITEL</t>
  </si>
  <si>
    <t>Horak, E. 2005. Röhrlinge und Blätterpilze in Europa</t>
  </si>
  <si>
    <t>Moser, M. 1983. Die Röhrlinge und Blätterpilze</t>
  </si>
  <si>
    <t>Jülich, W. 1984. Nichtblätterpilze, Gallertpilze und Bauchpilze</t>
  </si>
  <si>
    <t>Dähnke, R. 1993. 1200 Pilze in Farbfotos</t>
  </si>
  <si>
    <t>Ludwig, E. 2001-20017. Pilzkompendium, Band 1-4</t>
  </si>
  <si>
    <t>Bon, M. 1992. Clé monographique des espèces galero-naucorioides. Doc. Myc. 21( 84): 1-86</t>
  </si>
  <si>
    <t>Ryvarden, L. &amp;  I. Melo. 2014 Poroid fungi of Europe. Synopsis Fungorum 31</t>
  </si>
  <si>
    <t xml:space="preserve">Montecchi A. &amp; M. Sarasini. 2000.  Funghi ipogei d'Europa </t>
  </si>
  <si>
    <t>Ellis M.B. &amp; Ellis J.P. 1997. Microfungi on land plants.</t>
  </si>
  <si>
    <t>Ellis M.B. &amp; Ellis J.P. 1988. Microfungi on miscellaneous substrates - an identification handbook.</t>
  </si>
  <si>
    <t>Brandenburger W. 1999. Parasitische Pilze an Gefässpflanzen in Europa.</t>
  </si>
  <si>
    <t>Klenke F. &amp; Scholler M. 2015. Pflanzenparasitische Kleinpilze.</t>
  </si>
  <si>
    <t>Doveri F. 2004. Fungi Fimicoli Italici.</t>
  </si>
  <si>
    <t>Aronsen, A. &amp; T. Laessoe. 2016. Mycena s.l. Fungi of Northern Europe Vol. 5.</t>
  </si>
  <si>
    <t>Knudsen &amp; Vesterholt. 2018. Funga Nordica</t>
  </si>
  <si>
    <t>Ladurner H. &amp; Simonini G. 2003. Xerocomus. Fungi Europaei Vol. 8</t>
  </si>
  <si>
    <t>Basso, M. T. 1999. Lactarius. Fungi Europaei Vol. 7</t>
  </si>
  <si>
    <t>Skrede et al. 2017. A synopsis of the saddle fungi (Helvella: Ascomycota) in Europe - species delimination, taxonomy and typification. Persoonia 39: 201-253</t>
  </si>
  <si>
    <t>Baral, H.O. 2000. Key to the genus Ascocoryne</t>
  </si>
  <si>
    <t>Baral, H. O. 2008. Dichotomous key to Lachnellula (wordwide)</t>
  </si>
  <si>
    <t>Stadler M. &amp; J. Fournier. 2009. Dichotomous key to European species of Daldinia</t>
  </si>
  <si>
    <t>Stadler M. et al. 2014. A polyphasic taxonomy of Daldinia (Xylariaceae). Studies in Mycology 77: 1-143</t>
  </si>
  <si>
    <t>Fournier J. &amp; J.-F. Magni. 2004. "http://pyrenomycetes.free.fr.", Pyrenomycetes from southwestern France</t>
  </si>
  <si>
    <t>Schumacher T. &amp; A. Holst-Jensen. 1998. Synoptic keys to the inoperculate stromatic discomycetes in the Nordic countries_Sclerotiniaceae &amp; Rutstroemiaceae</t>
  </si>
  <si>
    <t>Baral, H. O. 2004. The European and North American species of Sarcoscypha</t>
  </si>
  <si>
    <t>Van Vooren, N. 2014. Contribution à la connaissance des Pezizales (Ascomycota) de Rhône-Alpes ─ 1re partie. Cahiers de la FMBDS, Vol. 3</t>
  </si>
  <si>
    <t>Van Vooren, N. 2014. Contribution à la connaissance des Pezizales (Ascomycota) de Rhône-Alpes ─ 2e partie. Cahiers de la FMBDS, Vol. 4</t>
  </si>
  <si>
    <t>Van Vooren, N. 2017. Contribution à la connaissance des Pezizales (Ascomycota) en Auvergne-Rhône-Alpes ─ 3e partie. Cahiers de la FMBDS, Vol. 5</t>
  </si>
  <si>
    <t>Hansen, L.&amp; Knudsen, H. 2000. Ascomycetes. Nordic Macromycetes Vol. 1.</t>
  </si>
  <si>
    <t>Langer G. 1994. Die Gattung Botryobasidium DONK (Corticiaceae, Basidiomycetes). Bibliotheca Mycologica Band 158.</t>
  </si>
  <si>
    <t>Langer E. 1994. Die Gattung Hyphodontia John Eriksson.</t>
  </si>
  <si>
    <t>Antonin N., Noordeloos M.E. 2004. Hemimycena, Delicatula, Fayodia, Gamundia, Myxomphalia, Resinomycena, Rickenella and Xeromphalina in Europe.</t>
  </si>
  <si>
    <t>Wergen B. 2017. Pyrenomycetes s.l. Handbook of Ascomycota Volume Ia und Ib.</t>
  </si>
  <si>
    <t>Boehm E., Mugambi B. Huhndorf S., Marubcowits S., Schoch C. 2009. A phylogenetic reappraisal of the Hysteriaceae, Mytilinidiaceae and Gloniaceae (Pleosporomycetidae, Dothideomycetes) with key to world species. Studies in Mycology, 64 (2009), pp. 49-83.</t>
  </si>
  <si>
    <t>Roberts, P. 1998. A revision of the genera Heterochaetella, Myxarium, Protodontia and Stypella (Heterobasidiomycetes). Mycotaxon. 69:209-248.</t>
  </si>
  <si>
    <t>Neubert H., Novotny W., Baumann K. 1993-2000. Die Myxomyceten Deutschlands und des angrenzenden Alpenraumes unter besonderer Berücksichtigung Österreichs. Band 1: Ceratiomyxales Echinosteliales Liceales Trichiales. Band 1-3.</t>
  </si>
  <si>
    <t>Roberts P. 1994. Globose and ellipsoid-spored Tulasnella species from Devon and Surrey, with a key to the genus in Europe. Mycol. Res. 98(12):1431-1452</t>
  </si>
  <si>
    <t>Kotiranta H. &amp; Saarenoksa R. 2005. The genus Basidiodendron (Heterobasidiomycetes, Tremellales) in Finland. Ann. Bot. Fennici 42: 11-22.</t>
  </si>
  <si>
    <t>Kotiranta H. &amp; Saarenoksa R. 2005. Ceratobasidium and Oliveonia (Basidiomycota, Aphyllophorales) in Finland. Ann. Bot. Fennici 42: 237-245.</t>
  </si>
  <si>
    <t>Roberts P. 1994. Long-spored Tulasnella species from Devon, with additional notes on allantoid-spored species. Mycol. Res. 98 (11): 1235-1244.</t>
  </si>
  <si>
    <t>Boidin J.; Gilles G. 1994. Contribution à la connaissance des Corticiés à basides urniformes ou suburniformes (Basidiomycotina). Bulletin de la Société Mycologique de France. 110(4):185-229.</t>
  </si>
  <si>
    <t>nur Eingabe aus Dropdown erlauben, für aktuellste Bestimmungswerke entweder Eingabemaske benutzen oder Datenzentrum um Aktualisierung des Excel-Templates bitten</t>
  </si>
  <si>
    <t>DNA-Barcode Label</t>
  </si>
  <si>
    <t>NEU: Barcode Label zu Fund</t>
  </si>
  <si>
    <t>Datumsformat: 15/09/2016 -&gt; DD/MM/YYYY</t>
  </si>
  <si>
    <t>ssp.</t>
  </si>
  <si>
    <t>var.</t>
  </si>
  <si>
    <t>forma</t>
  </si>
  <si>
    <t>NEU</t>
  </si>
  <si>
    <t>Autoren ssp.</t>
  </si>
  <si>
    <t>Autoren var.</t>
  </si>
  <si>
    <t>Autoren forma</t>
  </si>
  <si>
    <t>Abweichung in Metern: zwischen 1-5000</t>
  </si>
  <si>
    <t>sexual stage</t>
  </si>
  <si>
    <t>Format:  Nachname, Vorname</t>
  </si>
  <si>
    <t>an Harz</t>
  </si>
  <si>
    <t>spore type rusts</t>
  </si>
  <si>
    <t>Teleomorph</t>
  </si>
  <si>
    <t>Anamorph</t>
  </si>
  <si>
    <t>Anamorphe und Teleomorphe</t>
  </si>
  <si>
    <t>Spermogonien (0)</t>
  </si>
  <si>
    <t>Aecien(I)</t>
  </si>
  <si>
    <t>Uredinien (II)</t>
  </si>
  <si>
    <t>Telien(III)</t>
  </si>
  <si>
    <t>Basidien (IV)</t>
  </si>
  <si>
    <t>Spermogonien und Aecien (0+I)</t>
  </si>
  <si>
    <t>Spermogonien und Uredinien (0+II)</t>
  </si>
  <si>
    <t>Spermogonien und Telien (0+III)</t>
  </si>
  <si>
    <t>Spermogonien, Aecien und Uredinien (0+I+II)</t>
  </si>
  <si>
    <t>Spermogonien, Aecien und Telien (0+I+III)</t>
  </si>
  <si>
    <t>Spermogonien, Uredinien und Telien (0+II+III)</t>
  </si>
  <si>
    <t>Spermogonien, Aecien, Uredinien und Telien (0+I+II+III)</t>
  </si>
  <si>
    <t>Aecien und Uredinien (I+II)</t>
  </si>
  <si>
    <t>Aecien und Telien (I+III)</t>
  </si>
  <si>
    <t>Aecien, Uredinien und Telien (I+II+III)</t>
  </si>
  <si>
    <t>Uredinien und Telien (II+III)</t>
  </si>
  <si>
    <t>Sexual_stage</t>
  </si>
  <si>
    <t>Spore_type_rust</t>
  </si>
  <si>
    <t>Conservatoire et Jardin botaniques de la Ville de Genève</t>
  </si>
  <si>
    <t>Basel Herbaria: Botanisches Institut</t>
  </si>
  <si>
    <t>Basel Herbaria: Basler Botanische Gesellschaft</t>
  </si>
  <si>
    <t>Botanischer Garten Bern</t>
  </si>
  <si>
    <t>Bündner Naturmuseum, Chur | Museum de la natira, Cuira</t>
  </si>
  <si>
    <t>Naturwissenschaftliche Sammlungen Glarus</t>
  </si>
  <si>
    <t>Naturhistorisches Museum Freiburg|Musée d'histoire naturelle Fribourg</t>
  </si>
  <si>
    <t>Musée d'histoire naturelle de La Chaux-de-Fonds</t>
  </si>
  <si>
    <t xml:space="preserve">Musées et Jardins Botaniques cantonaux, Lausanne </t>
  </si>
  <si>
    <t>Musée cantonal de zoologie, Lausanne</t>
  </si>
  <si>
    <t>Museum.BL, Liestal</t>
  </si>
  <si>
    <t>Museo cantonale di storia naturale, Lugano</t>
  </si>
  <si>
    <t>Natur-Museum Luzern</t>
  </si>
  <si>
    <t>Muséum d'histoire naturelle de Neuchâtel</t>
  </si>
  <si>
    <t>Herbier de l'Université de Neuchâtel</t>
  </si>
  <si>
    <t>Kantonsschule Obwalden</t>
  </si>
  <si>
    <t>Museum zu Allerheiligen Schaffhausen</t>
  </si>
  <si>
    <t>Zoologisches Museum Zürich</t>
  </si>
  <si>
    <t>Zürcher Herbarien</t>
  </si>
  <si>
    <t>Eidg. Forschungsanstalt WSL - SwissLichens</t>
  </si>
  <si>
    <t xml:space="preserve">Benediktinerkloster Disentis: Flechtenherbar </t>
  </si>
  <si>
    <t>Basel Herbaria: Herbarium Jany Renz</t>
  </si>
  <si>
    <t>Herbarien Basel|Basel Herbaria</t>
  </si>
  <si>
    <t>Maison de la Pierre ollaire</t>
  </si>
  <si>
    <t>EAWAG aquatic research</t>
  </si>
  <si>
    <t>Entomologische Gesellschaft Basel</t>
  </si>
  <si>
    <t>Entomologische Sammlung der ETH Zürich|ETH Zurich Entomological Collection</t>
  </si>
  <si>
    <t>Erdwissenschaftliche Sammlungen der ETH Zürich |ETH Zurich Earth Sciences Collections</t>
  </si>
  <si>
    <t>Forschungsinstitut für biologischen Landbau|Research Institute of Organic Agriculture</t>
  </si>
  <si>
    <t xml:space="preserve">Gletschergarten Luzern </t>
  </si>
  <si>
    <t>Musée de l'Hospice du Grand-Saint-Bernard</t>
  </si>
  <si>
    <t>Jurassica Museum</t>
  </si>
  <si>
    <t xml:space="preserve">KULTURAMA - Museum des Menschen|Museum des Menschen </t>
  </si>
  <si>
    <t>Musée cantonal de géologie, Lausanne</t>
  </si>
  <si>
    <t>Maison de la rivière</t>
  </si>
  <si>
    <t>Museo dei Fossili del Monte San Giorgio</t>
  </si>
  <si>
    <t>Naturmuseum Sitten|Musée de la nature Sion</t>
  </si>
  <si>
    <t>Musée de Saint-Imier</t>
  </si>
  <si>
    <t>Museum Heiden</t>
  </si>
  <si>
    <t>Mammutmuseum Niederweningen</t>
  </si>
  <si>
    <t>Museum Zofingen</t>
  </si>
  <si>
    <t>Naturalien-Kabinett Einsiedeln</t>
  </si>
  <si>
    <t>Naturmuseum Oberhasli</t>
  </si>
  <si>
    <t>Naturmuseum St. Gallen</t>
  </si>
  <si>
    <t>Sauriermuseum Aathal</t>
  </si>
  <si>
    <t>Saurier Museum Frick</t>
  </si>
  <si>
    <t>Laboratoire d'archéozoologie, Université de Neuchâtel</t>
  </si>
  <si>
    <t xml:space="preserve">Botanisches Museum der Universität Zürich </t>
  </si>
  <si>
    <t>Paläontologisches Institut und Museum, Universität Zürich</t>
  </si>
  <si>
    <t>Zürcher Herbarien : Plants</t>
  </si>
  <si>
    <t>Zürcher Herbarien : Fungi</t>
  </si>
  <si>
    <t>Sukkulentensammlung Zürich</t>
  </si>
  <si>
    <t>Université de Lille</t>
  </si>
  <si>
    <t>Gemeinsam gepflegte Liste aus LICHENFUNGUSCOMMONS für SwissLichens/SwissFungi</t>
  </si>
  <si>
    <t>Technische Kommentare</t>
  </si>
  <si>
    <t>Namen der Gattung ohne Leerzeichen</t>
  </si>
  <si>
    <t>Name der Art (Epithet) ohne Leerzeichen</t>
  </si>
  <si>
    <t>Autorennamen (bitte an IndexFungorum orientieren), falls bekannt</t>
  </si>
  <si>
    <t>Unterart (subsp.)</t>
  </si>
  <si>
    <t>Holzabfall, Holz- und Rindenschnitzel</t>
  </si>
  <si>
    <t>stehendes Stamm- und Astholz</t>
  </si>
  <si>
    <t>liegendes Stamm- und Astholz</t>
  </si>
  <si>
    <t>liegende Aeste (0.5-10 cm Durchmesser)</t>
  </si>
  <si>
    <t>Stuempfe, Wurzelstoecke und Baumwurzeln</t>
  </si>
  <si>
    <t>Rinde und Borke</t>
  </si>
  <si>
    <t>ohne Restriktionen</t>
  </si>
  <si>
    <t>vorgängige Zustimmung einholen</t>
  </si>
  <si>
    <t>Restriktion</t>
  </si>
  <si>
    <t>von Checkbox in Dropdown verlagert</t>
  </si>
  <si>
    <t>LV95 (Ganzzahl ohne Nachkommastellen)</t>
  </si>
  <si>
    <t>• In Zukunft wird es auch möglich sein, das Excelformular via Online-Eingabemaske hochzuladen, damit sie ihre Eingaben dort selbst validieren und nachbearbeiten können. Mehr Infos dazu finden Sie auf der Homepage.</t>
  </si>
  <si>
    <t>Autoren zur Unterart (subsp.)</t>
  </si>
  <si>
    <t>Varietät (var.)</t>
  </si>
  <si>
    <t>Autoren zur Varietät (var.)</t>
  </si>
  <si>
    <t>Form (forma)</t>
  </si>
  <si>
    <t>Autoren zur Form (forma)</t>
  </si>
  <si>
    <t>Aktueller Stand (10.12.2020) der Liste WIRTPFLA hinterlegt (Gattungsebene)</t>
  </si>
  <si>
    <t>sehr steil</t>
  </si>
  <si>
    <t>XX_Pl56_99</t>
  </si>
  <si>
    <t>Lookup-Code aus DB immer in Spalte rechts der Liste</t>
  </si>
  <si>
    <t>Laub- und Nadelstreu</t>
  </si>
  <si>
    <t>Gras- und Krautstreu</t>
  </si>
  <si>
    <t>Kompost, Komposthaufen</t>
  </si>
  <si>
    <t>Laubholz und/oder Nadelholz</t>
  </si>
  <si>
    <t>Schweins- und Wildschweinlosung</t>
  </si>
  <si>
    <t>Hasen- und Kaninchenlosung</t>
  </si>
  <si>
    <t>Katzenkot</t>
  </si>
  <si>
    <t>auf mehrjaehrigen Frk</t>
  </si>
  <si>
    <t>auf einjaehrigen Frk</t>
  </si>
  <si>
    <t>Fruechte</t>
  </si>
  <si>
    <t>Horn, Gewoelle</t>
  </si>
  <si>
    <t>Lebermoose</t>
  </si>
  <si>
    <t>Laubmoose</t>
  </si>
  <si>
    <t>Laub- und Torfmoose</t>
  </si>
  <si>
    <t>Laub- und Lebermoose</t>
  </si>
  <si>
    <t>Lebende Blätter oder Nadeln</t>
  </si>
  <si>
    <t>keine Angabe</t>
  </si>
  <si>
    <t>fehlende Angabe</t>
  </si>
  <si>
    <t>""</t>
  </si>
  <si>
    <t>Spalte1</t>
  </si>
  <si>
    <t>Abies spec.</t>
  </si>
  <si>
    <t>Abutilon spec.</t>
  </si>
  <si>
    <t>Acalypha spec.</t>
  </si>
  <si>
    <t>Aceras spec.</t>
  </si>
  <si>
    <t>Achillea spec.</t>
  </si>
  <si>
    <t>Achnatherum spec.</t>
  </si>
  <si>
    <t>Acinos spec.</t>
  </si>
  <si>
    <t>Aconitum spec.</t>
  </si>
  <si>
    <t>Acorus spec.</t>
  </si>
  <si>
    <t>Acrocladium spec.</t>
  </si>
  <si>
    <t>Actaea spec.</t>
  </si>
  <si>
    <t>Actinidia spec.</t>
  </si>
  <si>
    <t>Adenocarpus spec.</t>
  </si>
  <si>
    <t>Adenophora spec.</t>
  </si>
  <si>
    <t>Adenostyles spec.</t>
  </si>
  <si>
    <t>Adiantum spec.</t>
  </si>
  <si>
    <t>Adonis spec.</t>
  </si>
  <si>
    <t>Adoxa spec.</t>
  </si>
  <si>
    <t>Aegilops spec.</t>
  </si>
  <si>
    <t>Aegopodium spec.</t>
  </si>
  <si>
    <t>Aethionema spec.</t>
  </si>
  <si>
    <t>Aethusa spec.</t>
  </si>
  <si>
    <t>Agapanthus spec.</t>
  </si>
  <si>
    <t>Agave spec.</t>
  </si>
  <si>
    <t>Agrimonia spec.</t>
  </si>
  <si>
    <t>Agrohordeum spec.</t>
  </si>
  <si>
    <t>Agropogon spec.</t>
  </si>
  <si>
    <t>Agropyron spec.</t>
  </si>
  <si>
    <t>Agrostemma spec.</t>
  </si>
  <si>
    <t>Agrostis spec.</t>
  </si>
  <si>
    <t>Ailanthus spec.</t>
  </si>
  <si>
    <t>Aira spec.</t>
  </si>
  <si>
    <t>Airopsis spec.</t>
  </si>
  <si>
    <t>Ajuga spec.</t>
  </si>
  <si>
    <t>Alchemilla spec.</t>
  </si>
  <si>
    <t>Aldrovanda spec.</t>
  </si>
  <si>
    <t>Alisma spec.</t>
  </si>
  <si>
    <t>Alkanna spec.</t>
  </si>
  <si>
    <t>Alliaria spec.</t>
  </si>
  <si>
    <t>Allium spec.</t>
  </si>
  <si>
    <t>Alopecurus spec.</t>
  </si>
  <si>
    <t>Althaea spec.</t>
  </si>
  <si>
    <t>Alyssoides spec.</t>
  </si>
  <si>
    <t>Alyssum spec.</t>
  </si>
  <si>
    <t>Amaranthus spec.</t>
  </si>
  <si>
    <t>Ambrosia spec.</t>
  </si>
  <si>
    <t>Amelanchier spec.</t>
  </si>
  <si>
    <t>Ammi spec.</t>
  </si>
  <si>
    <t>Ammocalamagrostis spec.</t>
  </si>
  <si>
    <t>Ammophila spec.</t>
  </si>
  <si>
    <t>Amorpha spec.</t>
  </si>
  <si>
    <t>Anacamptis spec.</t>
  </si>
  <si>
    <t>Anacyclus spec.</t>
  </si>
  <si>
    <t>Anagallis spec.</t>
  </si>
  <si>
    <t>Anaphalis spec.</t>
  </si>
  <si>
    <t>Anarrhinum spec.</t>
  </si>
  <si>
    <t>Anastatica spec.</t>
  </si>
  <si>
    <t>Anchusa spec.</t>
  </si>
  <si>
    <t>Andromeda spec.</t>
  </si>
  <si>
    <t>Andropogon spec.</t>
  </si>
  <si>
    <t>Androsace spec.</t>
  </si>
  <si>
    <t>Androsaemum spec.</t>
  </si>
  <si>
    <t>Andryala spec.</t>
  </si>
  <si>
    <t>Anemone spec.</t>
  </si>
  <si>
    <t>Anethum spec.</t>
  </si>
  <si>
    <t>Angelica spec.</t>
  </si>
  <si>
    <t>Anogramma spec.</t>
  </si>
  <si>
    <t>Antennaria spec.</t>
  </si>
  <si>
    <t>Anthemis spec.</t>
  </si>
  <si>
    <t>Anthericum spec.</t>
  </si>
  <si>
    <t>Anthoxanthum spec.</t>
  </si>
  <si>
    <t>Anthriscus spec.</t>
  </si>
  <si>
    <t>Anthyllis spec.</t>
  </si>
  <si>
    <t>Antirrhinum spec.</t>
  </si>
  <si>
    <t>Apera spec.</t>
  </si>
  <si>
    <t>Aphanes spec.</t>
  </si>
  <si>
    <t>Aphyllanthes spec.</t>
  </si>
  <si>
    <t>Apium spec.</t>
  </si>
  <si>
    <t>Aposeris spec.</t>
  </si>
  <si>
    <t>Aquilegia spec.</t>
  </si>
  <si>
    <t>Arabidopsis spec.</t>
  </si>
  <si>
    <t>Arabis spec.</t>
  </si>
  <si>
    <t>Arbutus spec.</t>
  </si>
  <si>
    <t>Arctium spec.</t>
  </si>
  <si>
    <t>Arctostaphylos spec.</t>
  </si>
  <si>
    <t>Aremonia spec.</t>
  </si>
  <si>
    <t>Arenaria spec.</t>
  </si>
  <si>
    <t>Argemone spec.</t>
  </si>
  <si>
    <t>Argyrolobium spec.</t>
  </si>
  <si>
    <t>Arisarum spec.</t>
  </si>
  <si>
    <t>Aristolochia spec.</t>
  </si>
  <si>
    <t>Armeniaca spec.</t>
  </si>
  <si>
    <t>Armeria spec.</t>
  </si>
  <si>
    <t>Armoracia spec.</t>
  </si>
  <si>
    <t>Arnica spec.</t>
  </si>
  <si>
    <t>Arnoseris spec.</t>
  </si>
  <si>
    <t>Aronia spec.</t>
  </si>
  <si>
    <t>Arrhenatherum spec.</t>
  </si>
  <si>
    <t>Artemisia spec.</t>
  </si>
  <si>
    <t>Arum spec.</t>
  </si>
  <si>
    <t>Aruncus spec.</t>
  </si>
  <si>
    <t>Arundo spec.</t>
  </si>
  <si>
    <t>Asarum spec.</t>
  </si>
  <si>
    <t>Asparagus spec.</t>
  </si>
  <si>
    <t>Asperugo spec.</t>
  </si>
  <si>
    <t>Asperula spec.</t>
  </si>
  <si>
    <t>Asphodelus spec.</t>
  </si>
  <si>
    <t>Asplenium spec.</t>
  </si>
  <si>
    <t>Aster spec.</t>
  </si>
  <si>
    <t>Asteriscus spec.</t>
  </si>
  <si>
    <t>Astragalus spec.</t>
  </si>
  <si>
    <t>Astrantia spec.</t>
  </si>
  <si>
    <t>Athamanta spec.</t>
  </si>
  <si>
    <t>Athyrium spec.</t>
  </si>
  <si>
    <t>Atriplex spec.</t>
  </si>
  <si>
    <t>Atropa spec.</t>
  </si>
  <si>
    <t>Aucuba spec.</t>
  </si>
  <si>
    <t>Aulacomnium spec.</t>
  </si>
  <si>
    <t>Avena spec.</t>
  </si>
  <si>
    <t>Avenella spec.</t>
  </si>
  <si>
    <t>Avenula spec.</t>
  </si>
  <si>
    <t>Azolla spec.</t>
  </si>
  <si>
    <t>Baldellia spec.</t>
  </si>
  <si>
    <t>Ballota spec.</t>
  </si>
  <si>
    <t>Barbarea spec.</t>
  </si>
  <si>
    <t>Bartsia spec.</t>
  </si>
  <si>
    <t>Bazzania spec.</t>
  </si>
  <si>
    <t>Bellis spec.</t>
  </si>
  <si>
    <t>Berardia spec.</t>
  </si>
  <si>
    <t>Berberis spec.</t>
  </si>
  <si>
    <t>Bergenia spec.</t>
  </si>
  <si>
    <t>Berteroa spec.</t>
  </si>
  <si>
    <t>Berula spec.</t>
  </si>
  <si>
    <t>Beta spec.</t>
  </si>
  <si>
    <t>Betonica spec.</t>
  </si>
  <si>
    <t>Bidens spec.</t>
  </si>
  <si>
    <t>Bifora spec.</t>
  </si>
  <si>
    <t>Biscutella spec.</t>
  </si>
  <si>
    <t>Blackstonia spec.</t>
  </si>
  <si>
    <t>Blechnum spec.</t>
  </si>
  <si>
    <t>Blysmus spec.</t>
  </si>
  <si>
    <t>Boehmeria spec.</t>
  </si>
  <si>
    <t>Bolboschoenus spec.</t>
  </si>
  <si>
    <t>Borago spec.</t>
  </si>
  <si>
    <t>Bothriochloa spec.</t>
  </si>
  <si>
    <t>Botrychium spec.</t>
  </si>
  <si>
    <t>Brachypodium spec.</t>
  </si>
  <si>
    <t>Brassica spec.</t>
  </si>
  <si>
    <t>Brassicella spec.</t>
  </si>
  <si>
    <t>Briza spec.</t>
  </si>
  <si>
    <t>Bromus spec.</t>
  </si>
  <si>
    <t>Broussonetia spec.</t>
  </si>
  <si>
    <t>Bryonia spec.</t>
  </si>
  <si>
    <t>Buddleja spec.</t>
  </si>
  <si>
    <t>Buffonia spec.</t>
  </si>
  <si>
    <t>Buglossoides spec.</t>
  </si>
  <si>
    <t>Bulbocodium spec.</t>
  </si>
  <si>
    <t>Bunias spec.</t>
  </si>
  <si>
    <t>Bunium spec.</t>
  </si>
  <si>
    <t>Buphthalmum spec.</t>
  </si>
  <si>
    <t>Bupleurum spec.</t>
  </si>
  <si>
    <t>Butomus spec.</t>
  </si>
  <si>
    <t>Buxus spec.</t>
  </si>
  <si>
    <t>Calamagrostis spec.</t>
  </si>
  <si>
    <t>Calamintha spec.</t>
  </si>
  <si>
    <t>Caldesia spec.</t>
  </si>
  <si>
    <t>Calendula spec.</t>
  </si>
  <si>
    <t>Calepina spec.</t>
  </si>
  <si>
    <t>Calla spec.</t>
  </si>
  <si>
    <t>Callianthemum spec.</t>
  </si>
  <si>
    <t>Callistephus spec.</t>
  </si>
  <si>
    <t>Callitriche spec.</t>
  </si>
  <si>
    <t>Calluna spec.</t>
  </si>
  <si>
    <t>Calocedrus spec.</t>
  </si>
  <si>
    <t>Caltha spec.</t>
  </si>
  <si>
    <t>Calycocorsus spec.</t>
  </si>
  <si>
    <t>Calystegia spec.</t>
  </si>
  <si>
    <t>Camelina spec.</t>
  </si>
  <si>
    <t>Campanula spec.</t>
  </si>
  <si>
    <t>Camptothecium spec.</t>
  </si>
  <si>
    <t>Cannabis spec.</t>
  </si>
  <si>
    <t>Capparis spec.</t>
  </si>
  <si>
    <t>Capsella spec.</t>
  </si>
  <si>
    <t>Capsicum spec.</t>
  </si>
  <si>
    <t>Caragana spec.</t>
  </si>
  <si>
    <t>Cardamine spec.</t>
  </si>
  <si>
    <t>Cardaminopsis spec.</t>
  </si>
  <si>
    <t>Cardaria spec.</t>
  </si>
  <si>
    <t>Cardiospermum spec.</t>
  </si>
  <si>
    <t>Carduus spec.</t>
  </si>
  <si>
    <t>Carex spec.</t>
  </si>
  <si>
    <t>Carlina spec.</t>
  </si>
  <si>
    <t>Carpesium spec.</t>
  </si>
  <si>
    <t>Carpinus spec.</t>
  </si>
  <si>
    <t>Carthamus spec.</t>
  </si>
  <si>
    <t>Carum spec.</t>
  </si>
  <si>
    <t>Castanea spec.</t>
  </si>
  <si>
    <t>Catabrosa spec.</t>
  </si>
  <si>
    <t>Catalpa spec.</t>
  </si>
  <si>
    <t>Catananche spec.</t>
  </si>
  <si>
    <t>Catapodium spec.</t>
  </si>
  <si>
    <t>Catharinaea spec.</t>
  </si>
  <si>
    <t>Caucalis spec.</t>
  </si>
  <si>
    <t>Celtis spec.</t>
  </si>
  <si>
    <t>Centaurea spec.</t>
  </si>
  <si>
    <t>Centaurium spec.</t>
  </si>
  <si>
    <t>Centranthus spec.</t>
  </si>
  <si>
    <t>Centunculus spec.</t>
  </si>
  <si>
    <t>Cephalanthera spec.</t>
  </si>
  <si>
    <t>Cephalaria spec.</t>
  </si>
  <si>
    <t>Cerastium spec.</t>
  </si>
  <si>
    <t>Cerasus spec.</t>
  </si>
  <si>
    <t>Ceratonia spec.</t>
  </si>
  <si>
    <t>Ceratophyllum spec.</t>
  </si>
  <si>
    <t>Ceratopteris spec.</t>
  </si>
  <si>
    <t>Cercis spec.</t>
  </si>
  <si>
    <t>Cerinthe spec.</t>
  </si>
  <si>
    <t>Ceterach spec.</t>
  </si>
  <si>
    <t>Cetraria spec.</t>
  </si>
  <si>
    <t>Chaenomeles spec.</t>
  </si>
  <si>
    <t>Chaenorrhinum spec.</t>
  </si>
  <si>
    <t>Chaerophyllum spec.</t>
  </si>
  <si>
    <t>Chamaecyparis spec.</t>
  </si>
  <si>
    <t>Chamaecytisus spec.</t>
  </si>
  <si>
    <t>Chamaemelum spec.</t>
  </si>
  <si>
    <t>Chamaespartium spec.</t>
  </si>
  <si>
    <t>Chamorchis spec.</t>
  </si>
  <si>
    <t>Cheilanthes spec.</t>
  </si>
  <si>
    <t>Cheiranthus spec.</t>
  </si>
  <si>
    <t>Chelidonium spec.</t>
  </si>
  <si>
    <t>Chenopodium spec.</t>
  </si>
  <si>
    <t>Chimaphila spec.</t>
  </si>
  <si>
    <t>Chondrilla spec.</t>
  </si>
  <si>
    <t>Chrysanthemum spec.</t>
  </si>
  <si>
    <t>Chrysohypnum spec.</t>
  </si>
  <si>
    <t>Chrysopogon spec.</t>
  </si>
  <si>
    <t>Chrysosplenium spec.</t>
  </si>
  <si>
    <t>Cicendia spec.</t>
  </si>
  <si>
    <t>Cicer spec.</t>
  </si>
  <si>
    <t>Cicerbita spec.</t>
  </si>
  <si>
    <t>Cichorium spec.</t>
  </si>
  <si>
    <t>Cicuta spec.</t>
  </si>
  <si>
    <t>Circaea spec.</t>
  </si>
  <si>
    <t>Cirriphyllum spec.</t>
  </si>
  <si>
    <t>Cirsium spec.</t>
  </si>
  <si>
    <t>Cistus spec.</t>
  </si>
  <si>
    <t>Citrus spec.</t>
  </si>
  <si>
    <t>Cladium spec.</t>
  </si>
  <si>
    <t>Cladonia spec.</t>
  </si>
  <si>
    <t>Claviceps spec.</t>
  </si>
  <si>
    <t>Cleistogenes spec.</t>
  </si>
  <si>
    <t>Clematis spec.</t>
  </si>
  <si>
    <t>Climacium spec.</t>
  </si>
  <si>
    <t>Clinopodium spec.</t>
  </si>
  <si>
    <t>Clypeola spec.</t>
  </si>
  <si>
    <t>Cnicus spec.</t>
  </si>
  <si>
    <t>Cnidium spec.</t>
  </si>
  <si>
    <t>Cobresia spec.</t>
  </si>
  <si>
    <t>Cochlearia spec.</t>
  </si>
  <si>
    <t>Coeloglossum spec.</t>
  </si>
  <si>
    <t>Colchicum spec.</t>
  </si>
  <si>
    <t>Collomia spec.</t>
  </si>
  <si>
    <t>Colutea spec.</t>
  </si>
  <si>
    <t>Commelina spec.</t>
  </si>
  <si>
    <t>Conium spec.</t>
  </si>
  <si>
    <t>Conringia spec.</t>
  </si>
  <si>
    <t>Consolida spec.</t>
  </si>
  <si>
    <t>Convallaria spec.</t>
  </si>
  <si>
    <t>Convolvulus spec.</t>
  </si>
  <si>
    <t>Conyza spec.</t>
  </si>
  <si>
    <t>Corallorrhiza spec.</t>
  </si>
  <si>
    <t>Corchorus spec.</t>
  </si>
  <si>
    <t>Coriandrum spec.</t>
  </si>
  <si>
    <t>Corispermum spec.</t>
  </si>
  <si>
    <t>Cornus spec.</t>
  </si>
  <si>
    <t>Coronilla spec.</t>
  </si>
  <si>
    <t>Coronopus spec.</t>
  </si>
  <si>
    <t>Corrigiola spec.</t>
  </si>
  <si>
    <t>Cortaderia spec.</t>
  </si>
  <si>
    <t>Cortusa spec.</t>
  </si>
  <si>
    <t>Corydalis spec.</t>
  </si>
  <si>
    <t>Corylus spec.</t>
  </si>
  <si>
    <t>Corynephorus spec.</t>
  </si>
  <si>
    <t>Cosmos spec.</t>
  </si>
  <si>
    <t>Cotinus spec.</t>
  </si>
  <si>
    <t>Cotoneaster spec.</t>
  </si>
  <si>
    <t>Crataegus spec.</t>
  </si>
  <si>
    <t>Cratoneurum spec.</t>
  </si>
  <si>
    <t>Crepis spec.</t>
  </si>
  <si>
    <t>Crithmum spec.</t>
  </si>
  <si>
    <t>Crocus spec.</t>
  </si>
  <si>
    <t>Crucianella spec.</t>
  </si>
  <si>
    <t>Cruciata spec.</t>
  </si>
  <si>
    <t>Crupina spec.</t>
  </si>
  <si>
    <t>Cryptogramma spec.</t>
  </si>
  <si>
    <t>Ctenidium spec.</t>
  </si>
  <si>
    <t>Cucubalus spec.</t>
  </si>
  <si>
    <t>Cucumis spec.</t>
  </si>
  <si>
    <t>Cucurbita spec.</t>
  </si>
  <si>
    <t>Cupressus spec.</t>
  </si>
  <si>
    <t>Cuscuta spec.</t>
  </si>
  <si>
    <t>Cyclamen spec.</t>
  </si>
  <si>
    <t>Cydonia spec.</t>
  </si>
  <si>
    <t>Cymbalaria spec.</t>
  </si>
  <si>
    <t>Cynara spec.</t>
  </si>
  <si>
    <t>Cynodon spec.</t>
  </si>
  <si>
    <t>Cynoglossum spec.</t>
  </si>
  <si>
    <t>Cynosurus spec.</t>
  </si>
  <si>
    <t>Cyperus spec.</t>
  </si>
  <si>
    <t>Cypripedium spec.</t>
  </si>
  <si>
    <t>Cystopteris spec.</t>
  </si>
  <si>
    <t>Cytisus spec.</t>
  </si>
  <si>
    <t>Dactylis spec.</t>
  </si>
  <si>
    <t>Dactylorhiza spec.</t>
  </si>
  <si>
    <t>Damasonium spec.</t>
  </si>
  <si>
    <t>Danthonia spec.</t>
  </si>
  <si>
    <t>Daphne spec.</t>
  </si>
  <si>
    <t>Datura spec.</t>
  </si>
  <si>
    <t>Daucus spec.</t>
  </si>
  <si>
    <t>Delphinium spec.</t>
  </si>
  <si>
    <t>Dentaria spec.</t>
  </si>
  <si>
    <t>Deschampsia spec.</t>
  </si>
  <si>
    <t>Descurainia spec.</t>
  </si>
  <si>
    <t>Dianthus spec.</t>
  </si>
  <si>
    <t>Dicranella spec.</t>
  </si>
  <si>
    <t>Dicranum spec.</t>
  </si>
  <si>
    <t>Dictamnus spec.</t>
  </si>
  <si>
    <t>Digitalis spec.</t>
  </si>
  <si>
    <t>Digitaria spec.</t>
  </si>
  <si>
    <t>Diospyros spec.</t>
  </si>
  <si>
    <t>Diphasiastrum spec.</t>
  </si>
  <si>
    <t>Diplotaxis spec.</t>
  </si>
  <si>
    <t>Dipsacus spec.</t>
  </si>
  <si>
    <t>Dolichos spec.</t>
  </si>
  <si>
    <t>Doronicum spec.</t>
  </si>
  <si>
    <t>Dorycnium spec.</t>
  </si>
  <si>
    <t>Draba spec.</t>
  </si>
  <si>
    <t>Dracocephalum spec.</t>
  </si>
  <si>
    <t>Dracunculus spec.</t>
  </si>
  <si>
    <t>Drepanocladus spec.</t>
  </si>
  <si>
    <t>Drosera spec.</t>
  </si>
  <si>
    <t>Dryas spec.</t>
  </si>
  <si>
    <t>Dryopteris spec.</t>
  </si>
  <si>
    <t>Duchesnea spec.</t>
  </si>
  <si>
    <t>Echinochloa spec.</t>
  </si>
  <si>
    <t>Echinocystis spec.</t>
  </si>
  <si>
    <t>Echinops spec.</t>
  </si>
  <si>
    <t>Echium spec.</t>
  </si>
  <si>
    <t>Elaeagnus spec.</t>
  </si>
  <si>
    <t>Elatine spec.</t>
  </si>
  <si>
    <t>Eleocharis spec.</t>
  </si>
  <si>
    <t>Eleusine spec.</t>
  </si>
  <si>
    <t>Elodea spec.</t>
  </si>
  <si>
    <t>Elsholtzia spec.</t>
  </si>
  <si>
    <t>Elymus spec.</t>
  </si>
  <si>
    <t>Elyna spec.</t>
  </si>
  <si>
    <t>Empetrum spec.</t>
  </si>
  <si>
    <t>Ephedra spec.</t>
  </si>
  <si>
    <t>Epilobium spec.</t>
  </si>
  <si>
    <t>Epimedium spec.</t>
  </si>
  <si>
    <t>Epipactis spec.</t>
  </si>
  <si>
    <t>Epipogium spec.</t>
  </si>
  <si>
    <t>Equisetum spec.</t>
  </si>
  <si>
    <t>Eragrostis spec.</t>
  </si>
  <si>
    <t>Eranthis spec.</t>
  </si>
  <si>
    <t>Erica spec.</t>
  </si>
  <si>
    <t>Erigeron spec.</t>
  </si>
  <si>
    <t>Erinus spec.</t>
  </si>
  <si>
    <t>Eriophorum spec.</t>
  </si>
  <si>
    <t>Eritrichium spec.</t>
  </si>
  <si>
    <t>Erodium spec.</t>
  </si>
  <si>
    <t>Erophila spec.</t>
  </si>
  <si>
    <t>Eruca spec.</t>
  </si>
  <si>
    <t>Erucastrum spec.</t>
  </si>
  <si>
    <t>Eryngium spec.</t>
  </si>
  <si>
    <t>Erysimum spec.</t>
  </si>
  <si>
    <t>Erythronium spec.</t>
  </si>
  <si>
    <t>Eschscholzia spec.</t>
  </si>
  <si>
    <t>Euclidium spec.</t>
  </si>
  <si>
    <t>Euonymus spec.</t>
  </si>
  <si>
    <t>Eupatorium spec.</t>
  </si>
  <si>
    <t>Euphorbia spec.</t>
  </si>
  <si>
    <t>Euphrasia spec.</t>
  </si>
  <si>
    <t>Eurhynchium spec.</t>
  </si>
  <si>
    <t>Fagopyrum spec.</t>
  </si>
  <si>
    <t>Fagus spec.</t>
  </si>
  <si>
    <t>Falcaria spec.</t>
  </si>
  <si>
    <t>Fallopia spec.</t>
  </si>
  <si>
    <t>Fedia spec.</t>
  </si>
  <si>
    <t>Fegatella spec.</t>
  </si>
  <si>
    <t>Ferulago spec.</t>
  </si>
  <si>
    <t>Festuca spec.</t>
  </si>
  <si>
    <t>Festulolium spec.</t>
  </si>
  <si>
    <t>Fibigia spec.</t>
  </si>
  <si>
    <t>Ficus spec.</t>
  </si>
  <si>
    <t>Filago spec.</t>
  </si>
  <si>
    <t>Filipendula spec.</t>
  </si>
  <si>
    <t>Fimbristylis spec.</t>
  </si>
  <si>
    <t>Fissidens spec.</t>
  </si>
  <si>
    <t>Foeniculum spec.</t>
  </si>
  <si>
    <t>Fontinalis spec.</t>
  </si>
  <si>
    <t>Forsythia spec.</t>
  </si>
  <si>
    <t>Fragaria spec.</t>
  </si>
  <si>
    <t>Frangula spec.</t>
  </si>
  <si>
    <t>Fraxinus spec.</t>
  </si>
  <si>
    <t>Fritillaria spec.</t>
  </si>
  <si>
    <t>Fumana spec.</t>
  </si>
  <si>
    <t>Fumaria spec.</t>
  </si>
  <si>
    <t>Gagea spec.</t>
  </si>
  <si>
    <t>Galanthus spec.</t>
  </si>
  <si>
    <t>Galega spec.</t>
  </si>
  <si>
    <t>Galeopsis spec.</t>
  </si>
  <si>
    <t>Galinsoga spec.</t>
  </si>
  <si>
    <t>Galium spec.</t>
  </si>
  <si>
    <t>Gastridium spec.</t>
  </si>
  <si>
    <t>Gaudinia spec.</t>
  </si>
  <si>
    <t>Genista spec.</t>
  </si>
  <si>
    <t>Gentiana spec.</t>
  </si>
  <si>
    <t>Gentianella spec.</t>
  </si>
  <si>
    <t>Geranium spec.</t>
  </si>
  <si>
    <t>Geum spec.</t>
  </si>
  <si>
    <t>Ginkgo spec.</t>
  </si>
  <si>
    <t>Gladiolus spec.</t>
  </si>
  <si>
    <t>Glaucium spec.</t>
  </si>
  <si>
    <t>Glechoma spec.</t>
  </si>
  <si>
    <t>Gleditsia spec.</t>
  </si>
  <si>
    <t>Globularia spec.</t>
  </si>
  <si>
    <t>Glyceria spec.</t>
  </si>
  <si>
    <t>Glycine spec.</t>
  </si>
  <si>
    <t>Glycyrrhiza spec.</t>
  </si>
  <si>
    <t>Gnaphalium spec.</t>
  </si>
  <si>
    <t>Goodyera spec.</t>
  </si>
  <si>
    <t>Grafia spec.</t>
  </si>
  <si>
    <t>Gratiola spec.</t>
  </si>
  <si>
    <t>Grindelia spec.</t>
  </si>
  <si>
    <t>Groenlandia spec.</t>
  </si>
  <si>
    <t>Gymnadenia spec.</t>
  </si>
  <si>
    <t>Gymnocarpium spec.</t>
  </si>
  <si>
    <t>Gypsophila spec.</t>
  </si>
  <si>
    <t>Hammarbya spec.</t>
  </si>
  <si>
    <t>Hedera spec.</t>
  </si>
  <si>
    <t>Hedysarum spec.</t>
  </si>
  <si>
    <t>Heleocharis spec.</t>
  </si>
  <si>
    <t>Heleochloa spec.</t>
  </si>
  <si>
    <t>Heleogiton spec.</t>
  </si>
  <si>
    <t>Helianthemum spec.</t>
  </si>
  <si>
    <t>Helianthus spec.</t>
  </si>
  <si>
    <t>Helichrysum spec.</t>
  </si>
  <si>
    <t>Helictotrichon spec.</t>
  </si>
  <si>
    <t>Heliotropium spec.</t>
  </si>
  <si>
    <t>Helleborus spec.</t>
  </si>
  <si>
    <t>Hemerocallis spec.</t>
  </si>
  <si>
    <t>Hepatica spec.</t>
  </si>
  <si>
    <t>Heracleum spec.</t>
  </si>
  <si>
    <t>Herminium spec.</t>
  </si>
  <si>
    <t>Herniaria spec.</t>
  </si>
  <si>
    <t>Hesperis spec.</t>
  </si>
  <si>
    <t>Heteropogon spec.</t>
  </si>
  <si>
    <t>Hibiscus spec.</t>
  </si>
  <si>
    <t>Hieracium spec.</t>
  </si>
  <si>
    <t>Hierochloe spec.</t>
  </si>
  <si>
    <t>Himantoglossum spec.</t>
  </si>
  <si>
    <t>Hippocrepis spec.</t>
  </si>
  <si>
    <t>Hippophae spec.</t>
  </si>
  <si>
    <t>Hippuris spec.</t>
  </si>
  <si>
    <t>Hirschfeldia spec.</t>
  </si>
  <si>
    <t>Holcus spec.</t>
  </si>
  <si>
    <t>Holoschoenus spec.</t>
  </si>
  <si>
    <t>Holosteum spec.</t>
  </si>
  <si>
    <t>Homogyne spec.</t>
  </si>
  <si>
    <t>Hordelymus spec.</t>
  </si>
  <si>
    <t>Hordeum spec.</t>
  </si>
  <si>
    <t>Horminum spec.</t>
  </si>
  <si>
    <t>Hornungia spec.</t>
  </si>
  <si>
    <t>Hottonia spec.</t>
  </si>
  <si>
    <t>Hugueninia spec.</t>
  </si>
  <si>
    <t>Humulus spec.</t>
  </si>
  <si>
    <t>Huperzia spec.</t>
  </si>
  <si>
    <t>Hutchinsia spec.</t>
  </si>
  <si>
    <t>Hyacinthoides spec.</t>
  </si>
  <si>
    <t>Hyacinthus spec.</t>
  </si>
  <si>
    <t>Hydrocharis spec.</t>
  </si>
  <si>
    <t>Hydrocotyle spec.</t>
  </si>
  <si>
    <t>Hylocomium spec.</t>
  </si>
  <si>
    <t>Hymenolobus spec.</t>
  </si>
  <si>
    <t>Hymenophyllum spec.</t>
  </si>
  <si>
    <t>Hyoscyamus spec.</t>
  </si>
  <si>
    <t>Hypericum spec.</t>
  </si>
  <si>
    <t>Hypochoeris spec.</t>
  </si>
  <si>
    <t>Hyssopus spec.</t>
  </si>
  <si>
    <t>Iberis spec.</t>
  </si>
  <si>
    <t>Ilex spec.</t>
  </si>
  <si>
    <t>Illecebrum spec.</t>
  </si>
  <si>
    <t>Impatiens spec.</t>
  </si>
  <si>
    <t>Inula spec.</t>
  </si>
  <si>
    <t>Ipomoea spec.</t>
  </si>
  <si>
    <t>Iris spec.</t>
  </si>
  <si>
    <t>Isatis spec.</t>
  </si>
  <si>
    <t>Isoetes spec.</t>
  </si>
  <si>
    <t>Isolepis spec.</t>
  </si>
  <si>
    <t>Isopyrum spec.</t>
  </si>
  <si>
    <t>Isothecium spec.</t>
  </si>
  <si>
    <t>Iva spec.</t>
  </si>
  <si>
    <t>Jasione spec.</t>
  </si>
  <si>
    <t>Jasminum spec.</t>
  </si>
  <si>
    <t>Juglans spec.</t>
  </si>
  <si>
    <t>Juncus spec.</t>
  </si>
  <si>
    <t>Juniperus spec.</t>
  </si>
  <si>
    <t>Kernera spec.</t>
  </si>
  <si>
    <t>Kerria spec.</t>
  </si>
  <si>
    <t>Kickxia spec.</t>
  </si>
  <si>
    <t>Knautia spec.</t>
  </si>
  <si>
    <t>Kochia spec.</t>
  </si>
  <si>
    <t>Koeleria spec.</t>
  </si>
  <si>
    <t>Laburnum spec.</t>
  </si>
  <si>
    <t>Lactuca spec.</t>
  </si>
  <si>
    <t>Lagarosiphon spec.</t>
  </si>
  <si>
    <t>Lagurus spec.</t>
  </si>
  <si>
    <t>Lamiastrum spec.</t>
  </si>
  <si>
    <t>Lamium spec.</t>
  </si>
  <si>
    <t>Laportea spec.</t>
  </si>
  <si>
    <t>Lappula spec.</t>
  </si>
  <si>
    <t>Lapsana spec.</t>
  </si>
  <si>
    <t>Larix spec.</t>
  </si>
  <si>
    <t>Laserpitium spec.</t>
  </si>
  <si>
    <t>Lathraea spec.</t>
  </si>
  <si>
    <t>Lathyrus spec.</t>
  </si>
  <si>
    <t>Laurus spec.</t>
  </si>
  <si>
    <t>Lavandula spec.</t>
  </si>
  <si>
    <t>Lavatera spec.</t>
  </si>
  <si>
    <t>Leersia spec.</t>
  </si>
  <si>
    <t>Legousia spec.</t>
  </si>
  <si>
    <t>Lembotropis spec.</t>
  </si>
  <si>
    <t>Lemna spec.</t>
  </si>
  <si>
    <t>Lens spec.</t>
  </si>
  <si>
    <t>Leontodon spec.</t>
  </si>
  <si>
    <t>Leontopodium spec.</t>
  </si>
  <si>
    <t>Leonurus spec.</t>
  </si>
  <si>
    <t>Lepidium spec.</t>
  </si>
  <si>
    <t>Lepturus spec.</t>
  </si>
  <si>
    <t>Leucanthemopsis spec.</t>
  </si>
  <si>
    <t>Leucanthemum spec.</t>
  </si>
  <si>
    <t>Leucobryum spec.</t>
  </si>
  <si>
    <t>Leucojum spec.</t>
  </si>
  <si>
    <t>Leuzea spec.</t>
  </si>
  <si>
    <t>Levisticum spec.</t>
  </si>
  <si>
    <t>Ligusticum spec.</t>
  </si>
  <si>
    <t>Ligustrum spec.</t>
  </si>
  <si>
    <t>Lilium spec.</t>
  </si>
  <si>
    <t>Limodorum spec.</t>
  </si>
  <si>
    <t>Limosella spec.</t>
  </si>
  <si>
    <t>Linaria spec.</t>
  </si>
  <si>
    <t>Lindernia spec.</t>
  </si>
  <si>
    <t>Liniaria spec.</t>
  </si>
  <si>
    <t>Linnaea spec.</t>
  </si>
  <si>
    <t>Linum spec.</t>
  </si>
  <si>
    <t>Liparis spec.</t>
  </si>
  <si>
    <t>Liquidambar spec.</t>
  </si>
  <si>
    <t>Liriodendron spec.</t>
  </si>
  <si>
    <t>Listera spec.</t>
  </si>
  <si>
    <t>Lithospermum spec.</t>
  </si>
  <si>
    <t>Littorella spec.</t>
  </si>
  <si>
    <t>Lloydia spec.</t>
  </si>
  <si>
    <t>Lobelia spec.</t>
  </si>
  <si>
    <t>Lobularia spec.</t>
  </si>
  <si>
    <t>Loiseleuria spec.</t>
  </si>
  <si>
    <t>Lolium spec.</t>
  </si>
  <si>
    <t>Lomatogonium spec.</t>
  </si>
  <si>
    <t>Lonicera spec.</t>
  </si>
  <si>
    <t>Loranthus spec.</t>
  </si>
  <si>
    <t>Lotus spec.</t>
  </si>
  <si>
    <t>Ludwigia spec.</t>
  </si>
  <si>
    <t>Lunaria spec.</t>
  </si>
  <si>
    <t>Lupinus spec.</t>
  </si>
  <si>
    <t>Luzula spec.</t>
  </si>
  <si>
    <t>Lychnis spec.</t>
  </si>
  <si>
    <t>Lycium spec.</t>
  </si>
  <si>
    <t>Lycopersicum spec.</t>
  </si>
  <si>
    <t>Lycopodiella spec.</t>
  </si>
  <si>
    <t>Lycopodium spec.</t>
  </si>
  <si>
    <t>Lycopus spec.</t>
  </si>
  <si>
    <t>Lysimachia spec.</t>
  </si>
  <si>
    <t>Lythrum spec.</t>
  </si>
  <si>
    <t>Magnolia spec.</t>
  </si>
  <si>
    <t>Mahonia spec.</t>
  </si>
  <si>
    <t>Maianthemum spec.</t>
  </si>
  <si>
    <t>Majorana spec.</t>
  </si>
  <si>
    <t>Malva spec.</t>
  </si>
  <si>
    <t>Marattia spec.</t>
  </si>
  <si>
    <t>Marrubium spec.</t>
  </si>
  <si>
    <t>Marsilea spec.</t>
  </si>
  <si>
    <t>Matricaria spec.</t>
  </si>
  <si>
    <t>Matteuccia spec.</t>
  </si>
  <si>
    <t>Matthiola spec.</t>
  </si>
  <si>
    <t>Meconopsis spec.</t>
  </si>
  <si>
    <t>Medicago spec.</t>
  </si>
  <si>
    <t>Melampyrum spec.</t>
  </si>
  <si>
    <t>Melica spec.</t>
  </si>
  <si>
    <t>Melilotus spec.</t>
  </si>
  <si>
    <t>Melissa spec.</t>
  </si>
  <si>
    <t>Melittis spec.</t>
  </si>
  <si>
    <t>Mentha spec.</t>
  </si>
  <si>
    <t>Menyanthes spec.</t>
  </si>
  <si>
    <t>Mercurialis spec.</t>
  </si>
  <si>
    <t>Mesembryanthemum spec.</t>
  </si>
  <si>
    <t>Mespilus spec.</t>
  </si>
  <si>
    <t>Meum spec.</t>
  </si>
  <si>
    <t>Mibora spec.</t>
  </si>
  <si>
    <t>Micropus spec.</t>
  </si>
  <si>
    <t>Microstylis spec.</t>
  </si>
  <si>
    <t>Milium spec.</t>
  </si>
  <si>
    <t>Mimulus spec.</t>
  </si>
  <si>
    <t>Minuartia spec.</t>
  </si>
  <si>
    <t>Misopates spec.</t>
  </si>
  <si>
    <t>Mnium spec.</t>
  </si>
  <si>
    <t>Moehringia spec.</t>
  </si>
  <si>
    <t>Moenchia spec.</t>
  </si>
  <si>
    <t>Molinia spec.</t>
  </si>
  <si>
    <t>Molopospermum spec.</t>
  </si>
  <si>
    <t>Moluccella spec.</t>
  </si>
  <si>
    <t>Monarda spec.</t>
  </si>
  <si>
    <t>Moneses spec.</t>
  </si>
  <si>
    <t>Monotropa spec.</t>
  </si>
  <si>
    <t>Montia spec.</t>
  </si>
  <si>
    <t>Morus spec.</t>
  </si>
  <si>
    <t>Muhlenbergia spec.</t>
  </si>
  <si>
    <t>Murbeckiella spec.</t>
  </si>
  <si>
    <t>Muscari spec.</t>
  </si>
  <si>
    <t>Myagrum spec.</t>
  </si>
  <si>
    <t>Mycelis spec.</t>
  </si>
  <si>
    <t>Myosotis spec.</t>
  </si>
  <si>
    <t>Myosoton spec.</t>
  </si>
  <si>
    <t>Myosurus spec.</t>
  </si>
  <si>
    <t>Myricaria spec.</t>
  </si>
  <si>
    <t>Myriophyllum spec.</t>
  </si>
  <si>
    <t>Myrrhis spec.</t>
  </si>
  <si>
    <t>Myrtus spec.</t>
  </si>
  <si>
    <t>Najas spec.</t>
  </si>
  <si>
    <t>Narcissus spec.</t>
  </si>
  <si>
    <t>Nardurus spec.</t>
  </si>
  <si>
    <t>Nardus spec.</t>
  </si>
  <si>
    <t>Nasturtium spec.</t>
  </si>
  <si>
    <t>Nelumbo spec.</t>
  </si>
  <si>
    <t>Neottia spec.</t>
  </si>
  <si>
    <t>Nepeta spec.</t>
  </si>
  <si>
    <t>Nerium spec.</t>
  </si>
  <si>
    <t>Neslia spec.</t>
  </si>
  <si>
    <t>Nicandra spec.</t>
  </si>
  <si>
    <t>Nicotiana spec.</t>
  </si>
  <si>
    <t>Nigella spec.</t>
  </si>
  <si>
    <t>Nigritella spec.</t>
  </si>
  <si>
    <t>Nonnea spec.</t>
  </si>
  <si>
    <t>Notholaena spec.</t>
  </si>
  <si>
    <t>Notobasis spec.</t>
  </si>
  <si>
    <t>Nuphar spec.</t>
  </si>
  <si>
    <t>Nymphaea spec.</t>
  </si>
  <si>
    <t>Nymphoides spec.</t>
  </si>
  <si>
    <t>Ocimum spec.</t>
  </si>
  <si>
    <t>Odontites spec.</t>
  </si>
  <si>
    <t>Oenanthe spec.</t>
  </si>
  <si>
    <t>Oenothera spec.</t>
  </si>
  <si>
    <t>Olea spec.</t>
  </si>
  <si>
    <t>Omphalodes spec.</t>
  </si>
  <si>
    <t>Onobrychis spec.</t>
  </si>
  <si>
    <t>Ononis spec.</t>
  </si>
  <si>
    <t>Onopordum spec.</t>
  </si>
  <si>
    <t>Onosma spec.</t>
  </si>
  <si>
    <t>Ophioglossum spec.</t>
  </si>
  <si>
    <t>Ophrys spec.</t>
  </si>
  <si>
    <t>Oplismenus spec.</t>
  </si>
  <si>
    <t>Opuntia spec.</t>
  </si>
  <si>
    <t>Orchis spec.</t>
  </si>
  <si>
    <t>Oreochloa spec.</t>
  </si>
  <si>
    <t>Oreopteris spec.</t>
  </si>
  <si>
    <t>Origanum spec.</t>
  </si>
  <si>
    <t>Orlaya spec.</t>
  </si>
  <si>
    <t>Ornithogalum spec.</t>
  </si>
  <si>
    <t>Ornithopus spec.</t>
  </si>
  <si>
    <t>Orobanche spec.</t>
  </si>
  <si>
    <t>Orthilia spec.</t>
  </si>
  <si>
    <t>Oryzopsis spec.</t>
  </si>
  <si>
    <t>Osmunda spec.</t>
  </si>
  <si>
    <t>Ostrya spec.</t>
  </si>
  <si>
    <t>Osyris spec.</t>
  </si>
  <si>
    <t>Oxalis spec.</t>
  </si>
  <si>
    <t>Oxycoccus spec.</t>
  </si>
  <si>
    <t>Oxyria spec.</t>
  </si>
  <si>
    <t>Oxytropis spec.</t>
  </si>
  <si>
    <t>Padus spec.</t>
  </si>
  <si>
    <t>Paederota spec.</t>
  </si>
  <si>
    <t>Paeonia spec.</t>
  </si>
  <si>
    <t>Paliurus spec.</t>
  </si>
  <si>
    <t>Panicum spec.</t>
  </si>
  <si>
    <t>Papaver spec.</t>
  </si>
  <si>
    <t>Paradisea spec.</t>
  </si>
  <si>
    <t>Parapholis spec.</t>
  </si>
  <si>
    <t>Parietaria spec.</t>
  </si>
  <si>
    <t>Paris spec.</t>
  </si>
  <si>
    <t>Parnassia spec.</t>
  </si>
  <si>
    <t>Paronychia spec.</t>
  </si>
  <si>
    <t>Parthenocissus spec.</t>
  </si>
  <si>
    <t>Pastinaca spec.</t>
  </si>
  <si>
    <t>Paulownia spec.</t>
  </si>
  <si>
    <t>Pedicellaria spec.</t>
  </si>
  <si>
    <t>Pedicularis spec.</t>
  </si>
  <si>
    <t>Peplis spec.</t>
  </si>
  <si>
    <t>Periploca spec.</t>
  </si>
  <si>
    <t>Petasites spec.</t>
  </si>
  <si>
    <t>Petrocallis spec.</t>
  </si>
  <si>
    <t>Petrorhagia spec.</t>
  </si>
  <si>
    <t>Petroselinum spec.</t>
  </si>
  <si>
    <t>Peucedanum spec.</t>
  </si>
  <si>
    <t>Phacelia spec.</t>
  </si>
  <si>
    <t>Phalaris spec.</t>
  </si>
  <si>
    <t>Phaseolus spec.</t>
  </si>
  <si>
    <t>Phegopteris spec.</t>
  </si>
  <si>
    <t>Philadelphus spec.</t>
  </si>
  <si>
    <t>Phillyrea spec.</t>
  </si>
  <si>
    <t>Philonotis spec.</t>
  </si>
  <si>
    <t>Phlebodium spec.</t>
  </si>
  <si>
    <t>Phleum spec.</t>
  </si>
  <si>
    <t>Pholiurus spec.</t>
  </si>
  <si>
    <t>Phragmites spec.</t>
  </si>
  <si>
    <t>Phyllitis spec.</t>
  </si>
  <si>
    <t>Physalis spec.</t>
  </si>
  <si>
    <t>Physoplexis spec.</t>
  </si>
  <si>
    <t>Phyteuma spec.</t>
  </si>
  <si>
    <t>Phytolacca spec.</t>
  </si>
  <si>
    <t>Picea spec.</t>
  </si>
  <si>
    <t>Picris spec.</t>
  </si>
  <si>
    <t>Pilularia spec.</t>
  </si>
  <si>
    <t>Pimpinella spec.</t>
  </si>
  <si>
    <t>Pinguicula spec.</t>
  </si>
  <si>
    <t>Pistachia spec.</t>
  </si>
  <si>
    <t>Pisum spec.</t>
  </si>
  <si>
    <t>Plagiochila spec.</t>
  </si>
  <si>
    <t>Plantago spec.</t>
  </si>
  <si>
    <t>Platanthera spec.</t>
  </si>
  <si>
    <t>Platanus spec.</t>
  </si>
  <si>
    <t>Pleurospermum spec.</t>
  </si>
  <si>
    <t>Pleurozium spec.</t>
  </si>
  <si>
    <t>Poa spec.</t>
  </si>
  <si>
    <t>Podospermum spec.</t>
  </si>
  <si>
    <t>Polemonium spec.</t>
  </si>
  <si>
    <t>Polycarpon spec.</t>
  </si>
  <si>
    <t>Polycnemum spec.</t>
  </si>
  <si>
    <t>Polygala spec.</t>
  </si>
  <si>
    <t>Polygonatum spec.</t>
  </si>
  <si>
    <t>Polygonum spec.</t>
  </si>
  <si>
    <t>Polypodium spec.</t>
  </si>
  <si>
    <t>Polypogon spec.</t>
  </si>
  <si>
    <t>Polystichum spec.</t>
  </si>
  <si>
    <t>Polytrichum spec.</t>
  </si>
  <si>
    <t>Poncirus spec.</t>
  </si>
  <si>
    <t>Pontederia spec.</t>
  </si>
  <si>
    <t>Portulaca spec.</t>
  </si>
  <si>
    <t>Potamogeton spec.</t>
  </si>
  <si>
    <t>Potentilla spec.</t>
  </si>
  <si>
    <t>Prenanthes spec.</t>
  </si>
  <si>
    <t>Primula spec.</t>
  </si>
  <si>
    <t>Prinsepia spec.</t>
  </si>
  <si>
    <t>Prunella spec.</t>
  </si>
  <si>
    <t>Pseudorchis spec.</t>
  </si>
  <si>
    <t>Pseudostellaria spec.</t>
  </si>
  <si>
    <t>Psilurus spec.</t>
  </si>
  <si>
    <t>Psoralea spec.</t>
  </si>
  <si>
    <t>Pteridium spec.</t>
  </si>
  <si>
    <t>Pteris spec.</t>
  </si>
  <si>
    <t>Ptilium spec.</t>
  </si>
  <si>
    <t>Ptychotis spec.</t>
  </si>
  <si>
    <t>Puccinellia spec.</t>
  </si>
  <si>
    <t>Puccinia spec.</t>
  </si>
  <si>
    <t>Pueraria spec.</t>
  </si>
  <si>
    <t>Pulicaria spec.</t>
  </si>
  <si>
    <t>Pulmonaria spec.</t>
  </si>
  <si>
    <t>Pulsatilla spec.</t>
  </si>
  <si>
    <t>Punica spec.</t>
  </si>
  <si>
    <t>Pyracantha spec.</t>
  </si>
  <si>
    <t>Pyrola spec.</t>
  </si>
  <si>
    <t>Radiola spec.</t>
  </si>
  <si>
    <t>Ranunculus spec.</t>
  </si>
  <si>
    <t>Raphanus spec.</t>
  </si>
  <si>
    <t>Rapistrum spec.</t>
  </si>
  <si>
    <t>Reseda spec.</t>
  </si>
  <si>
    <t>Reynoutria spec.</t>
  </si>
  <si>
    <t>Rhagadiolus spec.</t>
  </si>
  <si>
    <t>Rhamnus spec.</t>
  </si>
  <si>
    <t>Rhaponticum spec.</t>
  </si>
  <si>
    <t>Rheum spec.</t>
  </si>
  <si>
    <t>Rhinanthus spec.</t>
  </si>
  <si>
    <t>Rhodiola spec.</t>
  </si>
  <si>
    <t>Rhododendron spec.</t>
  </si>
  <si>
    <t>Rhodothamnus spec.</t>
  </si>
  <si>
    <t>Rhus spec.</t>
  </si>
  <si>
    <t>Rhynchosinapis spec.</t>
  </si>
  <si>
    <t>Rhynchospora spec.</t>
  </si>
  <si>
    <t>Rhytidiadelphus spec.</t>
  </si>
  <si>
    <t>Rhytidium spec.</t>
  </si>
  <si>
    <t>Ribes spec.</t>
  </si>
  <si>
    <t>Robinia spec.</t>
  </si>
  <si>
    <t>Rorippa spec.</t>
  </si>
  <si>
    <t>Rosa spec.</t>
  </si>
  <si>
    <t>Rosmarinus spec.</t>
  </si>
  <si>
    <t>Rubia spec.</t>
  </si>
  <si>
    <t>Rubus spec.</t>
  </si>
  <si>
    <t>Rudbeckia spec.</t>
  </si>
  <si>
    <t>Rumex spec.</t>
  </si>
  <si>
    <t>Ruscus spec.</t>
  </si>
  <si>
    <t>Ruta spec.</t>
  </si>
  <si>
    <t>Sagina spec.</t>
  </si>
  <si>
    <t>Sagittaria spec.</t>
  </si>
  <si>
    <t>Salsola spec.</t>
  </si>
  <si>
    <t>Salvia spec.</t>
  </si>
  <si>
    <t>Salvinia spec.</t>
  </si>
  <si>
    <t>Sambucus spec.</t>
  </si>
  <si>
    <t>Samolus spec.</t>
  </si>
  <si>
    <t>Sanguisorba spec.</t>
  </si>
  <si>
    <t>Sanicula spec.</t>
  </si>
  <si>
    <t>Santolina spec.</t>
  </si>
  <si>
    <t>Saponaria spec.</t>
  </si>
  <si>
    <t>Sarracenia spec.</t>
  </si>
  <si>
    <t>Satureja spec.</t>
  </si>
  <si>
    <t>Saururus spec.</t>
  </si>
  <si>
    <t>Saussurea spec.</t>
  </si>
  <si>
    <t>Saxifraga spec.</t>
  </si>
  <si>
    <t>Scabiosa spec.</t>
  </si>
  <si>
    <t>Scandix spec.</t>
  </si>
  <si>
    <t>Scheuchzeria spec.</t>
  </si>
  <si>
    <t>Schoenoplectus spec.</t>
  </si>
  <si>
    <t>Schoenus spec.</t>
  </si>
  <si>
    <t>Scilla spec.</t>
  </si>
  <si>
    <t>Scirpus spec.</t>
  </si>
  <si>
    <t>Scleranthus spec.</t>
  </si>
  <si>
    <t>Sclerochloa spec.</t>
  </si>
  <si>
    <t>Scleropodium spec.</t>
  </si>
  <si>
    <t>Scolymus spec.</t>
  </si>
  <si>
    <t>Scopolia spec.</t>
  </si>
  <si>
    <t>Scorzonera spec.</t>
  </si>
  <si>
    <t>Scrophularia spec.</t>
  </si>
  <si>
    <t>Scutellaria spec.</t>
  </si>
  <si>
    <t>Secale spec.</t>
  </si>
  <si>
    <t>Sedum spec.</t>
  </si>
  <si>
    <t>Selaginella spec.</t>
  </si>
  <si>
    <t>Selinum spec.</t>
  </si>
  <si>
    <t>Sempervivum spec.</t>
  </si>
  <si>
    <t>Senecio spec.</t>
  </si>
  <si>
    <t>Serapias spec.</t>
  </si>
  <si>
    <t>Serratula spec.</t>
  </si>
  <si>
    <t>Seseli spec.</t>
  </si>
  <si>
    <t>Sesleria spec.</t>
  </si>
  <si>
    <t>Setaria spec.</t>
  </si>
  <si>
    <t>Sherardia spec.</t>
  </si>
  <si>
    <t>Sibbaldia spec.</t>
  </si>
  <si>
    <t>Sideritis spec.</t>
  </si>
  <si>
    <t>Silaum spec.</t>
  </si>
  <si>
    <t>Silene spec.</t>
  </si>
  <si>
    <t>Silybum spec.</t>
  </si>
  <si>
    <t>Sinapis spec.</t>
  </si>
  <si>
    <t>Sison spec.</t>
  </si>
  <si>
    <t>Sisymbrium spec.</t>
  </si>
  <si>
    <t>Sisyrinchium spec.</t>
  </si>
  <si>
    <t>Sium spec.</t>
  </si>
  <si>
    <t>Smyrnium spec.</t>
  </si>
  <si>
    <t>Solanum spec.</t>
  </si>
  <si>
    <t>Soldanella spec.</t>
  </si>
  <si>
    <t>Solidago spec.</t>
  </si>
  <si>
    <t>Sonchus spec.</t>
  </si>
  <si>
    <t>Sophora spec.</t>
  </si>
  <si>
    <t>Sorbus spec.</t>
  </si>
  <si>
    <t>Sorghum spec.</t>
  </si>
  <si>
    <t>Sparganium spec.</t>
  </si>
  <si>
    <t>Spartina spec.</t>
  </si>
  <si>
    <t>Spartium spec.</t>
  </si>
  <si>
    <t>Spergula spec.</t>
  </si>
  <si>
    <t>Spergularia spec.</t>
  </si>
  <si>
    <t>Sphagnum spec.</t>
  </si>
  <si>
    <t>Spinacia spec.</t>
  </si>
  <si>
    <t>Spiraea spec.</t>
  </si>
  <si>
    <t>Spiranthes spec.</t>
  </si>
  <si>
    <t>Spirodela spec.</t>
  </si>
  <si>
    <t>Stachys spec.</t>
  </si>
  <si>
    <t>Staehelina spec.</t>
  </si>
  <si>
    <t>Staphylea spec.</t>
  </si>
  <si>
    <t>Stellaria spec.</t>
  </si>
  <si>
    <t>Sternbergia spec.</t>
  </si>
  <si>
    <t>Stipa spec.</t>
  </si>
  <si>
    <t>Stratiotes spec.</t>
  </si>
  <si>
    <t>Streptopus spec.</t>
  </si>
  <si>
    <t>Subularia spec.</t>
  </si>
  <si>
    <t>Succisa spec.</t>
  </si>
  <si>
    <t>Swertia spec.</t>
  </si>
  <si>
    <t>Symphoricarpos spec.</t>
  </si>
  <si>
    <t>Symphytum spec.</t>
  </si>
  <si>
    <t>Syringa spec.</t>
  </si>
  <si>
    <t>Tamarix spec.</t>
  </si>
  <si>
    <t>Tamus spec.</t>
  </si>
  <si>
    <t>Tanacetum spec.</t>
  </si>
  <si>
    <t>Taraxacum spec.</t>
  </si>
  <si>
    <t>Taxus spec.</t>
  </si>
  <si>
    <t>Teesdalia spec.</t>
  </si>
  <si>
    <t>Telekia spec.</t>
  </si>
  <si>
    <t>Telephium spec.</t>
  </si>
  <si>
    <t>Tetragonia spec.</t>
  </si>
  <si>
    <t>Tetragonolobus spec.</t>
  </si>
  <si>
    <t>Teucrium spec.</t>
  </si>
  <si>
    <t>Thalictrum spec.</t>
  </si>
  <si>
    <t>Thelypteris spec.</t>
  </si>
  <si>
    <t>Thesium spec.</t>
  </si>
  <si>
    <t>Thlaspi spec.</t>
  </si>
  <si>
    <t>Thuidium spec.</t>
  </si>
  <si>
    <t>Thuja spec.</t>
  </si>
  <si>
    <t>Thymelaea spec.</t>
  </si>
  <si>
    <t>Thymus spec.</t>
  </si>
  <si>
    <t>Tofieldia spec.</t>
  </si>
  <si>
    <t>Tolpis spec.</t>
  </si>
  <si>
    <t>Tordylium spec.</t>
  </si>
  <si>
    <t>Torilis spec.</t>
  </si>
  <si>
    <t>Tortella spec.</t>
  </si>
  <si>
    <t>Tozzia spec.</t>
  </si>
  <si>
    <t>Tradescantia spec.</t>
  </si>
  <si>
    <t>Tragopogon spec.</t>
  </si>
  <si>
    <t>Tragus spec.</t>
  </si>
  <si>
    <t>Trapa spec.</t>
  </si>
  <si>
    <t>Traunsteinera spec.</t>
  </si>
  <si>
    <t>Tribulus spec.</t>
  </si>
  <si>
    <t>Trichophorum spec.</t>
  </si>
  <si>
    <t>Trientalis spec.</t>
  </si>
  <si>
    <t>Trifolium spec.</t>
  </si>
  <si>
    <t>Triglochin spec.</t>
  </si>
  <si>
    <t>Trigonella spec.</t>
  </si>
  <si>
    <t>Trinia spec.</t>
  </si>
  <si>
    <t>Tripleurospermum spec.</t>
  </si>
  <si>
    <t>Trisetaria spec.</t>
  </si>
  <si>
    <t>Trisetum spec.</t>
  </si>
  <si>
    <t>Triticum spec.</t>
  </si>
  <si>
    <t>Trochisantes spec.</t>
  </si>
  <si>
    <t>Trollius spec.</t>
  </si>
  <si>
    <t>Tropaeolum spec.</t>
  </si>
  <si>
    <t>Tuberaria spec.</t>
  </si>
  <si>
    <t>Tulipa spec.</t>
  </si>
  <si>
    <t>Turgenia spec.</t>
  </si>
  <si>
    <t>Tussilago spec.</t>
  </si>
  <si>
    <t>Typha spec.</t>
  </si>
  <si>
    <t>Ulex spec.</t>
  </si>
  <si>
    <t>Ulmus spec.</t>
  </si>
  <si>
    <t>Umbilicus spec.</t>
  </si>
  <si>
    <t>Uromyces spec.</t>
  </si>
  <si>
    <t>Urospermum spec.</t>
  </si>
  <si>
    <t>Urtica spec.</t>
  </si>
  <si>
    <t>Ustilago spec.</t>
  </si>
  <si>
    <t>Utricularia spec.</t>
  </si>
  <si>
    <t>Vaccaria spec.</t>
  </si>
  <si>
    <t>Vaccinium spec.</t>
  </si>
  <si>
    <t>Valeriana spec.</t>
  </si>
  <si>
    <t>Valerianella spec.</t>
  </si>
  <si>
    <t>Vallisneria spec.</t>
  </si>
  <si>
    <t>Ventenata spec.</t>
  </si>
  <si>
    <t>Veratrum spec.</t>
  </si>
  <si>
    <t>Verbascum spec.</t>
  </si>
  <si>
    <t>Verbena spec.</t>
  </si>
  <si>
    <t>Veronica spec.</t>
  </si>
  <si>
    <t>Viburnum spec.</t>
  </si>
  <si>
    <t>Vicia spec.</t>
  </si>
  <si>
    <t>Vigna spec.</t>
  </si>
  <si>
    <t>Vinca spec.</t>
  </si>
  <si>
    <t>Vincetoxicum spec.</t>
  </si>
  <si>
    <t>Viola spec.</t>
  </si>
  <si>
    <t>Viscum spec.</t>
  </si>
  <si>
    <t>Vitex spec.</t>
  </si>
  <si>
    <t>Vitis spec.</t>
  </si>
  <si>
    <t>Vulpia spec.</t>
  </si>
  <si>
    <t>Wahlenbergia spec.</t>
  </si>
  <si>
    <t>Whitania spec.</t>
  </si>
  <si>
    <t>Wisteria spec.</t>
  </si>
  <si>
    <t>Wolffia spec.</t>
  </si>
  <si>
    <t>Woodsia spec.</t>
  </si>
  <si>
    <t>Xanthium spec.</t>
  </si>
  <si>
    <t>Xeranthemum spec.</t>
  </si>
  <si>
    <t>Yucca spec.</t>
  </si>
  <si>
    <t>Zacintha spec.</t>
  </si>
  <si>
    <t>Zannichellia spec.</t>
  </si>
  <si>
    <t>Zea spec.</t>
  </si>
  <si>
    <t>Ziziphus spec.</t>
  </si>
  <si>
    <t>Zygophyllum spec.</t>
  </si>
  <si>
    <t>Abietinella spec.</t>
  </si>
  <si>
    <t>Acaulon spec.</t>
  </si>
  <si>
    <t>Alicularia spec.</t>
  </si>
  <si>
    <t>Aloina spec.</t>
  </si>
  <si>
    <t>Amblyodon spec.</t>
  </si>
  <si>
    <t>Amblystegiella spec.</t>
  </si>
  <si>
    <t>Amblystegium spec.</t>
  </si>
  <si>
    <t>Amphidium spec.</t>
  </si>
  <si>
    <t>Anacamptodon spec.</t>
  </si>
  <si>
    <t>Anacolia spec.</t>
  </si>
  <si>
    <t>Anastrepta spec.</t>
  </si>
  <si>
    <t>Anastrophyllum spec.</t>
  </si>
  <si>
    <t>Andoa spec.</t>
  </si>
  <si>
    <t>Andreaea spec.</t>
  </si>
  <si>
    <t>Aneura spec.</t>
  </si>
  <si>
    <t>Anisothecium spec.</t>
  </si>
  <si>
    <t>Anoectangium spec.</t>
  </si>
  <si>
    <t>Anomobryum spec.</t>
  </si>
  <si>
    <t>Anomodon spec.</t>
  </si>
  <si>
    <t>Anthelia spec.</t>
  </si>
  <si>
    <t>Anthoceros spec.</t>
  </si>
  <si>
    <t>Antitrichia spec.</t>
  </si>
  <si>
    <t>Aongstroemia spec.</t>
  </si>
  <si>
    <t>Aphanorhegma spec.</t>
  </si>
  <si>
    <t>Apomarsupella spec.</t>
  </si>
  <si>
    <t>Apometzgeria spec.</t>
  </si>
  <si>
    <t>Archidium spec.</t>
  </si>
  <si>
    <t>Arctoa spec.</t>
  </si>
  <si>
    <t>Arnellia spec.</t>
  </si>
  <si>
    <t>Aschisma spec.</t>
  </si>
  <si>
    <t>Asterella spec.</t>
  </si>
  <si>
    <t>Astomum spec.</t>
  </si>
  <si>
    <t>Athalamia spec.</t>
  </si>
  <si>
    <t>Atractylocarpus spec.</t>
  </si>
  <si>
    <t>Atrichum spec.</t>
  </si>
  <si>
    <t>Barbilophozia spec.</t>
  </si>
  <si>
    <t>Barbula spec.</t>
  </si>
  <si>
    <t>Bartramia spec.</t>
  </si>
  <si>
    <t>Biantheridion spec.</t>
  </si>
  <si>
    <t>Blasia spec.</t>
  </si>
  <si>
    <t>Blepharostoma spec.</t>
  </si>
  <si>
    <t>Blindia spec.</t>
  </si>
  <si>
    <t>Brachydontium spec.</t>
  </si>
  <si>
    <t>Brachyodus spec.</t>
  </si>
  <si>
    <t>Brachysteleum spec.</t>
  </si>
  <si>
    <t>Brachytheciastrum spec.</t>
  </si>
  <si>
    <t>Brachythecium spec.</t>
  </si>
  <si>
    <t>Braunia spec.</t>
  </si>
  <si>
    <t>Breidleria spec.</t>
  </si>
  <si>
    <t>Breutelia spec.</t>
  </si>
  <si>
    <t>Brotherella spec.</t>
  </si>
  <si>
    <t>Bruchia spec.</t>
  </si>
  <si>
    <t>Bryhnia spec.</t>
  </si>
  <si>
    <t>Bryoerythrophyllum spec.</t>
  </si>
  <si>
    <t>Bryum spec.</t>
  </si>
  <si>
    <t>Bucegia spec.</t>
  </si>
  <si>
    <t>Buxbaumia spec.</t>
  </si>
  <si>
    <t>Callicladium spec.</t>
  </si>
  <si>
    <t>Calliergon spec.</t>
  </si>
  <si>
    <t>Calliergonella spec.</t>
  </si>
  <si>
    <t>Calypogeia spec.</t>
  </si>
  <si>
    <t>Campyliadelphus spec.</t>
  </si>
  <si>
    <t>Campylium spec.</t>
  </si>
  <si>
    <t>Campylophyllum spec.</t>
  </si>
  <si>
    <t>Campylopus spec.</t>
  </si>
  <si>
    <t>Campylostelium spec.</t>
  </si>
  <si>
    <t>Catoscopium spec.</t>
  </si>
  <si>
    <t>Cephalozia spec.</t>
  </si>
  <si>
    <t>Cephaloziella spec.</t>
  </si>
  <si>
    <t>Ceratodon spec.</t>
  </si>
  <si>
    <t>Chamberlainia spec.</t>
  </si>
  <si>
    <t>Chandonanthus spec.</t>
  </si>
  <si>
    <t>Chiloscyphus spec.</t>
  </si>
  <si>
    <t>Cinclidium spec.</t>
  </si>
  <si>
    <t>Cinclidotus spec.</t>
  </si>
  <si>
    <t>Cladopodiella spec.</t>
  </si>
  <si>
    <t>Cladopus spec.</t>
  </si>
  <si>
    <t>Claopodium spec.</t>
  </si>
  <si>
    <t>Cleistocarpidium spec.</t>
  </si>
  <si>
    <t>Clevea spec.</t>
  </si>
  <si>
    <t>Cnestrum spec.</t>
  </si>
  <si>
    <t>Cololejeunea spec.</t>
  </si>
  <si>
    <t>Conardia spec.</t>
  </si>
  <si>
    <t>Conocephalum spec.</t>
  </si>
  <si>
    <t>Conostomum spec.</t>
  </si>
  <si>
    <t>Corsinia spec.</t>
  </si>
  <si>
    <t>Coscinodon spec.</t>
  </si>
  <si>
    <t>Crossidium spec.</t>
  </si>
  <si>
    <t>Crossocalyx spec.</t>
  </si>
  <si>
    <t>Cryphaea spec.</t>
  </si>
  <si>
    <t>Cryptoleptodon spec.</t>
  </si>
  <si>
    <t>Cryptothallus spec.</t>
  </si>
  <si>
    <t>Cylindrothecium spec.</t>
  </si>
  <si>
    <t>Cynodontium spec.</t>
  </si>
  <si>
    <t>Cyrtomnium spec.</t>
  </si>
  <si>
    <t>Dendrocryphaea spec.</t>
  </si>
  <si>
    <t>Desmatodon spec.</t>
  </si>
  <si>
    <t>Dialytrichia spec.</t>
  </si>
  <si>
    <t>Dichelyma spec.</t>
  </si>
  <si>
    <t>Dichodontium spec.</t>
  </si>
  <si>
    <t>Dicranodontium spec.</t>
  </si>
  <si>
    <t>Dicranoweisia spec.</t>
  </si>
  <si>
    <t>Didymodon spec.</t>
  </si>
  <si>
    <t>Diobelonella spec.</t>
  </si>
  <si>
    <t>Diphyscium spec.</t>
  </si>
  <si>
    <t>Diplophyllum spec.</t>
  </si>
  <si>
    <t>Dissodon spec.</t>
  </si>
  <si>
    <t>Distichium spec.</t>
  </si>
  <si>
    <t>Distichophyllum spec.</t>
  </si>
  <si>
    <t>Ditrichum spec.</t>
  </si>
  <si>
    <t>Dolichotheca spec.</t>
  </si>
  <si>
    <t>Douinia spec.</t>
  </si>
  <si>
    <t>Drepanium spec.</t>
  </si>
  <si>
    <t>Dryptodon spec.</t>
  </si>
  <si>
    <t>Encalypta spec.</t>
  </si>
  <si>
    <t>Endogemma spec.</t>
  </si>
  <si>
    <t>Entodon spec.</t>
  </si>
  <si>
    <t>Entosthodon spec.</t>
  </si>
  <si>
    <t>Ephemerella spec.</t>
  </si>
  <si>
    <t>Ephemerum spec.</t>
  </si>
  <si>
    <t>Epipterygium spec.</t>
  </si>
  <si>
    <t>Eremonotus spec.</t>
  </si>
  <si>
    <t>Erythrophyllum spec.</t>
  </si>
  <si>
    <t>Eucalyx spec.</t>
  </si>
  <si>
    <t>Eucladium spec.</t>
  </si>
  <si>
    <t>Eurhynchiastrum spec.</t>
  </si>
  <si>
    <t>Fabronia spec.</t>
  </si>
  <si>
    <t>Fimbriaria spec.</t>
  </si>
  <si>
    <t>Fossombronia spec.</t>
  </si>
  <si>
    <t>Frullania spec.</t>
  </si>
  <si>
    <t>Funaria spec.</t>
  </si>
  <si>
    <t>Funariella spec.</t>
  </si>
  <si>
    <t>Geheebia spec.</t>
  </si>
  <si>
    <t>Genus spec.</t>
  </si>
  <si>
    <t>Geocalyx spec.</t>
  </si>
  <si>
    <t>Georgia spec.</t>
  </si>
  <si>
    <t>Grimaldia spec.</t>
  </si>
  <si>
    <t>Grimmia spec.</t>
  </si>
  <si>
    <t>Gymnobarbula spec.</t>
  </si>
  <si>
    <t>Gymnocolea spec.</t>
  </si>
  <si>
    <t>Gymnomitrion spec.</t>
  </si>
  <si>
    <t>Gymnostomum spec.</t>
  </si>
  <si>
    <t>Gyroweisia spec.</t>
  </si>
  <si>
    <t>Habrodon spec.</t>
  </si>
  <si>
    <t>Hageniella spec.</t>
  </si>
  <si>
    <t>Hamatocaulis spec.</t>
  </si>
  <si>
    <t>Haplocladium spec.</t>
  </si>
  <si>
    <t>Haplohymenium spec.</t>
  </si>
  <si>
    <t>Haplomitrium spec.</t>
  </si>
  <si>
    <t>Haplozia spec.</t>
  </si>
  <si>
    <t>Harpalejeunea spec.</t>
  </si>
  <si>
    <t>Harpanthus spec.</t>
  </si>
  <si>
    <t>Hedwigia spec.</t>
  </si>
  <si>
    <t>Helicodontium spec.</t>
  </si>
  <si>
    <t>Helodium spec.</t>
  </si>
  <si>
    <t>Hennediella spec.</t>
  </si>
  <si>
    <t>Herbertus spec.</t>
  </si>
  <si>
    <t>Herzogiella spec.</t>
  </si>
  <si>
    <t>Heterocladium spec.</t>
  </si>
  <si>
    <t>Heterophyllium spec.</t>
  </si>
  <si>
    <t>Heterophyllon spec.</t>
  </si>
  <si>
    <t>Hilpertia spec.</t>
  </si>
  <si>
    <t>Homalia spec.</t>
  </si>
  <si>
    <t>Homalothecium spec.</t>
  </si>
  <si>
    <t>Homomallium spec.</t>
  </si>
  <si>
    <t>Hookeria spec.</t>
  </si>
  <si>
    <t>Hydrogonium spec.</t>
  </si>
  <si>
    <t>Hydrogrimmia spec.</t>
  </si>
  <si>
    <t>Hygroamblystegium spec.</t>
  </si>
  <si>
    <t>Hygrobiella spec.</t>
  </si>
  <si>
    <t>Hygrohypnum spec.</t>
  </si>
  <si>
    <t>Hylocomiastrum spec.</t>
  </si>
  <si>
    <t>Hymenostomum spec.</t>
  </si>
  <si>
    <t>Hymenostylium spec.</t>
  </si>
  <si>
    <t>Hyocomium spec.</t>
  </si>
  <si>
    <t>Hyophila spec.</t>
  </si>
  <si>
    <t>Hypnum spec.</t>
  </si>
  <si>
    <t>Isopaches spec.</t>
  </si>
  <si>
    <t>Isopterygiopsis spec.</t>
  </si>
  <si>
    <t>Isopterygium spec.</t>
  </si>
  <si>
    <t>Iwatsukiella spec.</t>
  </si>
  <si>
    <t>Jamesoniella spec.</t>
  </si>
  <si>
    <t>Jungermannia spec.</t>
  </si>
  <si>
    <t>Kiaeria spec.</t>
  </si>
  <si>
    <t>Kindbergia spec.</t>
  </si>
  <si>
    <t>Kurzia spec.</t>
  </si>
  <si>
    <t>Leiocolea spec.</t>
  </si>
  <si>
    <t>Lejeunea spec.</t>
  </si>
  <si>
    <t>Lepidozia spec.</t>
  </si>
  <si>
    <t>Leptobarbula spec.</t>
  </si>
  <si>
    <t>Leptobryum spec.</t>
  </si>
  <si>
    <t>Leptodictyum spec.</t>
  </si>
  <si>
    <t>Leptodon spec.</t>
  </si>
  <si>
    <t>Leptodontium spec.</t>
  </si>
  <si>
    <t>Leptophascum spec.</t>
  </si>
  <si>
    <t>Lescuraea spec.</t>
  </si>
  <si>
    <t>Leskea spec.</t>
  </si>
  <si>
    <t>Leskeella spec.</t>
  </si>
  <si>
    <t>Lesquereuxia spec.</t>
  </si>
  <si>
    <t>Leucodon spec.</t>
  </si>
  <si>
    <t>Lindbergia spec.</t>
  </si>
  <si>
    <t>Liochlaena spec.</t>
  </si>
  <si>
    <t>Loeskeobryum spec.</t>
  </si>
  <si>
    <t>Loeskypnum spec.</t>
  </si>
  <si>
    <t>Lophocolea spec.</t>
  </si>
  <si>
    <t>Lophozia spec.</t>
  </si>
  <si>
    <t>Lunularia spec.</t>
  </si>
  <si>
    <t>Madotheca spec.</t>
  </si>
  <si>
    <t>Mannia spec.</t>
  </si>
  <si>
    <t>Marchantia spec.</t>
  </si>
  <si>
    <t>Marchesinia spec.</t>
  </si>
  <si>
    <t>Marsupella spec.</t>
  </si>
  <si>
    <t>Meesia spec.</t>
  </si>
  <si>
    <t>Merceya spec.</t>
  </si>
  <si>
    <t>Mesoptychia spec.</t>
  </si>
  <si>
    <t>Metaneckera spec.</t>
  </si>
  <si>
    <t>Metzgeria spec.</t>
  </si>
  <si>
    <t>Metzlerella spec.</t>
  </si>
  <si>
    <t>Metzleria spec.</t>
  </si>
  <si>
    <t>Microbryum spec.</t>
  </si>
  <si>
    <t>Microeurhynchium spec.</t>
  </si>
  <si>
    <t>Microlejeunea spec.</t>
  </si>
  <si>
    <t>Mielichhoferia spec.</t>
  </si>
  <si>
    <t>Mildea spec.</t>
  </si>
  <si>
    <t>Mildeella spec.</t>
  </si>
  <si>
    <t>Mniobryum spec.</t>
  </si>
  <si>
    <t>Moerckia spec.</t>
  </si>
  <si>
    <t>Molendoa spec.</t>
  </si>
  <si>
    <t>Mylia spec.</t>
  </si>
  <si>
    <t>Myrinia spec.</t>
  </si>
  <si>
    <t>Myurella spec.</t>
  </si>
  <si>
    <t>Myuroclada spec.</t>
  </si>
  <si>
    <t>Nardia spec.</t>
  </si>
  <si>
    <t>Neckera spec.</t>
  </si>
  <si>
    <t>Neckeradelphus spec.</t>
  </si>
  <si>
    <t>Neesiella spec.</t>
  </si>
  <si>
    <t>Nobregaea spec.</t>
  </si>
  <si>
    <t>Nogopterium spec.</t>
  </si>
  <si>
    <t>Notothylas spec.</t>
  </si>
  <si>
    <t>Nowellia spec.</t>
  </si>
  <si>
    <t>Ochyraea spec.</t>
  </si>
  <si>
    <t>Octodiceras spec.</t>
  </si>
  <si>
    <t>Odontoschisma spec.</t>
  </si>
  <si>
    <t>Oligotrichum spec.</t>
  </si>
  <si>
    <t>Oncophorus spec.</t>
  </si>
  <si>
    <t>Oreas spec.</t>
  </si>
  <si>
    <t>Oreoweisia spec.</t>
  </si>
  <si>
    <t>Orthodicranum spec.</t>
  </si>
  <si>
    <t>Orthodontium spec.</t>
  </si>
  <si>
    <t>Orthothecium spec.</t>
  </si>
  <si>
    <t>Orthotrichum spec.</t>
  </si>
  <si>
    <t>Oxymitra spec.</t>
  </si>
  <si>
    <t>Oxyrrhynchium spec.</t>
  </si>
  <si>
    <t>Oxystegus spec.</t>
  </si>
  <si>
    <t>Pachyfissidens spec.</t>
  </si>
  <si>
    <t>Pachyneurum spec.</t>
  </si>
  <si>
    <t>Palamocladium spec.</t>
  </si>
  <si>
    <t>Pallavicinia spec.</t>
  </si>
  <si>
    <t>Paludella spec.</t>
  </si>
  <si>
    <t>Palustriella spec.</t>
  </si>
  <si>
    <t>Paraleptodontium spec.</t>
  </si>
  <si>
    <t>Paraleucobryum spec.</t>
  </si>
  <si>
    <t>Pedinophyllum spec.</t>
  </si>
  <si>
    <t>Pelekium spec.</t>
  </si>
  <si>
    <t>Pellia spec.</t>
  </si>
  <si>
    <t>Peltolepis spec.</t>
  </si>
  <si>
    <t>Phaeoceros spec.</t>
  </si>
  <si>
    <t>Phascum spec.</t>
  </si>
  <si>
    <t>Phymatoceros spec.</t>
  </si>
  <si>
    <t>Physcomitrella spec.</t>
  </si>
  <si>
    <t>Physcomitrium spec.</t>
  </si>
  <si>
    <t>Plagiobryum spec.</t>
  </si>
  <si>
    <t>Plagiochasma spec.</t>
  </si>
  <si>
    <t>Plagiomnium spec.</t>
  </si>
  <si>
    <t>Plagiopus spec.</t>
  </si>
  <si>
    <t>Plagiothecium spec.</t>
  </si>
  <si>
    <t>Plasteurhynchium spec.</t>
  </si>
  <si>
    <t>Platydictya spec.</t>
  </si>
  <si>
    <t>Platygyrium spec.</t>
  </si>
  <si>
    <t>Platyhypnidium spec.</t>
  </si>
  <si>
    <t>Plectocolea spec.</t>
  </si>
  <si>
    <t>Pleuridium spec.</t>
  </si>
  <si>
    <t>Pleurochaete spec.</t>
  </si>
  <si>
    <t>Pleuroclada spec.</t>
  </si>
  <si>
    <t>Pleurocladula spec.</t>
  </si>
  <si>
    <t>Pleuroschisma spec.</t>
  </si>
  <si>
    <t>Pleuroweisia spec.</t>
  </si>
  <si>
    <t>Pogonatum spec.</t>
  </si>
  <si>
    <t>Pohlia spec.</t>
  </si>
  <si>
    <t>Polytrichastrum spec.</t>
  </si>
  <si>
    <t>Porella spec.</t>
  </si>
  <si>
    <t>Pottia spec.</t>
  </si>
  <si>
    <t>Pottiella spec.</t>
  </si>
  <si>
    <t>Pottiopsis spec.</t>
  </si>
  <si>
    <t>Prasanthus spec.</t>
  </si>
  <si>
    <t>Preissia spec.</t>
  </si>
  <si>
    <t>Protobryum spec.</t>
  </si>
  <si>
    <t>Pseudephemerum spec.</t>
  </si>
  <si>
    <t>Pseudobryum spec.</t>
  </si>
  <si>
    <t>Pseudocalliergon spec.</t>
  </si>
  <si>
    <t>Pseudocrossidium spec.</t>
  </si>
  <si>
    <t>Pseudoleskea spec.</t>
  </si>
  <si>
    <t>Pseudoleskeella spec.</t>
  </si>
  <si>
    <t>Pseudorhynchostegiella spec.</t>
  </si>
  <si>
    <t>Pseudoscleropodium spec.</t>
  </si>
  <si>
    <t>Pseudostereodon spec.</t>
  </si>
  <si>
    <t>Pseudotaxiphyllum spec.</t>
  </si>
  <si>
    <t>Pterigynandrum spec.</t>
  </si>
  <si>
    <t>Pterogonium spec.</t>
  </si>
  <si>
    <t>Pterygoneurum spec.</t>
  </si>
  <si>
    <t>Ptilidium spec.</t>
  </si>
  <si>
    <t>Ptychodium spec.</t>
  </si>
  <si>
    <t>Ptychomitrium spec.</t>
  </si>
  <si>
    <t>Pylaisia spec.</t>
  </si>
  <si>
    <t>Pyramidula spec.</t>
  </si>
  <si>
    <t>Racomitrium spec.</t>
  </si>
  <si>
    <t>Radula spec.</t>
  </si>
  <si>
    <t>Reboulia spec.</t>
  </si>
  <si>
    <t>Rhabdoweisia spec.</t>
  </si>
  <si>
    <t>Rhaphidostegium spec.</t>
  </si>
  <si>
    <t>Rhizomnium spec.</t>
  </si>
  <si>
    <t>Rhodobryum spec.</t>
  </si>
  <si>
    <t>Rhynchostegiella spec.</t>
  </si>
  <si>
    <t>Rhynchostegium spec.</t>
  </si>
  <si>
    <t>Riccardia spec.</t>
  </si>
  <si>
    <t>Riccia spec.</t>
  </si>
  <si>
    <t>Ricciocarpos spec.</t>
  </si>
  <si>
    <t>Riella spec.</t>
  </si>
  <si>
    <t>Saccobasis spec.</t>
  </si>
  <si>
    <t>Saelania spec.</t>
  </si>
  <si>
    <t>Sanionia spec.</t>
  </si>
  <si>
    <t>Sauteria spec.</t>
  </si>
  <si>
    <t>Scapania spec.</t>
  </si>
  <si>
    <t>Schistidium spec.</t>
  </si>
  <si>
    <t>Schistostega spec.</t>
  </si>
  <si>
    <t>Sciuro-Hypnum spec.</t>
  </si>
  <si>
    <t>Scopelophila spec.</t>
  </si>
  <si>
    <t>Scorpidium spec.</t>
  </si>
  <si>
    <t>Scorpiurium spec.</t>
  </si>
  <si>
    <t>Seligeria spec.</t>
  </si>
  <si>
    <t>Sematophyllum spec.</t>
  </si>
  <si>
    <t>Solenostoma spec.</t>
  </si>
  <si>
    <t>Southbya spec.</t>
  </si>
  <si>
    <t>Sphaerocarpos spec.</t>
  </si>
  <si>
    <t>Sphenolobus spec.</t>
  </si>
  <si>
    <t>Splachnum spec.</t>
  </si>
  <si>
    <t>Stegonia spec.</t>
  </si>
  <si>
    <t>Stereodon spec.</t>
  </si>
  <si>
    <t>Straminergon spec.</t>
  </si>
  <si>
    <t>Streblotrichum spec.</t>
  </si>
  <si>
    <t>Stylostegium spec.</t>
  </si>
  <si>
    <t>Syntrichia spec.</t>
  </si>
  <si>
    <t>Syzygiella spec.</t>
  </si>
  <si>
    <t>Targionia spec.</t>
  </si>
  <si>
    <t>Taxiphyllum spec.</t>
  </si>
  <si>
    <t>Tayloria spec.</t>
  </si>
  <si>
    <t>Tessellina spec.</t>
  </si>
  <si>
    <t>Tetralophozia spec.</t>
  </si>
  <si>
    <t>Tetraphis spec.</t>
  </si>
  <si>
    <t>Tetraplodon spec.</t>
  </si>
  <si>
    <t>Tetrodontium spec.</t>
  </si>
  <si>
    <t>Thamnium spec.</t>
  </si>
  <si>
    <t>Thamnobryum spec.</t>
  </si>
  <si>
    <t>Thuidiopsis spec.</t>
  </si>
  <si>
    <t>Timmia spec.</t>
  </si>
  <si>
    <t>Timmiella spec.</t>
  </si>
  <si>
    <t>Tomentypnum spec.</t>
  </si>
  <si>
    <t>Tortula spec.</t>
  </si>
  <si>
    <t>Trematodon spec.</t>
  </si>
  <si>
    <t>Trichocolea spec.</t>
  </si>
  <si>
    <t>Trichodon spec.</t>
  </si>
  <si>
    <t>Trichostomum spec.</t>
  </si>
  <si>
    <t>Tritomaria spec.</t>
  </si>
  <si>
    <t>Trochobryum spec.</t>
  </si>
  <si>
    <t>Ulota spec.</t>
  </si>
  <si>
    <t>Vesicularia spec.</t>
  </si>
  <si>
    <t>Voitia spec.</t>
  </si>
  <si>
    <t>Warnstorfia spec.</t>
  </si>
  <si>
    <t>Webera spec.</t>
  </si>
  <si>
    <t>Weissia spec.</t>
  </si>
  <si>
    <t>Zygodon spec.</t>
  </si>
  <si>
    <t>Camellia spec.</t>
  </si>
  <si>
    <t>Cryptomeria spec.</t>
  </si>
  <si>
    <t>Dahlia spec.</t>
  </si>
  <si>
    <t>Gaillardia spec.</t>
  </si>
  <si>
    <t>Akebia spec.</t>
  </si>
  <si>
    <t>Lagerstroemia spec.</t>
  </si>
  <si>
    <t>Begonia spec.</t>
  </si>
  <si>
    <t>Carica spec.</t>
  </si>
  <si>
    <t>Deutzia spec.</t>
  </si>
  <si>
    <t>Limonium spec.</t>
  </si>
  <si>
    <t>Garagena spec.</t>
  </si>
  <si>
    <t>Fuchsia spec.</t>
  </si>
  <si>
    <t>Albizia spec.</t>
  </si>
  <si>
    <t>Chamaerops spec.</t>
  </si>
  <si>
    <t>Phyllostachys spec.</t>
  </si>
  <si>
    <t>Metasequoia spec.</t>
  </si>
  <si>
    <t>Cephalotaxus spec.</t>
  </si>
  <si>
    <t>Sequoiadendron spec.</t>
  </si>
  <si>
    <t>Brunnera spec.</t>
  </si>
  <si>
    <t>Acanthus spec.</t>
  </si>
  <si>
    <t>Asclepias spec.</t>
  </si>
  <si>
    <t>Aubrietia spec.</t>
  </si>
  <si>
    <t>Bellium spec.</t>
  </si>
  <si>
    <t>Carduncellus spec.</t>
  </si>
  <si>
    <t>Chiastophyllum spec.</t>
  </si>
  <si>
    <t>Citrullus spec.</t>
  </si>
  <si>
    <t>Cleome spec.</t>
  </si>
  <si>
    <t>Coreopsis spec.</t>
  </si>
  <si>
    <t>Crinum spec.</t>
  </si>
  <si>
    <t>Emilia spec.</t>
  </si>
  <si>
    <t>Exochorda spec.</t>
  </si>
  <si>
    <t>Holodiscus spec.</t>
  </si>
  <si>
    <t>Hydrangea spec.</t>
  </si>
  <si>
    <t>Incarvillea spec.</t>
  </si>
  <si>
    <t>Lagenaria spec.</t>
  </si>
  <si>
    <t>Liatrix spec.</t>
  </si>
  <si>
    <t>Limnanthes spec.</t>
  </si>
  <si>
    <t>Madeaya spec.</t>
  </si>
  <si>
    <t>Maclura spec.</t>
  </si>
  <si>
    <t>Mahoberberis spec.</t>
  </si>
  <si>
    <t>Morinia spec.</t>
  </si>
  <si>
    <t>Nierembergia spec.</t>
  </si>
  <si>
    <t>Nyssa spec.</t>
  </si>
  <si>
    <t>Oemleria spec.</t>
  </si>
  <si>
    <t>Dracaena spec.</t>
  </si>
  <si>
    <t>Penstemon spec.</t>
  </si>
  <si>
    <t>Petunia spec.</t>
  </si>
  <si>
    <t>Phlox spec.</t>
  </si>
  <si>
    <t>Piptanthus spec.</t>
  </si>
  <si>
    <t>Pistacia spec.</t>
  </si>
  <si>
    <t>Sibiraea spec.</t>
  </si>
  <si>
    <t>Silphium spec.</t>
  </si>
  <si>
    <t>Sorbaria spec.</t>
  </si>
  <si>
    <t>Stylophorum spec.</t>
  </si>
  <si>
    <t>Thermopsis spec.</t>
  </si>
  <si>
    <t>Thunbergia spec.</t>
  </si>
  <si>
    <t>Tiarella spec.</t>
  </si>
  <si>
    <t>Tolmiea spec.</t>
  </si>
  <si>
    <t>Vernonia spec.</t>
  </si>
  <si>
    <t>Waldsteinia spec.</t>
  </si>
  <si>
    <t>Weigela spec.</t>
  </si>
  <si>
    <t>Zauschneria spec.</t>
  </si>
  <si>
    <t>Zinnia spec.</t>
  </si>
  <si>
    <t>Nonea spec.</t>
  </si>
  <si>
    <t>Solenanthus spec.</t>
  </si>
  <si>
    <t>Sanvitalia spec.</t>
  </si>
  <si>
    <t>Rohdea spec.</t>
  </si>
  <si>
    <t>Brachycome spec.</t>
  </si>
  <si>
    <t>Trachycarpus spec.</t>
  </si>
  <si>
    <t>Pelargonium spec.</t>
  </si>
  <si>
    <t>Phoenix spec.</t>
  </si>
  <si>
    <t>Passiflora spec.</t>
  </si>
  <si>
    <t>Dendrocalamus spec.</t>
  </si>
  <si>
    <t>Baptisia spec.</t>
  </si>
  <si>
    <t>Borreria spec.</t>
  </si>
  <si>
    <t>Cathleya spec.</t>
  </si>
  <si>
    <t>Cunninghamia spec.</t>
  </si>
  <si>
    <t>Stauntonia spec.</t>
  </si>
  <si>
    <t>Kosteletzkya spec.</t>
  </si>
  <si>
    <t>Aurinia spec.</t>
  </si>
  <si>
    <t>Chionodoxa spec.</t>
  </si>
  <si>
    <t>Dendranthema spec.</t>
  </si>
  <si>
    <t>Nothofagus spec.</t>
  </si>
  <si>
    <t>Pachysandra spec.</t>
  </si>
  <si>
    <t>Dicentra spec.</t>
  </si>
  <si>
    <t>Cinnamomum spec.</t>
  </si>
  <si>
    <t>Lycopersicon spec.</t>
  </si>
  <si>
    <t>Kalanchoe spec.</t>
  </si>
  <si>
    <t>Abies nordmanniana</t>
  </si>
  <si>
    <t>Abutilon megapotamicum</t>
  </si>
  <si>
    <t>Abutilon theophrasti</t>
  </si>
  <si>
    <t>Acacia dealbata</t>
  </si>
  <si>
    <t>Acacia spec.</t>
  </si>
  <si>
    <t>Acalypha australis</t>
  </si>
  <si>
    <t>Acalypha virginica</t>
  </si>
  <si>
    <t>Acanthus mollis</t>
  </si>
  <si>
    <t>Acer cappadocicum</t>
  </si>
  <si>
    <t>Acer monspessulanum</t>
  </si>
  <si>
    <t>Acer negundo</t>
  </si>
  <si>
    <t>Acer opalus</t>
  </si>
  <si>
    <t>Acer platanoides</t>
  </si>
  <si>
    <t>Acer rubrum</t>
  </si>
  <si>
    <t>Acer saccharinum</t>
  </si>
  <si>
    <t>Aceras anthropophorum</t>
  </si>
  <si>
    <t>Achillea ageratum</t>
  </si>
  <si>
    <t>Achillea atrata</t>
  </si>
  <si>
    <t>Achillea clavenae</t>
  </si>
  <si>
    <t>Achillea collina</t>
  </si>
  <si>
    <t>Achillea crithmifolia</t>
  </si>
  <si>
    <t>Achillea distans</t>
  </si>
  <si>
    <t>Achillea erba-rotta</t>
  </si>
  <si>
    <t>Achillea filipendulina</t>
  </si>
  <si>
    <t>Achillea macrophylla</t>
  </si>
  <si>
    <t>Achillea millefolium</t>
  </si>
  <si>
    <t>Achillea nana</t>
  </si>
  <si>
    <t>Achillea nobilis</t>
  </si>
  <si>
    <t>Achillea oxyloba</t>
  </si>
  <si>
    <t>Achillea pratensis</t>
  </si>
  <si>
    <t>Achillea ptarmica</t>
  </si>
  <si>
    <t>Achillea roseoalba</t>
  </si>
  <si>
    <t>Achillea setacea</t>
  </si>
  <si>
    <t>Achillea stricta</t>
  </si>
  <si>
    <t>Achillea tomentosa</t>
  </si>
  <si>
    <t>Achnatherum calamagrostis</t>
  </si>
  <si>
    <t>Acinos alpinus</t>
  </si>
  <si>
    <t>Acinos arvensis</t>
  </si>
  <si>
    <t>Aconitum anthora</t>
  </si>
  <si>
    <t>Aconitum lycoctonum</t>
  </si>
  <si>
    <t>Aconitum napellus</t>
  </si>
  <si>
    <t>Aconitum variegatum</t>
  </si>
  <si>
    <t>Acorus calamus</t>
  </si>
  <si>
    <t>Actaea spicata</t>
  </si>
  <si>
    <t>Actinidia chinensis</t>
  </si>
  <si>
    <t>Adenophora liliifolia</t>
  </si>
  <si>
    <t>Adenostyles alliariae</t>
  </si>
  <si>
    <t>Adenostyles alpina</t>
  </si>
  <si>
    <t>Adenostyles leucophylla</t>
  </si>
  <si>
    <t>Adiantum capillus-veneris</t>
  </si>
  <si>
    <t>Adonis aestivalis</t>
  </si>
  <si>
    <t>Adonis annua</t>
  </si>
  <si>
    <t>Adonis flammea</t>
  </si>
  <si>
    <t>Adonis vernalis</t>
  </si>
  <si>
    <t>Adoxa moschatellina</t>
  </si>
  <si>
    <t>Aegilops cylindrica</t>
  </si>
  <si>
    <t>Aegilops geniculata</t>
  </si>
  <si>
    <t>Aegilops neglecta</t>
  </si>
  <si>
    <t>Aegilops triuncialis</t>
  </si>
  <si>
    <t>Aegilops ventricosa</t>
  </si>
  <si>
    <t>Aegopodium podagraria</t>
  </si>
  <si>
    <t>Aesculus hippocastanum</t>
  </si>
  <si>
    <t>Aethionema saxatile</t>
  </si>
  <si>
    <t>Aethionema thomasianum</t>
  </si>
  <si>
    <t>Aethusa cynapioides</t>
  </si>
  <si>
    <t>Aethusa cynapium</t>
  </si>
  <si>
    <t>Agave americana</t>
  </si>
  <si>
    <t>Agrimonia eupatoria</t>
  </si>
  <si>
    <t>Agrimonia procera</t>
  </si>
  <si>
    <t>Agropyron cristatum</t>
  </si>
  <si>
    <t>Agrostemma githago</t>
  </si>
  <si>
    <t>Agrostis alpina</t>
  </si>
  <si>
    <t>Agrostis canina</t>
  </si>
  <si>
    <t>Agrostis capillaris</t>
  </si>
  <si>
    <t>Agrostis gigantea</t>
  </si>
  <si>
    <t>Agrostis rupestris</t>
  </si>
  <si>
    <t>Agrostis schleicheri</t>
  </si>
  <si>
    <t>Agrostis schraderiana</t>
  </si>
  <si>
    <t>Agrostis stolonifera</t>
  </si>
  <si>
    <t>Agrostis vinealis</t>
  </si>
  <si>
    <t>Ailanthus altissima</t>
  </si>
  <si>
    <t>Aira caryophyllea</t>
  </si>
  <si>
    <t>Aira elegantissima</t>
  </si>
  <si>
    <t>Aira praecox</t>
  </si>
  <si>
    <t>Ajuga chamaepitys</t>
  </si>
  <si>
    <t>Ajuga genevensis</t>
  </si>
  <si>
    <t>Ajuga pyramidalis</t>
  </si>
  <si>
    <t>Ajuga reptans</t>
  </si>
  <si>
    <t>Akebia quinata</t>
  </si>
  <si>
    <t>Albizia julibrissin</t>
  </si>
  <si>
    <t>Alcea biennis</t>
  </si>
  <si>
    <t>Alcea rosea</t>
  </si>
  <si>
    <t>Alcea spec.</t>
  </si>
  <si>
    <t>Alchemilla acuminatidens</t>
  </si>
  <si>
    <t>Alchemilla acutiloba</t>
  </si>
  <si>
    <t>Alchemilla aggregata</t>
  </si>
  <si>
    <t>Alchemilla alpigena</t>
  </si>
  <si>
    <t>Alchemilla alpina</t>
  </si>
  <si>
    <t>Alchemilla amphisericea</t>
  </si>
  <si>
    <t>Alchemilla argentidens</t>
  </si>
  <si>
    <t>Alchemilla atrovirens</t>
  </si>
  <si>
    <t>Alchemilla chirophylla</t>
  </si>
  <si>
    <t>Alchemilla colorata</t>
  </si>
  <si>
    <t>Alchemilla compta</t>
  </si>
  <si>
    <t>Alchemilla conjuncta</t>
  </si>
  <si>
    <t>Alchemilla connivens</t>
  </si>
  <si>
    <t>Alchemilla controversa</t>
  </si>
  <si>
    <t>Alchemilla coriacea</t>
  </si>
  <si>
    <t>Alchemilla crinita</t>
  </si>
  <si>
    <t>Alchemilla curtiloba</t>
  </si>
  <si>
    <t>Alchemilla decumbens</t>
  </si>
  <si>
    <t>Alchemilla demissa</t>
  </si>
  <si>
    <t>Alchemilla effusa</t>
  </si>
  <si>
    <t>Alchemilla exigua</t>
  </si>
  <si>
    <t>Alchemilla fallax</t>
  </si>
  <si>
    <t>Alchemilla filicaulis</t>
  </si>
  <si>
    <t>Alchemilla firma</t>
  </si>
  <si>
    <t>Alchemilla fissa</t>
  </si>
  <si>
    <t>Alchemilla fissimima</t>
  </si>
  <si>
    <t>Alchemilla flabellata</t>
  </si>
  <si>
    <t>Alchemilla flavicoma</t>
  </si>
  <si>
    <t>Alchemilla flavovirens</t>
  </si>
  <si>
    <t>Alchemilla flexicaulis</t>
  </si>
  <si>
    <t>Alchemilla frigens</t>
  </si>
  <si>
    <t>Alchemilla gaillardiana</t>
  </si>
  <si>
    <t>Alchemilla galkinae</t>
  </si>
  <si>
    <t>Alchemilla gemmia</t>
  </si>
  <si>
    <t>Alchemilla gingolphiana</t>
  </si>
  <si>
    <t>Alchemilla glabra</t>
  </si>
  <si>
    <t>Alchemilla glacialis</t>
  </si>
  <si>
    <t>Alchemilla glaucescens</t>
  </si>
  <si>
    <t>Alchemilla glomerulans</t>
  </si>
  <si>
    <t>Alchemilla grossidens</t>
  </si>
  <si>
    <t>Alchemilla helvetica</t>
  </si>
  <si>
    <t>Alchemilla heteropoda</t>
  </si>
  <si>
    <t>Alchemilla hirtipes</t>
  </si>
  <si>
    <t>Alchemilla hoppeana</t>
  </si>
  <si>
    <t>Alchemilla hybrida</t>
  </si>
  <si>
    <t>Alchemilla impexa</t>
  </si>
  <si>
    <t>Alchemilla incisa</t>
  </si>
  <si>
    <t>Alchemilla inconcinna</t>
  </si>
  <si>
    <t>Alchemilla infravallesia</t>
  </si>
  <si>
    <t>Alchemilla jaquetiana</t>
  </si>
  <si>
    <t>Alchemilla jugensis</t>
  </si>
  <si>
    <t>Alchemilla leptoclada</t>
  </si>
  <si>
    <t>Alchemilla lineata</t>
  </si>
  <si>
    <t>Alchemilla longana</t>
  </si>
  <si>
    <t>Alchemilla longinodis</t>
  </si>
  <si>
    <t>Alchemilla longiuscula</t>
  </si>
  <si>
    <t>Alchemilla lunaria</t>
  </si>
  <si>
    <t>Alchemilla micans</t>
  </si>
  <si>
    <t>Alchemilla mollis</t>
  </si>
  <si>
    <t>Alchemilla monticola</t>
  </si>
  <si>
    <t>Alchemilla multidens</t>
  </si>
  <si>
    <t>Alchemilla nitida</t>
  </si>
  <si>
    <t>Alchemilla obscura</t>
  </si>
  <si>
    <t>Alchemilla obtusa</t>
  </si>
  <si>
    <t>Alchemilla opaca</t>
  </si>
  <si>
    <t>Alchemilla oscensis</t>
  </si>
  <si>
    <t>Alchemilla othmarii</t>
  </si>
  <si>
    <t>Alchemilla paicheana</t>
  </si>
  <si>
    <t>Alchemilla pallens</t>
  </si>
  <si>
    <t>Alchemilla pentaphyllea</t>
  </si>
  <si>
    <t>Alchemilla pentaphylloides</t>
  </si>
  <si>
    <t>Alchemilla petiolulans</t>
  </si>
  <si>
    <t>Alchemilla plicata</t>
  </si>
  <si>
    <t>Alchemilla propinqua</t>
  </si>
  <si>
    <t>Alchemilla pseudodecumbens</t>
  </si>
  <si>
    <t>Alchemilla psilopodia</t>
  </si>
  <si>
    <t>Alchemilla racemulosa</t>
  </si>
  <si>
    <t>Alchemilla radiisecta</t>
  </si>
  <si>
    <t>Alchemilla reniformis</t>
  </si>
  <si>
    <t>Alchemilla rhododendrophila</t>
  </si>
  <si>
    <t>Alchemilla rubristipula</t>
  </si>
  <si>
    <t>Alchemilla saxatilis</t>
  </si>
  <si>
    <t>Alchemilla saxetana</t>
  </si>
  <si>
    <t>Alchemilla schmidelyana</t>
  </si>
  <si>
    <t>Alchemilla semihirta</t>
  </si>
  <si>
    <t>Alchemilla semisecta</t>
  </si>
  <si>
    <t>Alchemilla sericoneura</t>
  </si>
  <si>
    <t>Alchemilla sinuata</t>
  </si>
  <si>
    <t>Alchemilla speciosa</t>
  </si>
  <si>
    <t>Alchemilla splendens</t>
  </si>
  <si>
    <t>Alchemilla squarrosula</t>
  </si>
  <si>
    <t>Alchemilla straminea</t>
  </si>
  <si>
    <t>Alchemilla strigosula</t>
  </si>
  <si>
    <t>Alchemilla subcrenata</t>
  </si>
  <si>
    <t>Alchemilla subglobosa</t>
  </si>
  <si>
    <t>Alchemilla subsericea</t>
  </si>
  <si>
    <t>Alchemilla tenuis</t>
  </si>
  <si>
    <t>Alchemilla tirolensis</t>
  </si>
  <si>
    <t>Alchemilla transiens</t>
  </si>
  <si>
    <t>Alchemilla trullata</t>
  </si>
  <si>
    <t>Alchemilla trunciloba</t>
  </si>
  <si>
    <t>Alchemilla undulata</t>
  </si>
  <si>
    <t>Alchemilla venosula</t>
  </si>
  <si>
    <t>Alchemilla versipila</t>
  </si>
  <si>
    <t>Alchemilla vetteri</t>
  </si>
  <si>
    <t>Alchemilla weberi</t>
  </si>
  <si>
    <t>Alchemilla westermaieri</t>
  </si>
  <si>
    <t>Alchemilla xanthochlora</t>
  </si>
  <si>
    <t>Aldrovanda vesiculosa</t>
  </si>
  <si>
    <t>Alisma gramineum</t>
  </si>
  <si>
    <t>Alisma lanceolatum</t>
  </si>
  <si>
    <t>Alisma plantago-aquatica</t>
  </si>
  <si>
    <t>Alliaria petiolata</t>
  </si>
  <si>
    <t>Allium ampeloprasum</t>
  </si>
  <si>
    <t>Allium angulosum</t>
  </si>
  <si>
    <t>Allium carinatum</t>
  </si>
  <si>
    <t>Allium cepa</t>
  </si>
  <si>
    <t>Allium ericetorum</t>
  </si>
  <si>
    <t>Allium fistulosum</t>
  </si>
  <si>
    <t>Allium insubricum</t>
  </si>
  <si>
    <t>Allium lineare</t>
  </si>
  <si>
    <t>Allium lusitanicum</t>
  </si>
  <si>
    <t>Allium narcissiflorum</t>
  </si>
  <si>
    <t>Allium nigrum</t>
  </si>
  <si>
    <t>Allium oleraceum</t>
  </si>
  <si>
    <t>Allium paniculatum</t>
  </si>
  <si>
    <t>Allium paradoxum</t>
  </si>
  <si>
    <t>Allium porrum</t>
  </si>
  <si>
    <t>Allium rotundum</t>
  </si>
  <si>
    <t>Allium sativum</t>
  </si>
  <si>
    <t>Allium schoenoprasum</t>
  </si>
  <si>
    <t>Allium scorodoprasum</t>
  </si>
  <si>
    <t>Allium sphaerocephalon</t>
  </si>
  <si>
    <t>Allium suaveolens</t>
  </si>
  <si>
    <t>Allium ursinum</t>
  </si>
  <si>
    <t>Allium victorialis</t>
  </si>
  <si>
    <t>Allium vineale</t>
  </si>
  <si>
    <t>Alnus cordata</t>
  </si>
  <si>
    <t>Alopecurus aequalis</t>
  </si>
  <si>
    <t>Alopecurus alpinus</t>
  </si>
  <si>
    <t>Alopecurus geniculatus</t>
  </si>
  <si>
    <t>Alopecurus myosuroides</t>
  </si>
  <si>
    <t>Alopecurus pratensis</t>
  </si>
  <si>
    <t>Alopecurus rendlei</t>
  </si>
  <si>
    <t>Althaea hirsuta</t>
  </si>
  <si>
    <t>Althaea officinalis</t>
  </si>
  <si>
    <t>Alyssoides utriculata</t>
  </si>
  <si>
    <t>Alyssum alpestre</t>
  </si>
  <si>
    <t>Alyssum alyssoides</t>
  </si>
  <si>
    <t>Alyssum argenteum</t>
  </si>
  <si>
    <t>Alyssum montanum</t>
  </si>
  <si>
    <t>Alyssum murale</t>
  </si>
  <si>
    <t>Alyssum orophilum</t>
  </si>
  <si>
    <t>Alyssum simplex</t>
  </si>
  <si>
    <t>Amaranthus albus</t>
  </si>
  <si>
    <t>Amaranthus blitoides</t>
  </si>
  <si>
    <t>Amaranthus blitum</t>
  </si>
  <si>
    <t>Amaranthus bouchonii</t>
  </si>
  <si>
    <t>Amaranthus caudatus</t>
  </si>
  <si>
    <t>Amaranthus cruentus</t>
  </si>
  <si>
    <t>Amaranthus deflexus</t>
  </si>
  <si>
    <t>Amaranthus emarginatus</t>
  </si>
  <si>
    <t>Amaranthus graecizans</t>
  </si>
  <si>
    <t>Amaranthus hybridus</t>
  </si>
  <si>
    <t>Amaranthus hypochondriacus</t>
  </si>
  <si>
    <t>Amaranthus powellii</t>
  </si>
  <si>
    <t>Amaranthus retroflexus</t>
  </si>
  <si>
    <t>Ambrosia artemisiifolia</t>
  </si>
  <si>
    <t>Ambrosia psilostachya</t>
  </si>
  <si>
    <t>Ambrosia trifida</t>
  </si>
  <si>
    <t>Amelanchier lamarckii</t>
  </si>
  <si>
    <t>Amelanchier ovalis</t>
  </si>
  <si>
    <t>Ammi majus</t>
  </si>
  <si>
    <t>Ammi visnaga</t>
  </si>
  <si>
    <t>Amorpha fruticosa</t>
  </si>
  <si>
    <t>Amsinckia lycopsoides</t>
  </si>
  <si>
    <t>Amsinckia spec.</t>
  </si>
  <si>
    <t>Anacamptis pyramidalis</t>
  </si>
  <si>
    <t>Anagallis arvensis</t>
  </si>
  <si>
    <t>Anagallis foemina</t>
  </si>
  <si>
    <t>Anagallis minima</t>
  </si>
  <si>
    <t>Anagallis tenella</t>
  </si>
  <si>
    <t>Anaphalis margaritacea</t>
  </si>
  <si>
    <t>Anarrhinum bellidifolium</t>
  </si>
  <si>
    <t>Anchusa arvensis</t>
  </si>
  <si>
    <t>Anchusa hybrida</t>
  </si>
  <si>
    <t>Anchusa italica</t>
  </si>
  <si>
    <t>Anchusa ochroleuca</t>
  </si>
  <si>
    <t>Anchusa officinalis</t>
  </si>
  <si>
    <t>Andromeda polifolia</t>
  </si>
  <si>
    <t>Androsace alpina</t>
  </si>
  <si>
    <t>Androsace brevis</t>
  </si>
  <si>
    <t>Androsace brigantiaca</t>
  </si>
  <si>
    <t>Androsace chamaejasme</t>
  </si>
  <si>
    <t>Androsace halleri</t>
  </si>
  <si>
    <t>Androsace hausmannii</t>
  </si>
  <si>
    <t>Androsace helvetica</t>
  </si>
  <si>
    <t>Androsace lactea</t>
  </si>
  <si>
    <t>Androsace maxima</t>
  </si>
  <si>
    <t>Androsace obtusifolia</t>
  </si>
  <si>
    <t>Androsace puberula</t>
  </si>
  <si>
    <t>Androsace pubescens</t>
  </si>
  <si>
    <t>Androsace septentrionalis</t>
  </si>
  <si>
    <t>Androsace vandellii</t>
  </si>
  <si>
    <t>Androsace villosa</t>
  </si>
  <si>
    <t>Androsace vitaliana</t>
  </si>
  <si>
    <t>Androsace wulfeniana</t>
  </si>
  <si>
    <t>Anemone apennina</t>
  </si>
  <si>
    <t>Anemone baldensis</t>
  </si>
  <si>
    <t>Anemone blanda</t>
  </si>
  <si>
    <t>Anemone hupehensis</t>
  </si>
  <si>
    <t>Anemone narcissiflora</t>
  </si>
  <si>
    <t>Anemone nemorosa</t>
  </si>
  <si>
    <t>Anemone ranunculoides</t>
  </si>
  <si>
    <t>Anemone sylvestris</t>
  </si>
  <si>
    <t>Anemone trifolia</t>
  </si>
  <si>
    <t>Anethum graveolens</t>
  </si>
  <si>
    <t>Angelica pyrenaea</t>
  </si>
  <si>
    <t>Angelica sylvestris</t>
  </si>
  <si>
    <t>Anogramma leptophylla</t>
  </si>
  <si>
    <t>Antennaria carpatica</t>
  </si>
  <si>
    <t>Antennaria dioica</t>
  </si>
  <si>
    <t>Anthemis altissima</t>
  </si>
  <si>
    <t>Anthemis arvensis</t>
  </si>
  <si>
    <t>Anthemis austriaca</t>
  </si>
  <si>
    <t>Anthemis cotula</t>
  </si>
  <si>
    <t>Anthemis tinctoria</t>
  </si>
  <si>
    <t>Anthemis triumfettii</t>
  </si>
  <si>
    <t>Anthericum liliago</t>
  </si>
  <si>
    <t>Anthericum ramosum</t>
  </si>
  <si>
    <t>Anthoxanthum alpinum</t>
  </si>
  <si>
    <t>Anthoxanthum aristatum</t>
  </si>
  <si>
    <t>Anthoxanthum odoratum</t>
  </si>
  <si>
    <t>Anthriscus caucalis</t>
  </si>
  <si>
    <t>Anthriscus cerefolium</t>
  </si>
  <si>
    <t>Anthriscus nitida</t>
  </si>
  <si>
    <t>Anthriscus sylvestris</t>
  </si>
  <si>
    <t>Anthyllis montana</t>
  </si>
  <si>
    <t>Anthyllis vulneraria</t>
  </si>
  <si>
    <t>Antirrhinum latifolium</t>
  </si>
  <si>
    <t>Antirrhinum majus</t>
  </si>
  <si>
    <t>Apera interrupta</t>
  </si>
  <si>
    <t>Apera spica-venti</t>
  </si>
  <si>
    <t>Aphanes arvensis</t>
  </si>
  <si>
    <t>Aphanes australis</t>
  </si>
  <si>
    <t>Aphyllanthes monspeliensis</t>
  </si>
  <si>
    <t>Apios americana</t>
  </si>
  <si>
    <t>Apios spec.</t>
  </si>
  <si>
    <t>Apium graveolens</t>
  </si>
  <si>
    <t>Apium nodiflorum</t>
  </si>
  <si>
    <t>Apium repens</t>
  </si>
  <si>
    <t>Aposeris foetida</t>
  </si>
  <si>
    <t>Aquilegia alpina</t>
  </si>
  <si>
    <t>Aquilegia atrata</t>
  </si>
  <si>
    <t>Aquilegia einseleana</t>
  </si>
  <si>
    <t>Aquilegia vulgaris</t>
  </si>
  <si>
    <t>Arabidopsis thaliana</t>
  </si>
  <si>
    <t>Arabis allionii</t>
  </si>
  <si>
    <t>Arabis alpina</t>
  </si>
  <si>
    <t>Arabis auriculata</t>
  </si>
  <si>
    <t>Arabis bellidifolia</t>
  </si>
  <si>
    <t>Arabis caerulea</t>
  </si>
  <si>
    <t>Arabis ciliata</t>
  </si>
  <si>
    <t>Arabis collina</t>
  </si>
  <si>
    <t>Arabis hirsuta</t>
  </si>
  <si>
    <t>Arabis nemorensis</t>
  </si>
  <si>
    <t>Arabis nova</t>
  </si>
  <si>
    <t>Arabis planisiliqua</t>
  </si>
  <si>
    <t>Arabis procurrens</t>
  </si>
  <si>
    <t>Arabis rosea</t>
  </si>
  <si>
    <t>Arabis sagittata</t>
  </si>
  <si>
    <t>Arabis scabra</t>
  </si>
  <si>
    <t>Arabis serpillifolia</t>
  </si>
  <si>
    <t>Arabis subcoriacea</t>
  </si>
  <si>
    <t>Arabis turrita</t>
  </si>
  <si>
    <t>Aralia elata</t>
  </si>
  <si>
    <t>Aralia spec.</t>
  </si>
  <si>
    <t>Arctium lappa</t>
  </si>
  <si>
    <t>Arctium minus</t>
  </si>
  <si>
    <t>Arctium nemorosum</t>
  </si>
  <si>
    <t>Arctium tomentosum</t>
  </si>
  <si>
    <t>Arctostaphylos alpina</t>
  </si>
  <si>
    <t>Arctostaphylos uva-ursi</t>
  </si>
  <si>
    <t>Aremonia agrimonoides</t>
  </si>
  <si>
    <t>Arenaria biflora</t>
  </si>
  <si>
    <t>Arenaria ciliata</t>
  </si>
  <si>
    <t>Arenaria gothica</t>
  </si>
  <si>
    <t>Arenaria grandiflora</t>
  </si>
  <si>
    <t>Arenaria leptoclados</t>
  </si>
  <si>
    <t>Arenaria marschlinsii</t>
  </si>
  <si>
    <t>Arenaria multicaulis</t>
  </si>
  <si>
    <t>Arenaria serpyllifolia</t>
  </si>
  <si>
    <t>Argyrolobium zanonii</t>
  </si>
  <si>
    <t>Aristolochia clematitis</t>
  </si>
  <si>
    <t>Aristolochia lutea</t>
  </si>
  <si>
    <t>Aristolochia pallida</t>
  </si>
  <si>
    <t>Aristolochia rotunda</t>
  </si>
  <si>
    <t>Armeria alpina</t>
  </si>
  <si>
    <t>Armeria arenaria</t>
  </si>
  <si>
    <t>Armoracia rusticana</t>
  </si>
  <si>
    <t>Arnica chamissonis</t>
  </si>
  <si>
    <t>Arnica montana</t>
  </si>
  <si>
    <t>Arnoseris minima</t>
  </si>
  <si>
    <t>Arrhenatherum elatius</t>
  </si>
  <si>
    <t>Artemisia abrotanum</t>
  </si>
  <si>
    <t>Artemisia absinthium</t>
  </si>
  <si>
    <t>Artemisia alba</t>
  </si>
  <si>
    <t>Artemisia annua</t>
  </si>
  <si>
    <t>Artemisia atrata</t>
  </si>
  <si>
    <t>Artemisia biennis</t>
  </si>
  <si>
    <t>Artemisia borealis</t>
  </si>
  <si>
    <t>Artemisia campestris</t>
  </si>
  <si>
    <t>Artemisia chamaemelifolia</t>
  </si>
  <si>
    <t>Artemisia dracunculus</t>
  </si>
  <si>
    <t>Artemisia eriantha</t>
  </si>
  <si>
    <t>Artemisia genipi</t>
  </si>
  <si>
    <t>Artemisia glacialis</t>
  </si>
  <si>
    <t>Artemisia nitida</t>
  </si>
  <si>
    <t>Artemisia nivalis</t>
  </si>
  <si>
    <t>Artemisia pontica</t>
  </si>
  <si>
    <t>Artemisia umbelliformis</t>
  </si>
  <si>
    <t>Artemisia vallesiaca</t>
  </si>
  <si>
    <t>Artemisia verlotiorum</t>
  </si>
  <si>
    <t>Artemisia vulgaris</t>
  </si>
  <si>
    <t>Arum italicum</t>
  </si>
  <si>
    <t>Arum maculatum</t>
  </si>
  <si>
    <t>Aruncus dioicus</t>
  </si>
  <si>
    <t>Arundo donax</t>
  </si>
  <si>
    <t>Asarina procumbens</t>
  </si>
  <si>
    <t>Asarina spec.</t>
  </si>
  <si>
    <t>Asarum europaeum</t>
  </si>
  <si>
    <t>Asclepias syriaca</t>
  </si>
  <si>
    <t>Asparagus officinalis</t>
  </si>
  <si>
    <t>Asparagus tenuifolius</t>
  </si>
  <si>
    <t>Asperugo procumbens</t>
  </si>
  <si>
    <t>Asperula aristata</t>
  </si>
  <si>
    <t>Asperula arvensis</t>
  </si>
  <si>
    <t>Asperula cynanchica</t>
  </si>
  <si>
    <t>Asperula neilreichii</t>
  </si>
  <si>
    <t>Asperula purpurea</t>
  </si>
  <si>
    <t>Asperula taurina</t>
  </si>
  <si>
    <t>Asperula tinctoria</t>
  </si>
  <si>
    <t>Asphodelus albus</t>
  </si>
  <si>
    <t>Asplenium ×alternifolium</t>
  </si>
  <si>
    <t>Asplenium ×murbeckii</t>
  </si>
  <si>
    <t>Asplenium ×ticinense</t>
  </si>
  <si>
    <t>Asplenium adiantum-nigrum</t>
  </si>
  <si>
    <t>Asplenium adulterinum</t>
  </si>
  <si>
    <t>Asplenium billotii</t>
  </si>
  <si>
    <t>Asplenium ceterach</t>
  </si>
  <si>
    <t>Asplenium cuneifolium</t>
  </si>
  <si>
    <t>Asplenium fissum</t>
  </si>
  <si>
    <t>Asplenium fontanum</t>
  </si>
  <si>
    <t>Asplenium foreziense</t>
  </si>
  <si>
    <t>Asplenium lepidum</t>
  </si>
  <si>
    <t>Asplenium onopteris</t>
  </si>
  <si>
    <t>Asplenium petrarchae</t>
  </si>
  <si>
    <t>Asplenium presolanense</t>
  </si>
  <si>
    <t>Asplenium ruta-muraria</t>
  </si>
  <si>
    <t>Asplenium seelosii</t>
  </si>
  <si>
    <t>Asplenium septentrionale</t>
  </si>
  <si>
    <t>Asplenium trichomanes</t>
  </si>
  <si>
    <t>Asplenium viride</t>
  </si>
  <si>
    <t>Aster ×salignus</t>
  </si>
  <si>
    <t>Aster ×versicolor</t>
  </si>
  <si>
    <t>Aster alpinus</t>
  </si>
  <si>
    <t>Aster amellus</t>
  </si>
  <si>
    <t>Aster bellidiastrum</t>
  </si>
  <si>
    <t>Aster laevis</t>
  </si>
  <si>
    <t>Aster lanceolatus</t>
  </si>
  <si>
    <t>Aster linosyris</t>
  </si>
  <si>
    <t>Aster novae-angliae</t>
  </si>
  <si>
    <t>Aster novi-belgii</t>
  </si>
  <si>
    <t>Aster parviflorus</t>
  </si>
  <si>
    <t>Aster squamatus</t>
  </si>
  <si>
    <t>Astragalus alopecurus</t>
  </si>
  <si>
    <t>Astragalus alpinus</t>
  </si>
  <si>
    <t>Astragalus australis</t>
  </si>
  <si>
    <t>Astragalus cicer</t>
  </si>
  <si>
    <t>Astragalus danicus</t>
  </si>
  <si>
    <t>Astragalus depressus</t>
  </si>
  <si>
    <t>Astragalus exscapus</t>
  </si>
  <si>
    <t>Astragalus frigidus</t>
  </si>
  <si>
    <t>Astragalus glycyphyllos</t>
  </si>
  <si>
    <t>Astragalus hypoglottis</t>
  </si>
  <si>
    <t>Astragalus leontinus</t>
  </si>
  <si>
    <t>Astragalus monspessulanus</t>
  </si>
  <si>
    <t>Astragalus onobrychis</t>
  </si>
  <si>
    <t>Astragalus penduliflorus</t>
  </si>
  <si>
    <t>Astragalus sempervirens</t>
  </si>
  <si>
    <t>Astragalus vesicarius</t>
  </si>
  <si>
    <t>Astrantia bavarica</t>
  </si>
  <si>
    <t>Astrantia major</t>
  </si>
  <si>
    <t>Astrantia minor</t>
  </si>
  <si>
    <t>Athamanta cretensis</t>
  </si>
  <si>
    <t>Athamanta vestina</t>
  </si>
  <si>
    <t>Athyrium distentifolium</t>
  </si>
  <si>
    <t>Athyrium filix-femina</t>
  </si>
  <si>
    <t>Atriplex hortensis</t>
  </si>
  <si>
    <t>Atriplex micrantha</t>
  </si>
  <si>
    <t>Atriplex oblongifolia</t>
  </si>
  <si>
    <t>Atriplex patula</t>
  </si>
  <si>
    <t>Atriplex prostrata</t>
  </si>
  <si>
    <t>Atriplex rosea</t>
  </si>
  <si>
    <t>Atriplex sagittata</t>
  </si>
  <si>
    <t>Atriplex tatarica</t>
  </si>
  <si>
    <t>Atropa bella-donna</t>
  </si>
  <si>
    <t>Aubrieta deltoidea</t>
  </si>
  <si>
    <t>Aubrieta spec.</t>
  </si>
  <si>
    <t>Aucuba japonica</t>
  </si>
  <si>
    <t>Aurinia saxatilis</t>
  </si>
  <si>
    <t>Aurinia sinuata</t>
  </si>
  <si>
    <t>Avena barbata</t>
  </si>
  <si>
    <t>Avena fatua</t>
  </si>
  <si>
    <t>Avena nuda</t>
  </si>
  <si>
    <t>Avena sativa</t>
  </si>
  <si>
    <t>Avena sterilis</t>
  </si>
  <si>
    <t>Avena strigosa</t>
  </si>
  <si>
    <t>Avenella flexuosa</t>
  </si>
  <si>
    <t>Azolla filiculoides</t>
  </si>
  <si>
    <t>Baldellia ranunculoides</t>
  </si>
  <si>
    <t>Ballota nigra</t>
  </si>
  <si>
    <t>Bambusa bambos</t>
  </si>
  <si>
    <t>Bambusa spec.</t>
  </si>
  <si>
    <t>Barbarea bracteosa</t>
  </si>
  <si>
    <t>Barbarea intermedia</t>
  </si>
  <si>
    <t>Barbarea stricta</t>
  </si>
  <si>
    <t>Barbarea verna</t>
  </si>
  <si>
    <t>Barbarea vulgaris</t>
  </si>
  <si>
    <t>Bartsia alpina</t>
  </si>
  <si>
    <t>Bassia prostrata</t>
  </si>
  <si>
    <t>Bassia scoparia</t>
  </si>
  <si>
    <t>Bassia spec.</t>
  </si>
  <si>
    <t>Bellis perennis</t>
  </si>
  <si>
    <t>Berardia lanuginosa</t>
  </si>
  <si>
    <t>Berberis julianae</t>
  </si>
  <si>
    <t>Berberis thunbergii</t>
  </si>
  <si>
    <t>Berberis vulgaris</t>
  </si>
  <si>
    <t>Bergenia crassifolia</t>
  </si>
  <si>
    <t>Berteroa incana</t>
  </si>
  <si>
    <t>Berula erecta</t>
  </si>
  <si>
    <t>Beta trigyna</t>
  </si>
  <si>
    <t>Beta vulgaris</t>
  </si>
  <si>
    <t>Betula humilis</t>
  </si>
  <si>
    <t>Betula nana</t>
  </si>
  <si>
    <t>Betula pendula</t>
  </si>
  <si>
    <t>Betula pubescens</t>
  </si>
  <si>
    <t>Bidens bipinnata</t>
  </si>
  <si>
    <t>Bidens cernua</t>
  </si>
  <si>
    <t>Bidens connata</t>
  </si>
  <si>
    <t>Bidens ferulifolia</t>
  </si>
  <si>
    <t>Bidens frondosa</t>
  </si>
  <si>
    <t>Bidens radiata</t>
  </si>
  <si>
    <t>Bidens subalternans</t>
  </si>
  <si>
    <t>Bidens tripartita</t>
  </si>
  <si>
    <t>Bifora radians</t>
  </si>
  <si>
    <t>Bifora testiculata</t>
  </si>
  <si>
    <t>Biscutella cichoriifolia</t>
  </si>
  <si>
    <t>Biscutella laevigata</t>
  </si>
  <si>
    <t>Bituminaria bituminosa</t>
  </si>
  <si>
    <t>Bituminaria spec.</t>
  </si>
  <si>
    <t>Blackstonia acuminata</t>
  </si>
  <si>
    <t>Blackstonia perfoliata</t>
  </si>
  <si>
    <t>Blechnum spicant</t>
  </si>
  <si>
    <t>Blitum capitatum</t>
  </si>
  <si>
    <t>Blitum spec.</t>
  </si>
  <si>
    <t>Blitum virgatum</t>
  </si>
  <si>
    <t>Blysmus compressus</t>
  </si>
  <si>
    <t>Bolboschoenus laticarpus</t>
  </si>
  <si>
    <t>Bolboschoenus maritimus</t>
  </si>
  <si>
    <t>Bolboschoenus planiculmis</t>
  </si>
  <si>
    <t>Bolboschoenus yagara</t>
  </si>
  <si>
    <t>Borago officinalis</t>
  </si>
  <si>
    <t>Bothriochloa ischaemum</t>
  </si>
  <si>
    <t>Botrychium lanceolatum</t>
  </si>
  <si>
    <t>Botrychium lunaria</t>
  </si>
  <si>
    <t>Botrychium matricariifolium</t>
  </si>
  <si>
    <t>Botrychium multifidum</t>
  </si>
  <si>
    <t>Botrychium simplex</t>
  </si>
  <si>
    <t>Botrychium virginianum</t>
  </si>
  <si>
    <t>Brachypodium phoenicoides</t>
  </si>
  <si>
    <t>Brachypodium pinnatum</t>
  </si>
  <si>
    <t>Brachypodium rupestre</t>
  </si>
  <si>
    <t>Brachypodium sylvaticum</t>
  </si>
  <si>
    <t>Brassica fruticulosa</t>
  </si>
  <si>
    <t>Brassica juncea</t>
  </si>
  <si>
    <t>Brassica napus</t>
  </si>
  <si>
    <t>Brassica nigra</t>
  </si>
  <si>
    <t>Brassica oleracea</t>
  </si>
  <si>
    <t>Brassica rapa</t>
  </si>
  <si>
    <t>Brassica repanda</t>
  </si>
  <si>
    <t>Briza maxima</t>
  </si>
  <si>
    <t>Briza media</t>
  </si>
  <si>
    <t>Bromus arvensis</t>
  </si>
  <si>
    <t>Bromus benekenii</t>
  </si>
  <si>
    <t>Bromus carinatus</t>
  </si>
  <si>
    <t>Bromus catharticus</t>
  </si>
  <si>
    <t>Bromus commutatus</t>
  </si>
  <si>
    <t>Bromus diandrus</t>
  </si>
  <si>
    <t>Bromus erectus</t>
  </si>
  <si>
    <t>Bromus grossus</t>
  </si>
  <si>
    <t>Bromus hordeaceus</t>
  </si>
  <si>
    <t>Bromus inermis</t>
  </si>
  <si>
    <t>Bromus intermedius</t>
  </si>
  <si>
    <t>Bromus japonicus</t>
  </si>
  <si>
    <t>Bromus lanceolatus</t>
  </si>
  <si>
    <t>Bromus lepidus</t>
  </si>
  <si>
    <t>Bromus madritensis</t>
  </si>
  <si>
    <t>Bromus pumpellianus</t>
  </si>
  <si>
    <t>Bromus racemosus</t>
  </si>
  <si>
    <t>Bromus ramosus</t>
  </si>
  <si>
    <t>Bromus rigidus</t>
  </si>
  <si>
    <t>Bromus riparius</t>
  </si>
  <si>
    <t>Bromus rubens</t>
  </si>
  <si>
    <t>Bromus secalinus</t>
  </si>
  <si>
    <t>Bromus sitchensis</t>
  </si>
  <si>
    <t>Bromus squarrosus</t>
  </si>
  <si>
    <t>Bromus sterilis</t>
  </si>
  <si>
    <t>Bromus tectorum</t>
  </si>
  <si>
    <t>Broussonetia papyrifera</t>
  </si>
  <si>
    <t>Brunnera macrophylla</t>
  </si>
  <si>
    <t>Bryonia alba</t>
  </si>
  <si>
    <t>Bryonia dioica</t>
  </si>
  <si>
    <t>Buddleja davidii</t>
  </si>
  <si>
    <t>Bufonia paniculata</t>
  </si>
  <si>
    <t>Bufonia spec.</t>
  </si>
  <si>
    <t>Buglossoides arvensis</t>
  </si>
  <si>
    <t>Buglossoides purpurocaerulea</t>
  </si>
  <si>
    <t>Bulbocodium vernum</t>
  </si>
  <si>
    <t>Bunias erucago</t>
  </si>
  <si>
    <t>Bunias orientalis</t>
  </si>
  <si>
    <t>Bunium bulbocastanum</t>
  </si>
  <si>
    <t>Buphthalmum salicifolium</t>
  </si>
  <si>
    <t>Bupleurum baldense</t>
  </si>
  <si>
    <t>Bupleurum falcatum</t>
  </si>
  <si>
    <t>Bupleurum gerardii</t>
  </si>
  <si>
    <t>Bupleurum longifolium</t>
  </si>
  <si>
    <t>Bupleurum petraeum</t>
  </si>
  <si>
    <t>Bupleurum praealtum</t>
  </si>
  <si>
    <t>Bupleurum ranunculoides</t>
  </si>
  <si>
    <t>Bupleurum rotundifolium</t>
  </si>
  <si>
    <t>Bupleurum stellatum</t>
  </si>
  <si>
    <t>Butomus umbellatus</t>
  </si>
  <si>
    <t>Buxus sempervirens</t>
  </si>
  <si>
    <t>Cabomba caroliniana</t>
  </si>
  <si>
    <t>Cabomba spec.</t>
  </si>
  <si>
    <t>Calamagrostis arundinacea</t>
  </si>
  <si>
    <t>Calamagrostis canescens</t>
  </si>
  <si>
    <t>Calamagrostis epigejos</t>
  </si>
  <si>
    <t>Calamagrostis phragmitoides</t>
  </si>
  <si>
    <t>Calamagrostis pseudophragmites</t>
  </si>
  <si>
    <t>Calamagrostis stricta</t>
  </si>
  <si>
    <t>Calamagrostis varia</t>
  </si>
  <si>
    <t>Calamagrostis villosa</t>
  </si>
  <si>
    <t>Calamintha ascendens</t>
  </si>
  <si>
    <t>Calamintha grandiflora</t>
  </si>
  <si>
    <t>Calamintha menthifolia</t>
  </si>
  <si>
    <t>Calamintha nepeta</t>
  </si>
  <si>
    <t>Caldesia parnassifolia</t>
  </si>
  <si>
    <t>Calendula arvensis</t>
  </si>
  <si>
    <t>Calendula officinalis</t>
  </si>
  <si>
    <t>Calepina irregularis</t>
  </si>
  <si>
    <t>Calla palustris</t>
  </si>
  <si>
    <t>Callianthemum coriandrifolium</t>
  </si>
  <si>
    <t>Callistephus chinensis</t>
  </si>
  <si>
    <t>Callitriche cophocarpa</t>
  </si>
  <si>
    <t>Callitriche hamulata</t>
  </si>
  <si>
    <t>Callitriche obtusangula</t>
  </si>
  <si>
    <t>Callitriche palustris</t>
  </si>
  <si>
    <t>Callitriche platycarpa</t>
  </si>
  <si>
    <t>Callitriche stagnalis</t>
  </si>
  <si>
    <t>Calluna vulgaris</t>
  </si>
  <si>
    <t>Caltha palustris</t>
  </si>
  <si>
    <t>Calystegia pulchra</t>
  </si>
  <si>
    <t>Calystegia sepium</t>
  </si>
  <si>
    <t>Calystegia silvatica</t>
  </si>
  <si>
    <t>Camelina alyssum</t>
  </si>
  <si>
    <t>Camelina microcarpa</t>
  </si>
  <si>
    <t>Camelina sativa</t>
  </si>
  <si>
    <t>Camellia japonica</t>
  </si>
  <si>
    <t>Campanula alliariifolia</t>
  </si>
  <si>
    <t>Campanula alpestris</t>
  </si>
  <si>
    <t>Campanula barbata</t>
  </si>
  <si>
    <t>Campanula bertolae</t>
  </si>
  <si>
    <t>Campanula bononiensis</t>
  </si>
  <si>
    <t>Campanula carnica</t>
  </si>
  <si>
    <t>Campanula carpatica</t>
  </si>
  <si>
    <t>Campanula cenisia</t>
  </si>
  <si>
    <t>Campanula cervicaria</t>
  </si>
  <si>
    <t>Campanula cespitosa</t>
  </si>
  <si>
    <t>Campanula cochleariifolia</t>
  </si>
  <si>
    <t>Campanula elatinoides</t>
  </si>
  <si>
    <t>Campanula excisa</t>
  </si>
  <si>
    <t>Campanula garganica</t>
  </si>
  <si>
    <t>Campanula glomerata</t>
  </si>
  <si>
    <t>Campanula latifolia</t>
  </si>
  <si>
    <t>Campanula medium</t>
  </si>
  <si>
    <t>Campanula patula</t>
  </si>
  <si>
    <t>Campanula persicifolia</t>
  </si>
  <si>
    <t>Campanula portenschlagiana</t>
  </si>
  <si>
    <t>Campanula poscharskyana</t>
  </si>
  <si>
    <t>Campanula raineri</t>
  </si>
  <si>
    <t>Campanula ramosissima</t>
  </si>
  <si>
    <t>Campanula rapunculoides</t>
  </si>
  <si>
    <t>Campanula rapunculus</t>
  </si>
  <si>
    <t>Campanula rhomboidalis</t>
  </si>
  <si>
    <t>Campanula rotundifolia</t>
  </si>
  <si>
    <t>Campanula scheuchzeri</t>
  </si>
  <si>
    <t>Campanula sibirica</t>
  </si>
  <si>
    <t>Campanula spicata</t>
  </si>
  <si>
    <t>Campanula thyrsoides</t>
  </si>
  <si>
    <t>Campanula trachelium</t>
  </si>
  <si>
    <t>Cannabis sativa</t>
  </si>
  <si>
    <t>Capparis spinosa</t>
  </si>
  <si>
    <t>Capsella bursa-pastoris</t>
  </si>
  <si>
    <t>Capsella grandiflora</t>
  </si>
  <si>
    <t>Capsella rubella</t>
  </si>
  <si>
    <t>Capsicum annuum</t>
  </si>
  <si>
    <t>Cardamine ×insueta</t>
  </si>
  <si>
    <t>Cardamine alpina</t>
  </si>
  <si>
    <t>Cardamine amara</t>
  </si>
  <si>
    <t>Cardamine asarifolia</t>
  </si>
  <si>
    <t>Cardamine bulbifera</t>
  </si>
  <si>
    <t>Cardamine corymbosa</t>
  </si>
  <si>
    <t>Cardamine dentata</t>
  </si>
  <si>
    <t>Cardamine enneaphyllos</t>
  </si>
  <si>
    <t>Cardamine flexuosa</t>
  </si>
  <si>
    <t>Cardamine heptaphylla</t>
  </si>
  <si>
    <t>Cardamine hirsuta</t>
  </si>
  <si>
    <t>Cardamine impatiens</t>
  </si>
  <si>
    <t>Cardamine kitaibelii</t>
  </si>
  <si>
    <t>Cardamine matthioli</t>
  </si>
  <si>
    <t>Cardamine nemorosa</t>
  </si>
  <si>
    <t>Cardamine occulta</t>
  </si>
  <si>
    <t>Cardamine parviflora</t>
  </si>
  <si>
    <t>Cardamine pentaphyllos</t>
  </si>
  <si>
    <t>Cardamine plumieri</t>
  </si>
  <si>
    <t>Cardamine pratensis</t>
  </si>
  <si>
    <t>Cardamine resedifolia</t>
  </si>
  <si>
    <t>Cardamine rivularis</t>
  </si>
  <si>
    <t>Cardamine trifolia</t>
  </si>
  <si>
    <t>Cardamine udicola</t>
  </si>
  <si>
    <t>Cardaminopsis arenosa</t>
  </si>
  <si>
    <t>Cardaminopsis halleri</t>
  </si>
  <si>
    <t>Cardaria draba</t>
  </si>
  <si>
    <t>Carduus acanthoides</t>
  </si>
  <si>
    <t>Carduus crispus</t>
  </si>
  <si>
    <t>Carduus defloratus</t>
  </si>
  <si>
    <t>Carduus nutans</t>
  </si>
  <si>
    <t>Carduus personata</t>
  </si>
  <si>
    <t>Carduus pycnocephalus</t>
  </si>
  <si>
    <t>Carduus tenuiflorus</t>
  </si>
  <si>
    <t>Carex acuta</t>
  </si>
  <si>
    <t>Carex acutiformis</t>
  </si>
  <si>
    <t>Carex alba</t>
  </si>
  <si>
    <t>Carex appropinquata</t>
  </si>
  <si>
    <t>Carex atrata</t>
  </si>
  <si>
    <t>Carex atrofusca</t>
  </si>
  <si>
    <t>Carex austroalpina</t>
  </si>
  <si>
    <t>Carex baldensis</t>
  </si>
  <si>
    <t>Carex bicolor</t>
  </si>
  <si>
    <t>Carex bohemica</t>
  </si>
  <si>
    <t>Carex brachystachys</t>
  </si>
  <si>
    <t>Carex brevicollis</t>
  </si>
  <si>
    <t>Carex brizoides</t>
  </si>
  <si>
    <t>Carex brunnescens</t>
  </si>
  <si>
    <t>Carex buxbaumii</t>
  </si>
  <si>
    <t>Carex canescens</t>
  </si>
  <si>
    <t>Carex capillaris</t>
  </si>
  <si>
    <t>Carex capitata</t>
  </si>
  <si>
    <t>Carex caryophyllea</t>
  </si>
  <si>
    <t>Carex cespitosa</t>
  </si>
  <si>
    <t>Carex chordorrhiza</t>
  </si>
  <si>
    <t>Carex curvula</t>
  </si>
  <si>
    <t>Carex davalliana</t>
  </si>
  <si>
    <t>Carex demissa</t>
  </si>
  <si>
    <t>Carex depauperata</t>
  </si>
  <si>
    <t>Carex diandra</t>
  </si>
  <si>
    <t>Carex digitata</t>
  </si>
  <si>
    <t>Carex dioica</t>
  </si>
  <si>
    <t>Carex distans</t>
  </si>
  <si>
    <t>Carex disticha</t>
  </si>
  <si>
    <t>Carex divisa</t>
  </si>
  <si>
    <t>Carex divulsa</t>
  </si>
  <si>
    <t>Carex echinata</t>
  </si>
  <si>
    <t>Carex elata</t>
  </si>
  <si>
    <t>Carex elongata</t>
  </si>
  <si>
    <t>Carex ericetorum</t>
  </si>
  <si>
    <t>Carex ferruginea</t>
  </si>
  <si>
    <t>Carex fimbriata</t>
  </si>
  <si>
    <t>Carex firma</t>
  </si>
  <si>
    <t>Carex flacca</t>
  </si>
  <si>
    <t>Carex flava</t>
  </si>
  <si>
    <t>Carex foetida</t>
  </si>
  <si>
    <t>Carex frigida</t>
  </si>
  <si>
    <t>Carex fritschii</t>
  </si>
  <si>
    <t>Carex fuliginosa</t>
  </si>
  <si>
    <t>Carex grayi</t>
  </si>
  <si>
    <t>Carex halleriana</t>
  </si>
  <si>
    <t>Carex hartmanii</t>
  </si>
  <si>
    <t>Carex heleonastes</t>
  </si>
  <si>
    <t>Carex hirta</t>
  </si>
  <si>
    <t>Carex hostiana</t>
  </si>
  <si>
    <t>Carex humilis</t>
  </si>
  <si>
    <t>Carex juncella</t>
  </si>
  <si>
    <t>Carex lachenalii</t>
  </si>
  <si>
    <t>Carex laevigata</t>
  </si>
  <si>
    <t>Carex lasiocarpa</t>
  </si>
  <si>
    <t>Carex leersii</t>
  </si>
  <si>
    <t>Carex lepidocarpa</t>
  </si>
  <si>
    <t>Carex leporina</t>
  </si>
  <si>
    <t>Carex limosa</t>
  </si>
  <si>
    <t>Carex liparocarpos</t>
  </si>
  <si>
    <t>Carex maritima</t>
  </si>
  <si>
    <t>Carex melanostachya</t>
  </si>
  <si>
    <t>Carex michelii</t>
  </si>
  <si>
    <t>Carex microglochin</t>
  </si>
  <si>
    <t>Carex montana</t>
  </si>
  <si>
    <t>Carex mucronata</t>
  </si>
  <si>
    <t>Carex muricata</t>
  </si>
  <si>
    <t>Carex nigra</t>
  </si>
  <si>
    <t>Carex norvegica</t>
  </si>
  <si>
    <t>Carex ornithopoda</t>
  </si>
  <si>
    <t>Carex ornithopodioides</t>
  </si>
  <si>
    <t>Carex otrubae</t>
  </si>
  <si>
    <t>Carex pairae</t>
  </si>
  <si>
    <t>Carex pallescens</t>
  </si>
  <si>
    <t>Carex panicea</t>
  </si>
  <si>
    <t>Carex paniculata</t>
  </si>
  <si>
    <t>Carex parviflora</t>
  </si>
  <si>
    <t>Carex pauciflora</t>
  </si>
  <si>
    <t>Carex paupercula</t>
  </si>
  <si>
    <t>Carex pendula</t>
  </si>
  <si>
    <t>Carex pilosa</t>
  </si>
  <si>
    <t>Carex pilulifera</t>
  </si>
  <si>
    <t>Carex praecox</t>
  </si>
  <si>
    <t>Carex pseudocyperus</t>
  </si>
  <si>
    <t>Carex pulicaris</t>
  </si>
  <si>
    <t>Carex punctata</t>
  </si>
  <si>
    <t>Carex randalpina</t>
  </si>
  <si>
    <t>Carex remota</t>
  </si>
  <si>
    <t>Carex repens</t>
  </si>
  <si>
    <t>Carex riparia</t>
  </si>
  <si>
    <t>Carex rostrata</t>
  </si>
  <si>
    <t>Carex rupestris</t>
  </si>
  <si>
    <t>Carex sempervirens</t>
  </si>
  <si>
    <t>Carex spicata</t>
  </si>
  <si>
    <t>Carex stenophylla</t>
  </si>
  <si>
    <t>Carex strigosa</t>
  </si>
  <si>
    <t>Carex supina</t>
  </si>
  <si>
    <t>Carex sylvatica</t>
  </si>
  <si>
    <t>Carex tomentosa</t>
  </si>
  <si>
    <t>Carex umbrosa</t>
  </si>
  <si>
    <t>Carex vaginata</t>
  </si>
  <si>
    <t>Carex vesicaria</t>
  </si>
  <si>
    <t>Carex viridula</t>
  </si>
  <si>
    <t>Carex vulpina</t>
  </si>
  <si>
    <t>Carex vulpinoidea</t>
  </si>
  <si>
    <t>Carlina acanthifolia</t>
  </si>
  <si>
    <t>Carlina acaulis</t>
  </si>
  <si>
    <t>Carlina biebersteinii</t>
  </si>
  <si>
    <t>Carlina vulgaris</t>
  </si>
  <si>
    <t>Carpesium cernuum</t>
  </si>
  <si>
    <t>Carthamus lanatus</t>
  </si>
  <si>
    <t>Carthamus tinctorius</t>
  </si>
  <si>
    <t>Carum carvi</t>
  </si>
  <si>
    <t>Caryopteris ×clandonensis</t>
  </si>
  <si>
    <t>Caryopteris spec.</t>
  </si>
  <si>
    <t>Catabrosa aquatica</t>
  </si>
  <si>
    <t>Catalpa bignonioides</t>
  </si>
  <si>
    <t>Catananche caerulea</t>
  </si>
  <si>
    <t>Catapodium marinum</t>
  </si>
  <si>
    <t>Catapodium rigidum</t>
  </si>
  <si>
    <t>Caucalis platycarpos</t>
  </si>
  <si>
    <t>Celtis australis</t>
  </si>
  <si>
    <t>Celtis occidentalis</t>
  </si>
  <si>
    <t>Centaurea alpina</t>
  </si>
  <si>
    <t>Centaurea calcitrapa</t>
  </si>
  <si>
    <t>Centaurea cyanus</t>
  </si>
  <si>
    <t>Centaurea decipiens</t>
  </si>
  <si>
    <t>Centaurea diffusa</t>
  </si>
  <si>
    <t>Centaurea jacea</t>
  </si>
  <si>
    <t>Centaurea montana</t>
  </si>
  <si>
    <t>Centaurea nemoralis</t>
  </si>
  <si>
    <t>Centaurea nervosa</t>
  </si>
  <si>
    <t>Centaurea nigra</t>
  </si>
  <si>
    <t>Centaurea nigrescens</t>
  </si>
  <si>
    <t>Centaurea paniculata</t>
  </si>
  <si>
    <t>Centaurea pseudophrygia</t>
  </si>
  <si>
    <t>Centaurea rhaetica</t>
  </si>
  <si>
    <t>Centaurea scabiosa</t>
  </si>
  <si>
    <t>Centaurea solstitialis</t>
  </si>
  <si>
    <t>Centaurea splendens</t>
  </si>
  <si>
    <t>Centaurea stoebe</t>
  </si>
  <si>
    <t>Centaurea triumfettii</t>
  </si>
  <si>
    <t>Centaurea uniflora</t>
  </si>
  <si>
    <t>Centaurea valesiaca</t>
  </si>
  <si>
    <t>Centaurium erythraea</t>
  </si>
  <si>
    <t>Centaurium pulchellum</t>
  </si>
  <si>
    <t>Centranthus angustifolius</t>
  </si>
  <si>
    <t>Centranthus calcitrapae</t>
  </si>
  <si>
    <t>Centranthus ruber</t>
  </si>
  <si>
    <t>Cephalanthera damasonium</t>
  </si>
  <si>
    <t>Cephalanthera longifolia</t>
  </si>
  <si>
    <t>Cephalanthera rubra</t>
  </si>
  <si>
    <t>Cephalaria alpina</t>
  </si>
  <si>
    <t>Cephalaria gigantea</t>
  </si>
  <si>
    <t>Cerastium alpinum</t>
  </si>
  <si>
    <t>Cerastium arvense</t>
  </si>
  <si>
    <t>Cerastium austroalpinum</t>
  </si>
  <si>
    <t>Cerastium brachypetalum</t>
  </si>
  <si>
    <t>Cerastium cerastoides</t>
  </si>
  <si>
    <t>Cerastium dubium</t>
  </si>
  <si>
    <t>Cerastium fontanum</t>
  </si>
  <si>
    <t>Cerastium glomeratum</t>
  </si>
  <si>
    <t>Cerastium glutinosum</t>
  </si>
  <si>
    <t>Cerastium latifolium</t>
  </si>
  <si>
    <t>Cerastium ligusticum</t>
  </si>
  <si>
    <t>Cerastium lineare</t>
  </si>
  <si>
    <t>Cerastium pedunculatum</t>
  </si>
  <si>
    <t>Cerastium pumilum</t>
  </si>
  <si>
    <t>Cerastium semidecandrum</t>
  </si>
  <si>
    <t>Cerastium tomentosum</t>
  </si>
  <si>
    <t>Cerastium uniflorum</t>
  </si>
  <si>
    <t>Ceratophyllum demersum</t>
  </si>
  <si>
    <t>Ceratophyllum submersum</t>
  </si>
  <si>
    <t>Ceratostigma plumbaginoides</t>
  </si>
  <si>
    <t>Ceratostigma spec.</t>
  </si>
  <si>
    <t>Cercidiphyllum japonicum</t>
  </si>
  <si>
    <t>Cercidiphyllum spec.</t>
  </si>
  <si>
    <t>Cercis siliquastrum</t>
  </si>
  <si>
    <t>Cerinthe glabra</t>
  </si>
  <si>
    <t>Cerinthe major</t>
  </si>
  <si>
    <t>Cerinthe minor</t>
  </si>
  <si>
    <t>Chaenomeles japonica</t>
  </si>
  <si>
    <t>Chaenorrhinum minus</t>
  </si>
  <si>
    <t>Chaenostoma cordatum</t>
  </si>
  <si>
    <t>Chaenostoma spec.</t>
  </si>
  <si>
    <t>Chaerophyllum aureum</t>
  </si>
  <si>
    <t>Chaerophyllum bulbosum</t>
  </si>
  <si>
    <t>Chaerophyllum elegans</t>
  </si>
  <si>
    <t>Chaerophyllum hirsutum</t>
  </si>
  <si>
    <t>Chaerophyllum temulum</t>
  </si>
  <si>
    <t>Chaerophyllum villarsii</t>
  </si>
  <si>
    <t>Chamaecyparis lawsoniana</t>
  </si>
  <si>
    <t>Chamaecytisus hirsutus</t>
  </si>
  <si>
    <t>Chamaecytisus purpureus</t>
  </si>
  <si>
    <t>Chamaecytisus supinus</t>
  </si>
  <si>
    <t>Chamaemelum nobile</t>
  </si>
  <si>
    <t>Chamorchis alpina</t>
  </si>
  <si>
    <t>Cheilanthes acrostica</t>
  </si>
  <si>
    <t>Chelidonium majus</t>
  </si>
  <si>
    <t>Chenopodium album</t>
  </si>
  <si>
    <t>Chenopodium ambrosioides</t>
  </si>
  <si>
    <t>Chenopodium berlandieri</t>
  </si>
  <si>
    <t>Chenopodium bonus-henricus</t>
  </si>
  <si>
    <t>Chenopodium botrys</t>
  </si>
  <si>
    <t>Chenopodium chenopodioides</t>
  </si>
  <si>
    <t>Chenopodium ficifolium</t>
  </si>
  <si>
    <t>Chenopodium giganteum</t>
  </si>
  <si>
    <t>Chenopodium glaucum</t>
  </si>
  <si>
    <t>Chenopodium hircinum</t>
  </si>
  <si>
    <t>Chenopodium hybridum</t>
  </si>
  <si>
    <t>Chenopodium murale</t>
  </si>
  <si>
    <t>Chenopodium opulifolium</t>
  </si>
  <si>
    <t>Chenopodium polyspermum</t>
  </si>
  <si>
    <t>Chenopodium pratericola</t>
  </si>
  <si>
    <t>Chenopodium pumilio</t>
  </si>
  <si>
    <t>Chenopodium rubrum</t>
  </si>
  <si>
    <t>Chenopodium strictum</t>
  </si>
  <si>
    <t>Chenopodium suecicum</t>
  </si>
  <si>
    <t>Chenopodium urbicum</t>
  </si>
  <si>
    <t>Chenopodium vulvaria</t>
  </si>
  <si>
    <t>Chimaphila umbellata</t>
  </si>
  <si>
    <t>Chondrilla chondrilloides</t>
  </si>
  <si>
    <t>Chondrilla juncea</t>
  </si>
  <si>
    <t>Chorispora spec.</t>
  </si>
  <si>
    <t>Chorispora tenella</t>
  </si>
  <si>
    <t>Chrysopogon gryllus</t>
  </si>
  <si>
    <t>Chrysosplenium alternifolium</t>
  </si>
  <si>
    <t>Chrysosplenium oppositifolium</t>
  </si>
  <si>
    <t>Cicer arietinum</t>
  </si>
  <si>
    <t>Cicerbita alpina</t>
  </si>
  <si>
    <t>Cicerbita macrophylla</t>
  </si>
  <si>
    <t>Cicerbita plumieri</t>
  </si>
  <si>
    <t>Cichorium endivia</t>
  </si>
  <si>
    <t>Cichorium intybus</t>
  </si>
  <si>
    <t>Cicuta virosa</t>
  </si>
  <si>
    <t>Cinnamomum glanduliferum</t>
  </si>
  <si>
    <t>Circaea ×intermedia</t>
  </si>
  <si>
    <t>Circaea alpina</t>
  </si>
  <si>
    <t>Circaea lutetiana</t>
  </si>
  <si>
    <t>Cirsium acaule</t>
  </si>
  <si>
    <t>Cirsium arvense</t>
  </si>
  <si>
    <t>Cirsium canum</t>
  </si>
  <si>
    <t>Cirsium eriophorum</t>
  </si>
  <si>
    <t>Cirsium erisithales</t>
  </si>
  <si>
    <t>Cirsium helenioides</t>
  </si>
  <si>
    <t>Cirsium monspessulanum</t>
  </si>
  <si>
    <t>Cirsium montanum</t>
  </si>
  <si>
    <t>Cirsium oleraceum</t>
  </si>
  <si>
    <t>Cirsium palustre</t>
  </si>
  <si>
    <t>Cirsium pannonicum</t>
  </si>
  <si>
    <t>Cirsium rivulare</t>
  </si>
  <si>
    <t>Cirsium spinosissimum</t>
  </si>
  <si>
    <t>Cirsium tuberosum</t>
  </si>
  <si>
    <t>Cirsium vulgare</t>
  </si>
  <si>
    <t>Cistus salviifolius</t>
  </si>
  <si>
    <t>Citrullus lanatus</t>
  </si>
  <si>
    <t>Cladium mariscus</t>
  </si>
  <si>
    <t>Claytonia perfoliata</t>
  </si>
  <si>
    <t>Claytonia spec.</t>
  </si>
  <si>
    <t>Cleistogenes serotina</t>
  </si>
  <si>
    <t>Clematis alpina</t>
  </si>
  <si>
    <t>Clematis flammula</t>
  </si>
  <si>
    <t>Clematis integrifolia</t>
  </si>
  <si>
    <t>Clematis recta</t>
  </si>
  <si>
    <t>Clematis tangutica</t>
  </si>
  <si>
    <t>Clematis vitalba</t>
  </si>
  <si>
    <t>Clematis viticella</t>
  </si>
  <si>
    <t>Cleome hassleriana</t>
  </si>
  <si>
    <t>Clerodendrum spec.</t>
  </si>
  <si>
    <t>Clerodendrum trichotomum</t>
  </si>
  <si>
    <t>Clinopodium vulgare</t>
  </si>
  <si>
    <t>Clypeola jonthlaspi</t>
  </si>
  <si>
    <t>Cnicus benedictus</t>
  </si>
  <si>
    <t>Cnidium silaifolium</t>
  </si>
  <si>
    <t>Cochlearia danica</t>
  </si>
  <si>
    <t>Cochlearia officinalis</t>
  </si>
  <si>
    <t>Cochlearia pyrenaica</t>
  </si>
  <si>
    <t>Coeloglossum viride</t>
  </si>
  <si>
    <t>Coincya cheiranthos</t>
  </si>
  <si>
    <t>Coincya richeri</t>
  </si>
  <si>
    <t>Coincya spec.</t>
  </si>
  <si>
    <t>Colchicum alpinum</t>
  </si>
  <si>
    <t>Colchicum autumnale</t>
  </si>
  <si>
    <t>Coleostephus myconis</t>
  </si>
  <si>
    <t>Coleostephus spec.</t>
  </si>
  <si>
    <t>Collomia grandiflora</t>
  </si>
  <si>
    <t>Collomia linearis</t>
  </si>
  <si>
    <t>Colutea arborescens</t>
  </si>
  <si>
    <t>Commelina communis</t>
  </si>
  <si>
    <t>Conium maculatum</t>
  </si>
  <si>
    <t>Conopodium majus</t>
  </si>
  <si>
    <t>Conopodium spec.</t>
  </si>
  <si>
    <t>Conringia orientalis</t>
  </si>
  <si>
    <t>Consolida ajacis</t>
  </si>
  <si>
    <t>Consolida regalis</t>
  </si>
  <si>
    <t>Convallaria majalis</t>
  </si>
  <si>
    <t>Convolvulus arvensis</t>
  </si>
  <si>
    <t>Convolvulus cantabrica</t>
  </si>
  <si>
    <t>Conyza bonariensis</t>
  </si>
  <si>
    <t>Conyza canadensis</t>
  </si>
  <si>
    <t>Conyza floribunda</t>
  </si>
  <si>
    <t>Conyza sumatrensis</t>
  </si>
  <si>
    <t>Corallorhiza spec.</t>
  </si>
  <si>
    <t>Corallorhiza trifida</t>
  </si>
  <si>
    <t>Coreopsis lanceolata</t>
  </si>
  <si>
    <t>Coriandrum sativum</t>
  </si>
  <si>
    <t>Cornus mas</t>
  </si>
  <si>
    <t>Cornus sanguinea</t>
  </si>
  <si>
    <t>Cornus sericea</t>
  </si>
  <si>
    <t>Coronilla coronata</t>
  </si>
  <si>
    <t>Coronilla minima</t>
  </si>
  <si>
    <t>Coronilla scorpioides</t>
  </si>
  <si>
    <t>Coronilla vaginalis</t>
  </si>
  <si>
    <t>Coronopus didymus</t>
  </si>
  <si>
    <t>Coronopus squamatus</t>
  </si>
  <si>
    <t>Corrigiola litoralis</t>
  </si>
  <si>
    <t>Cortusa matthioli</t>
  </si>
  <si>
    <t>Corydalis alba</t>
  </si>
  <si>
    <t>Corydalis cava</t>
  </si>
  <si>
    <t>Corydalis intermedia</t>
  </si>
  <si>
    <t>Corydalis lutea</t>
  </si>
  <si>
    <t>Corydalis solida</t>
  </si>
  <si>
    <t>Corylus colurna</t>
  </si>
  <si>
    <t>Corylus maxima</t>
  </si>
  <si>
    <t>Cosmos bipinnatus</t>
  </si>
  <si>
    <t>Cotinus coggygria</t>
  </si>
  <si>
    <t>Cotinus obovatus</t>
  </si>
  <si>
    <t>Cotoneaster ×suecicus</t>
  </si>
  <si>
    <t>Cotoneaster ×watereri</t>
  </si>
  <si>
    <t>Cotoneaster adpressus</t>
  </si>
  <si>
    <t>Cotoneaster apiculatus</t>
  </si>
  <si>
    <t>Cotoneaster bullatus</t>
  </si>
  <si>
    <t>Cotoneaster dammeri</t>
  </si>
  <si>
    <t>Cotoneaster dielsianus</t>
  </si>
  <si>
    <t>Cotoneaster divaricatus</t>
  </si>
  <si>
    <t>Cotoneaster franchetii</t>
  </si>
  <si>
    <t>Cotoneaster horizontalis</t>
  </si>
  <si>
    <t>Cotoneaster integerrimus</t>
  </si>
  <si>
    <t>Cotoneaster integrifolius</t>
  </si>
  <si>
    <t>Cotoneaster microphyllus</t>
  </si>
  <si>
    <t>Cotoneaster salicifolius</t>
  </si>
  <si>
    <t>Cotoneaster tomentosus</t>
  </si>
  <si>
    <t>Cotula australis</t>
  </si>
  <si>
    <t>Cotula spec.</t>
  </si>
  <si>
    <t>Crassula helmsii</t>
  </si>
  <si>
    <t>Crassula spec.</t>
  </si>
  <si>
    <t>Crassula tillaea</t>
  </si>
  <si>
    <t>Crataegus laevigata</t>
  </si>
  <si>
    <t>Crataegus lindmanii</t>
  </si>
  <si>
    <t>Crataegus monogyna</t>
  </si>
  <si>
    <t>Crataegus rhipidophylla</t>
  </si>
  <si>
    <t>Crepis albida</t>
  </si>
  <si>
    <t>Crepis alpestris</t>
  </si>
  <si>
    <t>Crepis aurea</t>
  </si>
  <si>
    <t>Crepis biennis</t>
  </si>
  <si>
    <t>Crepis bocconei</t>
  </si>
  <si>
    <t>Crepis capillaris</t>
  </si>
  <si>
    <t>Crepis conyzifolia</t>
  </si>
  <si>
    <t>Crepis foetida</t>
  </si>
  <si>
    <t>Crepis froelichiana</t>
  </si>
  <si>
    <t>Crepis kerneri</t>
  </si>
  <si>
    <t>Crepis mollis</t>
  </si>
  <si>
    <t>Crepis nicaeensis</t>
  </si>
  <si>
    <t>Crepis paludosa</t>
  </si>
  <si>
    <t>Crepis praemorsa</t>
  </si>
  <si>
    <t>Crepis pulchra</t>
  </si>
  <si>
    <t>Crepis pygmaea</t>
  </si>
  <si>
    <t>Crepis pyrenaica</t>
  </si>
  <si>
    <t>Crepis rhaetica</t>
  </si>
  <si>
    <t>Crepis sancta</t>
  </si>
  <si>
    <t>Crepis setosa</t>
  </si>
  <si>
    <t>Crepis tectorum</t>
  </si>
  <si>
    <t>Crepis terglouensis</t>
  </si>
  <si>
    <t>Crepis vesicaria</t>
  </si>
  <si>
    <t>Crocus albiflorus</t>
  </si>
  <si>
    <t>Crocus biflorus</t>
  </si>
  <si>
    <t>Crocus chrysanthus</t>
  </si>
  <si>
    <t>Crocus flavus</t>
  </si>
  <si>
    <t>Crocus sativus</t>
  </si>
  <si>
    <t>Crocus tommasinianus</t>
  </si>
  <si>
    <t>Crucianella angustifolia</t>
  </si>
  <si>
    <t>Cruciata glabra</t>
  </si>
  <si>
    <t>Cruciata laevipes</t>
  </si>
  <si>
    <t>Cruciata pedemontana</t>
  </si>
  <si>
    <t>Crupina vulgaris</t>
  </si>
  <si>
    <t>Cryptogramma crispa</t>
  </si>
  <si>
    <t>Cucubalus baccifer</t>
  </si>
  <si>
    <t>Cucumis melo</t>
  </si>
  <si>
    <t>Cucumis sativus</t>
  </si>
  <si>
    <t>Cucurbita maxima</t>
  </si>
  <si>
    <t>Cucurbita pepo</t>
  </si>
  <si>
    <t>Cupressus lusitanica</t>
  </si>
  <si>
    <t>Cupressus sempervirens</t>
  </si>
  <si>
    <t>Cuscuta campestris</t>
  </si>
  <si>
    <t>Cuscuta epilinum</t>
  </si>
  <si>
    <t>Cuscuta epithymum</t>
  </si>
  <si>
    <t>Cuscuta europaea</t>
  </si>
  <si>
    <t>Cuscuta scandens</t>
  </si>
  <si>
    <t>Cyclamen coum</t>
  </si>
  <si>
    <t>Cyclamen hederifolium</t>
  </si>
  <si>
    <t>Cyclamen purpurascens</t>
  </si>
  <si>
    <t>Cydonia oblonga</t>
  </si>
  <si>
    <t>Cylindropuntia imbricata</t>
  </si>
  <si>
    <t>Cylindropuntia spec.</t>
  </si>
  <si>
    <t>Cymbalaria muralis</t>
  </si>
  <si>
    <t>Cynara cardunculus</t>
  </si>
  <si>
    <t>Cynodon dactylon</t>
  </si>
  <si>
    <t>Cynoglossum cheirifolium</t>
  </si>
  <si>
    <t>Cynoglossum creticum</t>
  </si>
  <si>
    <t>Cynoglossum germanicum</t>
  </si>
  <si>
    <t>Cynoglossum officinale</t>
  </si>
  <si>
    <t>Cynosurus cristatus</t>
  </si>
  <si>
    <t>Cynosurus echinatus</t>
  </si>
  <si>
    <t>Cyperus difformis</t>
  </si>
  <si>
    <t>Cyperus eragrostis</t>
  </si>
  <si>
    <t>Cyperus esculentus</t>
  </si>
  <si>
    <t>Cyperus flavescens</t>
  </si>
  <si>
    <t>Cyperus fuscus</t>
  </si>
  <si>
    <t>Cyperus glomeratus</t>
  </si>
  <si>
    <t>Cyperus longus</t>
  </si>
  <si>
    <t>Cyperus lupulinus</t>
  </si>
  <si>
    <t>Cyperus michelianus</t>
  </si>
  <si>
    <t>Cyperus microiria</t>
  </si>
  <si>
    <t>Cyperus rotundus</t>
  </si>
  <si>
    <t>Cyperus serotinus</t>
  </si>
  <si>
    <t>Cypripedium calceolus</t>
  </si>
  <si>
    <t>Cyrtomium falcatum</t>
  </si>
  <si>
    <t>Cyrtomium fortunei</t>
  </si>
  <si>
    <t>Cyrtomium spec.</t>
  </si>
  <si>
    <t>Cystopteris alpina</t>
  </si>
  <si>
    <t>Cystopteris dickieana</t>
  </si>
  <si>
    <t>Cystopteris fragilis</t>
  </si>
  <si>
    <t>Cystopteris montana</t>
  </si>
  <si>
    <t>Cytinus hypocistis</t>
  </si>
  <si>
    <t>Cytinus spec.</t>
  </si>
  <si>
    <t>Cytisophyllum sessilifolium</t>
  </si>
  <si>
    <t>Cytisophyllum spec.</t>
  </si>
  <si>
    <t>Cytisus decumbens</t>
  </si>
  <si>
    <t>Cytisus emeriflorus</t>
  </si>
  <si>
    <t>Cytisus nigricans</t>
  </si>
  <si>
    <t>Cytisus pseudoprocumbens</t>
  </si>
  <si>
    <t>Cytisus scoparius</t>
  </si>
  <si>
    <t>Dactylis glomerata</t>
  </si>
  <si>
    <t>Dactylis polygama</t>
  </si>
  <si>
    <t>Dactylorhiza cruenta</t>
  </si>
  <si>
    <t>Dactylorhiza incarnata</t>
  </si>
  <si>
    <t>Dactylorhiza lapponica</t>
  </si>
  <si>
    <t>Dactylorhiza maculata</t>
  </si>
  <si>
    <t>Dactylorhiza majalis</t>
  </si>
  <si>
    <t>Dactylorhiza sambucina</t>
  </si>
  <si>
    <t>Dactylorhiza traunsteineri</t>
  </si>
  <si>
    <t>Danthonia alpina</t>
  </si>
  <si>
    <t>Danthonia decumbens</t>
  </si>
  <si>
    <t>Daphne alpina</t>
  </si>
  <si>
    <t>Daphne cneorum</t>
  </si>
  <si>
    <t>Daphne laureola</t>
  </si>
  <si>
    <t>Daphne mezereum</t>
  </si>
  <si>
    <t>Daphne striata</t>
  </si>
  <si>
    <t>Datura innoxia</t>
  </si>
  <si>
    <t>Datura stramonium</t>
  </si>
  <si>
    <t>Daucus carota</t>
  </si>
  <si>
    <t>Delosperma brunnthaleri</t>
  </si>
  <si>
    <t>Delosperma cooperi</t>
  </si>
  <si>
    <t>Delosperma spec.</t>
  </si>
  <si>
    <t>Delphinium dubium</t>
  </si>
  <si>
    <t>Delphinium elatum</t>
  </si>
  <si>
    <t>Deschampsia cespitosa</t>
  </si>
  <si>
    <t>Deschampsia littoralis</t>
  </si>
  <si>
    <t>Deschampsia media</t>
  </si>
  <si>
    <t>Deschampsia rhenana</t>
  </si>
  <si>
    <t>Descurainia sophia</t>
  </si>
  <si>
    <t>Deutzia crenata</t>
  </si>
  <si>
    <t>Deutzia scabra</t>
  </si>
  <si>
    <t>Dianthus armeria</t>
  </si>
  <si>
    <t>Dianthus barbatus</t>
  </si>
  <si>
    <t>Dianthus carthusianorum</t>
  </si>
  <si>
    <t>Dianthus caryophyllus</t>
  </si>
  <si>
    <t>Dianthus deltoides</t>
  </si>
  <si>
    <t>Dianthus furcatus</t>
  </si>
  <si>
    <t>Dianthus giganteus</t>
  </si>
  <si>
    <t>Dianthus glacialis</t>
  </si>
  <si>
    <t>Dianthus gratianopolitanus</t>
  </si>
  <si>
    <t>Dianthus hyssopifolius</t>
  </si>
  <si>
    <t>Dianthus pavonius</t>
  </si>
  <si>
    <t>Dianthus plumarius</t>
  </si>
  <si>
    <t>Dianthus seguieri</t>
  </si>
  <si>
    <t>Dianthus superbus</t>
  </si>
  <si>
    <t>Dianthus sylvestris</t>
  </si>
  <si>
    <t>Dichanthelium acuminatum</t>
  </si>
  <si>
    <t>Dichanthelium spec.</t>
  </si>
  <si>
    <t>Dichondra micrantha</t>
  </si>
  <si>
    <t>Dichondra spec.</t>
  </si>
  <si>
    <t>Dictamnus albus</t>
  </si>
  <si>
    <t>Digitalis grandiflora</t>
  </si>
  <si>
    <t>Digitalis lanata</t>
  </si>
  <si>
    <t>Digitalis lutea</t>
  </si>
  <si>
    <t>Digitalis purpurea</t>
  </si>
  <si>
    <t>Digitaria ciliaris</t>
  </si>
  <si>
    <t>Digitaria ischaemum</t>
  </si>
  <si>
    <t>Digitaria sanguinalis</t>
  </si>
  <si>
    <t>Digitaria violascens</t>
  </si>
  <si>
    <t>Diospyros lotus</t>
  </si>
  <si>
    <t>Diphasiastrum ×issleri</t>
  </si>
  <si>
    <t>Diphasiastrum ×oellgaardii</t>
  </si>
  <si>
    <t>Diphasiastrum ×zeilleri</t>
  </si>
  <si>
    <t>Diphasiastrum alpinum</t>
  </si>
  <si>
    <t>Diphasiastrum complanatum</t>
  </si>
  <si>
    <t>Diphasiastrum tristachyum</t>
  </si>
  <si>
    <t>Diplotaxis erucoides</t>
  </si>
  <si>
    <t>Diplotaxis muralis</t>
  </si>
  <si>
    <t>Diplotaxis tenuifolia</t>
  </si>
  <si>
    <t>Diplotaxis viminea</t>
  </si>
  <si>
    <t>Dipsacus fullonum</t>
  </si>
  <si>
    <t>Dipsacus laciniatus</t>
  </si>
  <si>
    <t>Dipsacus pilosus</t>
  </si>
  <si>
    <t>Dipsacus strigosus</t>
  </si>
  <si>
    <t>Dittrichia graveolens</t>
  </si>
  <si>
    <t>Dittrichia spec.</t>
  </si>
  <si>
    <t>Dittrichia viscosa</t>
  </si>
  <si>
    <t>Doronicum ×excelsum</t>
  </si>
  <si>
    <t>Doronicum austriacum</t>
  </si>
  <si>
    <t>Doronicum clusii</t>
  </si>
  <si>
    <t>Doronicum columnae</t>
  </si>
  <si>
    <t>Doronicum glaciale</t>
  </si>
  <si>
    <t>Doronicum grandiflorum</t>
  </si>
  <si>
    <t>Doronicum orientale</t>
  </si>
  <si>
    <t>Doronicum pardalianches</t>
  </si>
  <si>
    <t>Doronicum plantagineum</t>
  </si>
  <si>
    <t>Dorycnium germanicum</t>
  </si>
  <si>
    <t>Dorycnium herbaceum</t>
  </si>
  <si>
    <t>Dorycnium hirsutum</t>
  </si>
  <si>
    <t>Draba aizoides</t>
  </si>
  <si>
    <t>Draba dubia</t>
  </si>
  <si>
    <t>Draba fladnizensis</t>
  </si>
  <si>
    <t>Draba hoppeana</t>
  </si>
  <si>
    <t>Draba incana</t>
  </si>
  <si>
    <t>Draba ladina</t>
  </si>
  <si>
    <t>Draba muralis</t>
  </si>
  <si>
    <t>Draba nemorosa</t>
  </si>
  <si>
    <t>Draba siliquosa</t>
  </si>
  <si>
    <t>Draba thomasii</t>
  </si>
  <si>
    <t>Draba tomentosa</t>
  </si>
  <si>
    <t>Dracocephalum austriacum</t>
  </si>
  <si>
    <t>Dracocephalum ruyschiana</t>
  </si>
  <si>
    <t>Dracunculus vulgaris</t>
  </si>
  <si>
    <t>Drosera ×obovata</t>
  </si>
  <si>
    <t>Drosera anglica</t>
  </si>
  <si>
    <t>Drosera intermedia</t>
  </si>
  <si>
    <t>Drosera rotundifolia</t>
  </si>
  <si>
    <t>Dryas octopetala</t>
  </si>
  <si>
    <t>Dryopteris affinis</t>
  </si>
  <si>
    <t>Dryopteris carthusiana</t>
  </si>
  <si>
    <t>Dryopteris cristata</t>
  </si>
  <si>
    <t>Dryopteris dilatata</t>
  </si>
  <si>
    <t>Dryopteris expansa</t>
  </si>
  <si>
    <t>Dryopteris filix-mas</t>
  </si>
  <si>
    <t>Dryopteris remota</t>
  </si>
  <si>
    <t>Dryopteris villarii</t>
  </si>
  <si>
    <t>Duchesnea indica</t>
  </si>
  <si>
    <t>Ecballium elaterium</t>
  </si>
  <si>
    <t>Ecballium spec.</t>
  </si>
  <si>
    <t>Echinochloa colonum</t>
  </si>
  <si>
    <t>Echinochloa crus-galli</t>
  </si>
  <si>
    <t>Echinocystis lobata</t>
  </si>
  <si>
    <t>Echinops bannaticus</t>
  </si>
  <si>
    <t>Echinops exaltatus</t>
  </si>
  <si>
    <t>Echinops ritro</t>
  </si>
  <si>
    <t>Echinops sphaerocephalus</t>
  </si>
  <si>
    <t>Echium italicum</t>
  </si>
  <si>
    <t>Echium plantagineum</t>
  </si>
  <si>
    <t>Echium vulgare</t>
  </si>
  <si>
    <t>Elaeagnus angustifolia</t>
  </si>
  <si>
    <t>Elaeagnus pungens</t>
  </si>
  <si>
    <t>Elatine alsinastrum</t>
  </si>
  <si>
    <t>Elatine hexandra</t>
  </si>
  <si>
    <t>Elatine hydropiper</t>
  </si>
  <si>
    <t>Elatine triandra</t>
  </si>
  <si>
    <t>Eleocharis acicularis</t>
  </si>
  <si>
    <t>Eleocharis atropurpurea</t>
  </si>
  <si>
    <t>Eleocharis austriaca</t>
  </si>
  <si>
    <t>Eleocharis carniolica</t>
  </si>
  <si>
    <t>Eleocharis mamillata</t>
  </si>
  <si>
    <t>Eleocharis obtusa</t>
  </si>
  <si>
    <t>Eleocharis ovata</t>
  </si>
  <si>
    <t>Eleocharis palustris</t>
  </si>
  <si>
    <t>Eleocharis quinqueflora</t>
  </si>
  <si>
    <t>Eleocharis uniglumis</t>
  </si>
  <si>
    <t>Eleusine indica</t>
  </si>
  <si>
    <t>Eleusine tristachya</t>
  </si>
  <si>
    <t>Elodea canadensis</t>
  </si>
  <si>
    <t>Elodea densa</t>
  </si>
  <si>
    <t>Elodea nuttallii</t>
  </si>
  <si>
    <t>Elymus athericus</t>
  </si>
  <si>
    <t>Elymus caninus</t>
  </si>
  <si>
    <t>Elymus helveticus</t>
  </si>
  <si>
    <t>Elymus hispidus</t>
  </si>
  <si>
    <t>Elymus obtusiflorus</t>
  </si>
  <si>
    <t>Elymus repens</t>
  </si>
  <si>
    <t>Elyna myosuroides</t>
  </si>
  <si>
    <t>Empetrum nigrum</t>
  </si>
  <si>
    <t>Ephedra helvetica</t>
  </si>
  <si>
    <t>Epilobium alpestre</t>
  </si>
  <si>
    <t>Epilobium alsinifolium</t>
  </si>
  <si>
    <t>Epilobium anagallidifolium</t>
  </si>
  <si>
    <t>Epilobium angustifolium</t>
  </si>
  <si>
    <t>Epilobium ciliatum</t>
  </si>
  <si>
    <t>Epilobium collinum</t>
  </si>
  <si>
    <t>Epilobium dodonaei</t>
  </si>
  <si>
    <t>Epilobium duriaei</t>
  </si>
  <si>
    <t>Epilobium fleischeri</t>
  </si>
  <si>
    <t>Epilobium hirsutum</t>
  </si>
  <si>
    <t>Epilobium lanceolatum</t>
  </si>
  <si>
    <t>Epilobium montanum</t>
  </si>
  <si>
    <t>Epilobium nutans</t>
  </si>
  <si>
    <t>Epilobium obscurum</t>
  </si>
  <si>
    <t>Epilobium palustre</t>
  </si>
  <si>
    <t>Epilobium parviflorum</t>
  </si>
  <si>
    <t>Epilobium roseum</t>
  </si>
  <si>
    <t>Epilobium tetragonum</t>
  </si>
  <si>
    <t>Epimedium alpinum</t>
  </si>
  <si>
    <t>Epimedium pinnatum</t>
  </si>
  <si>
    <t>Epipactis atrorubens</t>
  </si>
  <si>
    <t>Epipactis distans</t>
  </si>
  <si>
    <t>Epipactis fageticola</t>
  </si>
  <si>
    <t>Epipactis helleborine</t>
  </si>
  <si>
    <t>Epipactis leptochila</t>
  </si>
  <si>
    <t>Epipactis microphylla</t>
  </si>
  <si>
    <t>Epipactis muelleri</t>
  </si>
  <si>
    <t>Epipactis palustris</t>
  </si>
  <si>
    <t>Epipactis placentina</t>
  </si>
  <si>
    <t>Epipactis purpurata</t>
  </si>
  <si>
    <t>Epipactis rhodanensis</t>
  </si>
  <si>
    <t>Epipogium aphyllum</t>
  </si>
  <si>
    <t>Equisetum ×moorei</t>
  </si>
  <si>
    <t>Equisetum ×trachyodon</t>
  </si>
  <si>
    <t>Equisetum arvense</t>
  </si>
  <si>
    <t>Equisetum fluviatile</t>
  </si>
  <si>
    <t>Equisetum hyemale</t>
  </si>
  <si>
    <t>Equisetum palustre</t>
  </si>
  <si>
    <t>Equisetum pratense</t>
  </si>
  <si>
    <t>Equisetum ramosissimum</t>
  </si>
  <si>
    <t>Equisetum sylvaticum</t>
  </si>
  <si>
    <t>Equisetum telmateia</t>
  </si>
  <si>
    <t>Equisetum variegatum</t>
  </si>
  <si>
    <t>Eragrostis barrelieri</t>
  </si>
  <si>
    <t>Eragrostis cilianensis</t>
  </si>
  <si>
    <t>Eragrostis curvula</t>
  </si>
  <si>
    <t>Eragrostis lugens</t>
  </si>
  <si>
    <t>Eragrostis mexicana</t>
  </si>
  <si>
    <t>Eragrostis minor</t>
  </si>
  <si>
    <t>Eragrostis multicaulis</t>
  </si>
  <si>
    <t>Eragrostis parviflora</t>
  </si>
  <si>
    <t>Eragrostis pectinacea</t>
  </si>
  <si>
    <t>Eragrostis pilosa</t>
  </si>
  <si>
    <t>Eragrostis tef</t>
  </si>
  <si>
    <t>Eragrostis virescens</t>
  </si>
  <si>
    <t>Eranthis hyemalis</t>
  </si>
  <si>
    <t>Erica arborea</t>
  </si>
  <si>
    <t>Erica carnea</t>
  </si>
  <si>
    <t>Erica cinerea</t>
  </si>
  <si>
    <t>Erica tetralix</t>
  </si>
  <si>
    <t>Erica vagans</t>
  </si>
  <si>
    <t>Erigeron acris</t>
  </si>
  <si>
    <t>Erigeron alpinus</t>
  </si>
  <si>
    <t>Erigeron annuus</t>
  </si>
  <si>
    <t>Erigeron atticus</t>
  </si>
  <si>
    <t>Erigeron gaudinii</t>
  </si>
  <si>
    <t>Erigeron glabratus</t>
  </si>
  <si>
    <t>Erigeron karvinskianus</t>
  </si>
  <si>
    <t>Erigeron neglectus</t>
  </si>
  <si>
    <t>Erigeron uniflorus</t>
  </si>
  <si>
    <t>Erinus alpinus</t>
  </si>
  <si>
    <t>Eriobotrya japonica</t>
  </si>
  <si>
    <t>Eriobotrya spec.</t>
  </si>
  <si>
    <t>Eriophorum angustifolium</t>
  </si>
  <si>
    <t>Eriophorum gracile</t>
  </si>
  <si>
    <t>Eriophorum latifolium</t>
  </si>
  <si>
    <t>Eriophorum scheuchzeri</t>
  </si>
  <si>
    <t>Eriophorum vaginatum</t>
  </si>
  <si>
    <t>Eritrichium nanum</t>
  </si>
  <si>
    <t>Erodium ciconium</t>
  </si>
  <si>
    <t>Erodium cicutarium</t>
  </si>
  <si>
    <t>Erodium moschatum</t>
  </si>
  <si>
    <t>Erophila praecox</t>
  </si>
  <si>
    <t>Erophila spathulata</t>
  </si>
  <si>
    <t>Erophila verna</t>
  </si>
  <si>
    <t>Eruca sativa</t>
  </si>
  <si>
    <t>Erucastrum gallicum</t>
  </si>
  <si>
    <t>Erucastrum nasturtiifolium</t>
  </si>
  <si>
    <t>Eryngium alpinum</t>
  </si>
  <si>
    <t>Eryngium campestre</t>
  </si>
  <si>
    <t>Eryngium giganteum</t>
  </si>
  <si>
    <t>Erysimum cheiranthoides</t>
  </si>
  <si>
    <t>Erysimum cheiri</t>
  </si>
  <si>
    <t>Erysimum crassistylum</t>
  </si>
  <si>
    <t>Erysimum crepidifolium</t>
  </si>
  <si>
    <t>Erysimum insubricum</t>
  </si>
  <si>
    <t>Erysimum jugicola</t>
  </si>
  <si>
    <t>Erysimum ochroleucum</t>
  </si>
  <si>
    <t>Erysimum repandum</t>
  </si>
  <si>
    <t>Erysimum rhaeticum</t>
  </si>
  <si>
    <t>Erysimum sylvestre</t>
  </si>
  <si>
    <t>Erysimum virgatum</t>
  </si>
  <si>
    <t>Erythronium dens-canis</t>
  </si>
  <si>
    <t>Eschscholzia californica</t>
  </si>
  <si>
    <t>Euclidium syriacum</t>
  </si>
  <si>
    <t>Euonymus europaeus</t>
  </si>
  <si>
    <t>Euonymus fortunei</t>
  </si>
  <si>
    <t>Euonymus japonicus</t>
  </si>
  <si>
    <t>Euonymus latifolius</t>
  </si>
  <si>
    <t>Euonymus verrucosus</t>
  </si>
  <si>
    <t>Eupatorium cannabinum</t>
  </si>
  <si>
    <t>Euphorbia amygdaloides</t>
  </si>
  <si>
    <t>Euphorbia angulata</t>
  </si>
  <si>
    <t>Euphorbia carniolica</t>
  </si>
  <si>
    <t>Euphorbia chamaesyce</t>
  </si>
  <si>
    <t>Euphorbia cyparissias</t>
  </si>
  <si>
    <t>Euphorbia davidii</t>
  </si>
  <si>
    <t>Euphorbia dulcis</t>
  </si>
  <si>
    <t>Euphorbia esula</t>
  </si>
  <si>
    <t>Euphorbia exigua</t>
  </si>
  <si>
    <t>Euphorbia falcata</t>
  </si>
  <si>
    <t>Euphorbia helioscopia</t>
  </si>
  <si>
    <t>Euphorbia humifusa</t>
  </si>
  <si>
    <t>Euphorbia lathyris</t>
  </si>
  <si>
    <t>Euphorbia maculata</t>
  </si>
  <si>
    <t>Euphorbia marginata</t>
  </si>
  <si>
    <t>Euphorbia myrsinites</t>
  </si>
  <si>
    <t>Euphorbia nutans</t>
  </si>
  <si>
    <t>Euphorbia palustris</t>
  </si>
  <si>
    <t>Euphorbia peplus</t>
  </si>
  <si>
    <t>Euphorbia platyphyllos</t>
  </si>
  <si>
    <t>Euphorbia prostrata</t>
  </si>
  <si>
    <t>Euphorbia segetalis</t>
  </si>
  <si>
    <t>Euphorbia seguieriana</t>
  </si>
  <si>
    <t>Euphorbia serpens</t>
  </si>
  <si>
    <t>Euphorbia serpyllifolia</t>
  </si>
  <si>
    <t>Euphorbia serrata</t>
  </si>
  <si>
    <t>Euphorbia stricta</t>
  </si>
  <si>
    <t>Euphorbia variabilis</t>
  </si>
  <si>
    <t>Euphorbia verrucosa</t>
  </si>
  <si>
    <t>Euphorbia virgata</t>
  </si>
  <si>
    <t>Euphrasia alpina</t>
  </si>
  <si>
    <t>Euphrasia christii</t>
  </si>
  <si>
    <t>Euphrasia cisalpina</t>
  </si>
  <si>
    <t>Euphrasia cuspidata</t>
  </si>
  <si>
    <t>Euphrasia hirtella</t>
  </si>
  <si>
    <t>Euphrasia micrantha</t>
  </si>
  <si>
    <t>Euphrasia minima</t>
  </si>
  <si>
    <t>Euphrasia nemorosa</t>
  </si>
  <si>
    <t>Euphrasia pectinata</t>
  </si>
  <si>
    <t>Euphrasia picta</t>
  </si>
  <si>
    <t>Euphrasia portae</t>
  </si>
  <si>
    <t>Euphrasia rostkoviana</t>
  </si>
  <si>
    <t>Euphrasia salisburgensis</t>
  </si>
  <si>
    <t>Euphrasia stricta</t>
  </si>
  <si>
    <t>Euphrasia tricuspidata</t>
  </si>
  <si>
    <t>Fagopyrum esculentum</t>
  </si>
  <si>
    <t>Fagopyrum tataricum</t>
  </si>
  <si>
    <t>Falcaria vulgaris</t>
  </si>
  <si>
    <t>Fallopia aubertii</t>
  </si>
  <si>
    <t>Fallopia convolvulus</t>
  </si>
  <si>
    <t>Fallopia dumetorum</t>
  </si>
  <si>
    <t>Ferulago campestris</t>
  </si>
  <si>
    <t>Festuca acuminata</t>
  </si>
  <si>
    <t>Festuca airoides</t>
  </si>
  <si>
    <t>Festuca alpestris</t>
  </si>
  <si>
    <t>Festuca alpina</t>
  </si>
  <si>
    <t>Festuca altissima</t>
  </si>
  <si>
    <t>Festuca amethystina</t>
  </si>
  <si>
    <t>Festuca arundinacea</t>
  </si>
  <si>
    <t>Festuca brevipila</t>
  </si>
  <si>
    <t>Festuca burgundiana</t>
  </si>
  <si>
    <t>Festuca cinerea</t>
  </si>
  <si>
    <t>Festuca filiformis</t>
  </si>
  <si>
    <t>Festuca flavescens</t>
  </si>
  <si>
    <t>Festuca gigantea</t>
  </si>
  <si>
    <t>Festuca gracilior</t>
  </si>
  <si>
    <t>Festuca guestfalica</t>
  </si>
  <si>
    <t>Festuca halleri</t>
  </si>
  <si>
    <t>Festuca heteromalla</t>
  </si>
  <si>
    <t>Festuca heteropachys</t>
  </si>
  <si>
    <t>Festuca heterophylla</t>
  </si>
  <si>
    <t>Festuca intercedens</t>
  </si>
  <si>
    <t>Festuca laevigata</t>
  </si>
  <si>
    <t>Festuca lemanii</t>
  </si>
  <si>
    <t>Festuca marginata</t>
  </si>
  <si>
    <t>Festuca melanopsis</t>
  </si>
  <si>
    <t>Festuca nigrescens</t>
  </si>
  <si>
    <t>Festuca norica</t>
  </si>
  <si>
    <t>Festuca ovina</t>
  </si>
  <si>
    <t>Festuca pallens</t>
  </si>
  <si>
    <t>Festuca paniculata</t>
  </si>
  <si>
    <t>Festuca patzkei</t>
  </si>
  <si>
    <t>Festuca pratensis</t>
  </si>
  <si>
    <t>Festuca pseudodura</t>
  </si>
  <si>
    <t>Festuca pulchella</t>
  </si>
  <si>
    <t>Festuca quadriflora</t>
  </si>
  <si>
    <t>Festuca rivularis</t>
  </si>
  <si>
    <t>Festuca rubra</t>
  </si>
  <si>
    <t>Festuca rupicaprina</t>
  </si>
  <si>
    <t>Festuca rupicola</t>
  </si>
  <si>
    <t>Festuca scabriculmis</t>
  </si>
  <si>
    <t>Festuca spectabilis</t>
  </si>
  <si>
    <t>Festuca stenantha</t>
  </si>
  <si>
    <t>Festuca ticinensis</t>
  </si>
  <si>
    <t>Festuca trichophylla</t>
  </si>
  <si>
    <t>Festuca valesiaca</t>
  </si>
  <si>
    <t>Festuca violacea</t>
  </si>
  <si>
    <t>Festuca vivipara</t>
  </si>
  <si>
    <t>Ficus carica</t>
  </si>
  <si>
    <t>Filago arvensis</t>
  </si>
  <si>
    <t>Filago gallica</t>
  </si>
  <si>
    <t>Filago lutescens</t>
  </si>
  <si>
    <t>Filago minima</t>
  </si>
  <si>
    <t>Filago pyramidata</t>
  </si>
  <si>
    <t>Filago vulgaris</t>
  </si>
  <si>
    <t>Filipendula ulmaria</t>
  </si>
  <si>
    <t>Filipendula vulgaris</t>
  </si>
  <si>
    <t>Fimbristylis annua</t>
  </si>
  <si>
    <t>Foeniculum vulgare</t>
  </si>
  <si>
    <t>Forsythia ×intermedia</t>
  </si>
  <si>
    <t>Forsythia suspensa</t>
  </si>
  <si>
    <t>Forsythia viridissima</t>
  </si>
  <si>
    <t>Fourraea alpina</t>
  </si>
  <si>
    <t>Fourraea spec.</t>
  </si>
  <si>
    <t>Fragaria ×ananassa</t>
  </si>
  <si>
    <t>Fragaria moschata</t>
  </si>
  <si>
    <t>Fragaria vesca</t>
  </si>
  <si>
    <t>Fragaria viridis</t>
  </si>
  <si>
    <t>Frangula alnus</t>
  </si>
  <si>
    <t>Frangula rupestris</t>
  </si>
  <si>
    <t>Fraxinus ornus</t>
  </si>
  <si>
    <t>Fraxinus pennsylvanica</t>
  </si>
  <si>
    <t>Fritillaria meleagris</t>
  </si>
  <si>
    <t>Fritillaria orientalis</t>
  </si>
  <si>
    <t>Fritillaria tubaeformis</t>
  </si>
  <si>
    <t>Fumana ericoides</t>
  </si>
  <si>
    <t>Fumana procumbens</t>
  </si>
  <si>
    <t>Fumaria capreolata</t>
  </si>
  <si>
    <t>Fumaria densiflora</t>
  </si>
  <si>
    <t>Fumaria officinalis</t>
  </si>
  <si>
    <t>Fumaria parviflora</t>
  </si>
  <si>
    <t>Fumaria schleicheri</t>
  </si>
  <si>
    <t>Fumaria vaillantii</t>
  </si>
  <si>
    <t>Gagea fragifera</t>
  </si>
  <si>
    <t>Gagea lutea</t>
  </si>
  <si>
    <t>Gagea minima</t>
  </si>
  <si>
    <t>Gagea pratensis</t>
  </si>
  <si>
    <t>Gagea saxatilis</t>
  </si>
  <si>
    <t>Gagea villosa</t>
  </si>
  <si>
    <t>Galanthus elwesii</t>
  </si>
  <si>
    <t>Galanthus nivalis</t>
  </si>
  <si>
    <t>Galanthus woronowii</t>
  </si>
  <si>
    <t>Galega officinalis</t>
  </si>
  <si>
    <t>Galeopsis angustifolia</t>
  </si>
  <si>
    <t>Galeopsis bifida</t>
  </si>
  <si>
    <t>Galeopsis ladanum</t>
  </si>
  <si>
    <t>Galeopsis pubescens</t>
  </si>
  <si>
    <t>Galeopsis segetum</t>
  </si>
  <si>
    <t>Galeopsis speciosa</t>
  </si>
  <si>
    <t>Galeopsis tetrahit</t>
  </si>
  <si>
    <t>Galinsoga parviflora</t>
  </si>
  <si>
    <t>Galinsoga quadriradiata</t>
  </si>
  <si>
    <t>Galium ×centroniae</t>
  </si>
  <si>
    <t>Galium ×pomeranicum</t>
  </si>
  <si>
    <t>Galium album</t>
  </si>
  <si>
    <t>Galium anisophyllon</t>
  </si>
  <si>
    <t>Galium aparine</t>
  </si>
  <si>
    <t>Galium aristatum</t>
  </si>
  <si>
    <t>Galium baldense</t>
  </si>
  <si>
    <t>Galium boreale</t>
  </si>
  <si>
    <t>Galium corrudifolium</t>
  </si>
  <si>
    <t>Galium elongatum</t>
  </si>
  <si>
    <t>Galium glaucum</t>
  </si>
  <si>
    <t>Galium laevigatum</t>
  </si>
  <si>
    <t>Galium lucidum</t>
  </si>
  <si>
    <t>Galium megalospermum</t>
  </si>
  <si>
    <t>Galium mollugo</t>
  </si>
  <si>
    <t>Galium montis-arerae</t>
  </si>
  <si>
    <t>Galium murale</t>
  </si>
  <si>
    <t>Galium obliquum</t>
  </si>
  <si>
    <t>Galium odoratum</t>
  </si>
  <si>
    <t>Galium palustre</t>
  </si>
  <si>
    <t>Galium parisiense</t>
  </si>
  <si>
    <t>Galium pseudohelveticum</t>
  </si>
  <si>
    <t>Galium pumilum</t>
  </si>
  <si>
    <t>Galium pusillum</t>
  </si>
  <si>
    <t>Galium rotundifolium</t>
  </si>
  <si>
    <t>Galium rubioides</t>
  </si>
  <si>
    <t>Galium rubrum</t>
  </si>
  <si>
    <t>Galium saxatile</t>
  </si>
  <si>
    <t>Galium spurium</t>
  </si>
  <si>
    <t>Galium sylvaticum</t>
  </si>
  <si>
    <t>Galium tricornutum</t>
  </si>
  <si>
    <t>Galium triflorum</t>
  </si>
  <si>
    <t>Galium uliginosum</t>
  </si>
  <si>
    <t>Galium verrucosum</t>
  </si>
  <si>
    <t>Galium verum</t>
  </si>
  <si>
    <t>Gaudinia fragilis</t>
  </si>
  <si>
    <t>Genista anglica</t>
  </si>
  <si>
    <t>Genista cinerea</t>
  </si>
  <si>
    <t>Genista germanica</t>
  </si>
  <si>
    <t>Genista pilosa</t>
  </si>
  <si>
    <t>Genista radiata</t>
  </si>
  <si>
    <t>Genista sagittalis</t>
  </si>
  <si>
    <t>Genista scorpius</t>
  </si>
  <si>
    <t>Genista tinctoria</t>
  </si>
  <si>
    <t>Gentiana acaulis</t>
  </si>
  <si>
    <t>Gentiana alpina</t>
  </si>
  <si>
    <t>Gentiana amarella</t>
  </si>
  <si>
    <t>Gentiana angustifolia</t>
  </si>
  <si>
    <t>Gentiana anisodonta</t>
  </si>
  <si>
    <t>Gentiana asclepiadea</t>
  </si>
  <si>
    <t>Gentiana aspera</t>
  </si>
  <si>
    <t>Gentiana bavarica</t>
  </si>
  <si>
    <t>Gentiana brachyphylla</t>
  </si>
  <si>
    <t>Gentiana campestris</t>
  </si>
  <si>
    <t>Gentiana ciliata</t>
  </si>
  <si>
    <t>Gentiana clusii</t>
  </si>
  <si>
    <t>Gentiana cruciata</t>
  </si>
  <si>
    <t>Gentiana engadinensis</t>
  </si>
  <si>
    <t>Gentiana germanica</t>
  </si>
  <si>
    <t>Gentiana insubrica</t>
  </si>
  <si>
    <t>Gentiana lutea</t>
  </si>
  <si>
    <t>Gentiana nana</t>
  </si>
  <si>
    <t>Gentiana nivalis</t>
  </si>
  <si>
    <t>Gentiana orbicularis</t>
  </si>
  <si>
    <t>Gentiana pannonica</t>
  </si>
  <si>
    <t>Gentiana pneumonanthe</t>
  </si>
  <si>
    <t>Gentiana prostrata</t>
  </si>
  <si>
    <t>Gentiana punctata</t>
  </si>
  <si>
    <t>Gentiana purpurea</t>
  </si>
  <si>
    <t>Gentiana ramosa</t>
  </si>
  <si>
    <t>Gentiana schleicheri</t>
  </si>
  <si>
    <t>Gentiana tenella</t>
  </si>
  <si>
    <t>Gentiana utriculosa</t>
  </si>
  <si>
    <t>Gentiana verna</t>
  </si>
  <si>
    <t>Geranium argenteum</t>
  </si>
  <si>
    <t>Geranium bohemicum</t>
  </si>
  <si>
    <t>Geranium columbinum</t>
  </si>
  <si>
    <t>Geranium dissectum</t>
  </si>
  <si>
    <t>Geranium divaricatum</t>
  </si>
  <si>
    <t>Geranium endressii</t>
  </si>
  <si>
    <t>Geranium lucidum</t>
  </si>
  <si>
    <t>Geranium macrorrhizum</t>
  </si>
  <si>
    <t>Geranium molle</t>
  </si>
  <si>
    <t>Geranium nodosum</t>
  </si>
  <si>
    <t>Geranium palustre</t>
  </si>
  <si>
    <t>Geranium phaeum</t>
  </si>
  <si>
    <t>Geranium pratense</t>
  </si>
  <si>
    <t>Geranium pusillum</t>
  </si>
  <si>
    <t>Geranium pyrenaicum</t>
  </si>
  <si>
    <t>Geranium rivulare</t>
  </si>
  <si>
    <t>Geranium robertianum</t>
  </si>
  <si>
    <t>Geranium rotundifolium</t>
  </si>
  <si>
    <t>Geranium sanguineum</t>
  </si>
  <si>
    <t>Geranium sibiricum</t>
  </si>
  <si>
    <t>Geranium sylvaticum</t>
  </si>
  <si>
    <t>Geum montanum</t>
  </si>
  <si>
    <t>Geum reptans</t>
  </si>
  <si>
    <t>Geum rivale</t>
  </si>
  <si>
    <t>Geum urbanum</t>
  </si>
  <si>
    <t>Ginkgo biloba</t>
  </si>
  <si>
    <t>Gladiolus communis</t>
  </si>
  <si>
    <t>Gladiolus imbricatus</t>
  </si>
  <si>
    <t>Gladiolus italicus</t>
  </si>
  <si>
    <t>Gladiolus palustris</t>
  </si>
  <si>
    <t>Glaucium corniculatum</t>
  </si>
  <si>
    <t>Glaucium flavum</t>
  </si>
  <si>
    <t>Glebionis coronaria</t>
  </si>
  <si>
    <t>Glebionis segetum</t>
  </si>
  <si>
    <t>Glebionis spec.</t>
  </si>
  <si>
    <t>Glechoma hederacea</t>
  </si>
  <si>
    <t>Gleditsia triacanthos</t>
  </si>
  <si>
    <t>Globularia bisnagarica</t>
  </si>
  <si>
    <t>Globularia cordifolia</t>
  </si>
  <si>
    <t>Globularia nudicaulis</t>
  </si>
  <si>
    <t>Glyceria declinata</t>
  </si>
  <si>
    <t>Glyceria fluitans</t>
  </si>
  <si>
    <t>Glyceria maxima</t>
  </si>
  <si>
    <t>Glyceria notata</t>
  </si>
  <si>
    <t>Glyceria striata</t>
  </si>
  <si>
    <t>Glycine max</t>
  </si>
  <si>
    <t>Glycyrrhiza glabra</t>
  </si>
  <si>
    <t>Gnaphalium hoppeanum</t>
  </si>
  <si>
    <t>Gnaphalium luteoalbum</t>
  </si>
  <si>
    <t>Gnaphalium norvegicum</t>
  </si>
  <si>
    <t>Gnaphalium pensylvanicum</t>
  </si>
  <si>
    <t>Gnaphalium supinum</t>
  </si>
  <si>
    <t>Gnaphalium sylvaticum</t>
  </si>
  <si>
    <t>Gnaphalium uliginosum</t>
  </si>
  <si>
    <t>Goodyera repens</t>
  </si>
  <si>
    <t>Gratiola neglecta</t>
  </si>
  <si>
    <t>Gratiola officinalis</t>
  </si>
  <si>
    <t>Groenlandia densa</t>
  </si>
  <si>
    <t>Guizotia abyssinica</t>
  </si>
  <si>
    <t>Guizotia spec.</t>
  </si>
  <si>
    <t>Gymnadenia conopsea</t>
  </si>
  <si>
    <t>Gymnadenia odoratissima</t>
  </si>
  <si>
    <t>Gymnocarpium dryopteris</t>
  </si>
  <si>
    <t>Gymnocarpium robertianum</t>
  </si>
  <si>
    <t>Gypsophila muralis</t>
  </si>
  <si>
    <t>Gypsophila paniculata</t>
  </si>
  <si>
    <t>Gypsophila repens</t>
  </si>
  <si>
    <t>Gypsophila scorzonerifolia</t>
  </si>
  <si>
    <t>Hammarbya paludosa</t>
  </si>
  <si>
    <t>Hedera helix</t>
  </si>
  <si>
    <t>Hedysarum hedysaroides</t>
  </si>
  <si>
    <t>Helianthemum alpestre</t>
  </si>
  <si>
    <t>Helianthemum apenninum</t>
  </si>
  <si>
    <t>Helianthemum canum</t>
  </si>
  <si>
    <t>Helianthemum italicum</t>
  </si>
  <si>
    <t>Helianthemum nummularium</t>
  </si>
  <si>
    <t>Helianthemum salicifolium</t>
  </si>
  <si>
    <t>Helianthus ×laetiflorus</t>
  </si>
  <si>
    <t>Helianthus ×multiflorus</t>
  </si>
  <si>
    <t>Helianthus annuus</t>
  </si>
  <si>
    <t>Helianthus decapetalus</t>
  </si>
  <si>
    <t>Helianthus giganteus</t>
  </si>
  <si>
    <t>Helianthus pauciflorus</t>
  </si>
  <si>
    <t>Helianthus tuberosus</t>
  </si>
  <si>
    <t>Helichrysum italicum</t>
  </si>
  <si>
    <t>Helichrysum stoechas</t>
  </si>
  <si>
    <t>Helictotrichon parlatorei</t>
  </si>
  <si>
    <t>Helictotrichon praeustum</t>
  </si>
  <si>
    <t>Helictotrichon pratense</t>
  </si>
  <si>
    <t>Helictotrichon pubescens</t>
  </si>
  <si>
    <t>Helictotrichon sedenense</t>
  </si>
  <si>
    <t>Helictotrichon sempervirens</t>
  </si>
  <si>
    <t>Helictotrichon versicolor</t>
  </si>
  <si>
    <t>Heliopsis helianthoides</t>
  </si>
  <si>
    <t>Heliopsis spec.</t>
  </si>
  <si>
    <t>Heliotropium europaeum</t>
  </si>
  <si>
    <t>Helleborus foetidus</t>
  </si>
  <si>
    <t>Helleborus niger</t>
  </si>
  <si>
    <t>Helleborus orientalis</t>
  </si>
  <si>
    <t>Helleborus viridis</t>
  </si>
  <si>
    <t>Hemerocallis fulva</t>
  </si>
  <si>
    <t>Hemerocallis lilioasphodelus</t>
  </si>
  <si>
    <t>Hepatica nobilis</t>
  </si>
  <si>
    <t>Heracleum austriacum</t>
  </si>
  <si>
    <t>Heracleum mantegazzianum</t>
  </si>
  <si>
    <t>Heracleum sphondylium</t>
  </si>
  <si>
    <t>Herminium monorchis</t>
  </si>
  <si>
    <t>Herniaria alpina</t>
  </si>
  <si>
    <t>Herniaria glabra</t>
  </si>
  <si>
    <t>Herniaria hirsuta</t>
  </si>
  <si>
    <t>Herniaria incana</t>
  </si>
  <si>
    <t>Hesperis matronalis</t>
  </si>
  <si>
    <t>Heteropogon contortus</t>
  </si>
  <si>
    <t>Hibiscus syriacus</t>
  </si>
  <si>
    <t>Hibiscus trionum</t>
  </si>
  <si>
    <t>Hieracium alpicola</t>
  </si>
  <si>
    <t>Hieracium alpinum</t>
  </si>
  <si>
    <t>Hieracium amplexicaule</t>
  </si>
  <si>
    <t>Hieracium angustifolium</t>
  </si>
  <si>
    <t>Hieracium aurantiacum</t>
  </si>
  <si>
    <t>Hieracium bauhinii</t>
  </si>
  <si>
    <t>Hieracium bupleuroides</t>
  </si>
  <si>
    <t>Hieracium caespitosum</t>
  </si>
  <si>
    <t>Hieracium cymosum</t>
  </si>
  <si>
    <t>Hieracium glanduliferum</t>
  </si>
  <si>
    <t>Hieracium glaucum</t>
  </si>
  <si>
    <t>Hieracium guthnikianum</t>
  </si>
  <si>
    <t>Hieracium hoppeanum</t>
  </si>
  <si>
    <t>Hieracium humile</t>
  </si>
  <si>
    <t>Hieracium intybaceum</t>
  </si>
  <si>
    <t>Hieracium lachenalii</t>
  </si>
  <si>
    <t>Hieracium lactucella</t>
  </si>
  <si>
    <t>Hieracium lawsonii</t>
  </si>
  <si>
    <t>Hieracium peletierianum</t>
  </si>
  <si>
    <t>Hieracium pictum</t>
  </si>
  <si>
    <t>Hieracium piliferum</t>
  </si>
  <si>
    <t>Hieracium pilosella</t>
  </si>
  <si>
    <t>Hieracium piloselloides</t>
  </si>
  <si>
    <t>Hieracium pilosum</t>
  </si>
  <si>
    <t>Hieracium porrifolium</t>
  </si>
  <si>
    <t>Hieracium saussureoides</t>
  </si>
  <si>
    <t>Hieracium sparsum</t>
  </si>
  <si>
    <t>Hieracium staticifolium</t>
  </si>
  <si>
    <t>Hieracium subnivale</t>
  </si>
  <si>
    <t>Hieracium tomentosum</t>
  </si>
  <si>
    <t>Hieracium villosum</t>
  </si>
  <si>
    <t>Hierochloë australis</t>
  </si>
  <si>
    <t>Hierochloë odorata</t>
  </si>
  <si>
    <t>Hierochloë spec.</t>
  </si>
  <si>
    <t>Himantoglossum adriaticum</t>
  </si>
  <si>
    <t>Himantoglossum hircinum</t>
  </si>
  <si>
    <t>Himantoglossum robertianum</t>
  </si>
  <si>
    <t>Hippocrepis comosa</t>
  </si>
  <si>
    <t>Hippocrepis emerus</t>
  </si>
  <si>
    <t>Hippophaë rhamnoides</t>
  </si>
  <si>
    <t>Hippophaë spec.</t>
  </si>
  <si>
    <t>Hippuris vulgaris</t>
  </si>
  <si>
    <t>Hirschfeldia incana</t>
  </si>
  <si>
    <t>Holcus lanatus</t>
  </si>
  <si>
    <t>Holcus mollis</t>
  </si>
  <si>
    <t>Holosteum umbellatum</t>
  </si>
  <si>
    <t>Homogyne alpina</t>
  </si>
  <si>
    <t>Hordelymus europaeus</t>
  </si>
  <si>
    <t>Hordeum distichon</t>
  </si>
  <si>
    <t>Hordeum jubatum</t>
  </si>
  <si>
    <t>Hordeum murinum</t>
  </si>
  <si>
    <t>Hordeum secalinum</t>
  </si>
  <si>
    <t>Hordeum vulgare</t>
  </si>
  <si>
    <t>Horminum pyrenaicum</t>
  </si>
  <si>
    <t>Hornungia petraea</t>
  </si>
  <si>
    <t>Hottonia palustris</t>
  </si>
  <si>
    <t>Hugueninia tanacetifolia</t>
  </si>
  <si>
    <t>Humulus lupulus</t>
  </si>
  <si>
    <t>Huperzia selago</t>
  </si>
  <si>
    <t>Hyacinthoides hispanica</t>
  </si>
  <si>
    <t>Hyacinthoides non-scripta</t>
  </si>
  <si>
    <t>Hydrangea aspera</t>
  </si>
  <si>
    <t>Hydrangea macrophylla</t>
  </si>
  <si>
    <t>Hydrangea petiolaris</t>
  </si>
  <si>
    <t>Hydrangea quercifolia</t>
  </si>
  <si>
    <t>Hydrocharis morsus-ranae</t>
  </si>
  <si>
    <t>Hydrocotyle ranunculoides</t>
  </si>
  <si>
    <t>Hydrocotyle vulgaris</t>
  </si>
  <si>
    <t>Hymenolobus pauciflorus</t>
  </si>
  <si>
    <t>Hymenolobus procumbens</t>
  </si>
  <si>
    <t>Hyoscyamus niger</t>
  </si>
  <si>
    <t>Hypericum ×desetangsii</t>
  </si>
  <si>
    <t>Hypericum androsaemum</t>
  </si>
  <si>
    <t>Hypericum calycinum</t>
  </si>
  <si>
    <t>Hypericum coris</t>
  </si>
  <si>
    <t>Hypericum elodes</t>
  </si>
  <si>
    <t>Hypericum hircinum</t>
  </si>
  <si>
    <t>Hypericum hirsutum</t>
  </si>
  <si>
    <t>Hypericum humifusum</t>
  </si>
  <si>
    <t>Hypericum maculatum</t>
  </si>
  <si>
    <t>Hypericum majus</t>
  </si>
  <si>
    <t>Hypericum montanum</t>
  </si>
  <si>
    <t>Hypericum nummularium</t>
  </si>
  <si>
    <t>Hypericum perforatum</t>
  </si>
  <si>
    <t>Hypericum pulchrum</t>
  </si>
  <si>
    <t>Hypericum richeri</t>
  </si>
  <si>
    <t>Hypericum tetrapterum</t>
  </si>
  <si>
    <t>Hypochaeris facchiniana</t>
  </si>
  <si>
    <t>Hypochaeris glabra</t>
  </si>
  <si>
    <t>Hypochaeris maculata</t>
  </si>
  <si>
    <t>Hypochaeris radicata</t>
  </si>
  <si>
    <t>Hypochaeris spec.</t>
  </si>
  <si>
    <t>Hypochaeris uniflora</t>
  </si>
  <si>
    <t>Hyssopus officinalis</t>
  </si>
  <si>
    <t>Iberis amara</t>
  </si>
  <si>
    <t>Iberis intermedia</t>
  </si>
  <si>
    <t>Iberis pinnata</t>
  </si>
  <si>
    <t>Iberis saxatilis</t>
  </si>
  <si>
    <t>Iberis sempervirens</t>
  </si>
  <si>
    <t>Iberis umbellata</t>
  </si>
  <si>
    <t>Illecebrum verticillatum</t>
  </si>
  <si>
    <t>Impatiens balfourii</t>
  </si>
  <si>
    <t>Impatiens glandulifera</t>
  </si>
  <si>
    <t>Impatiens noli-tangere</t>
  </si>
  <si>
    <t>Impatiens parviflora</t>
  </si>
  <si>
    <t>Inula bifrons</t>
  </si>
  <si>
    <t>Inula britannica</t>
  </si>
  <si>
    <t>Inula conyzae</t>
  </si>
  <si>
    <t>Inula ensifolia</t>
  </si>
  <si>
    <t>Inula helenium</t>
  </si>
  <si>
    <t>Inula helvetica</t>
  </si>
  <si>
    <t>Inula hirta</t>
  </si>
  <si>
    <t>Inula montana</t>
  </si>
  <si>
    <t>Inula salicina</t>
  </si>
  <si>
    <t>Inula spiraeifolia</t>
  </si>
  <si>
    <t>Ipomoea purpurea</t>
  </si>
  <si>
    <t>Iris ×germanica</t>
  </si>
  <si>
    <t>Iris aphylla</t>
  </si>
  <si>
    <t>Iris foetidissima</t>
  </si>
  <si>
    <t>Iris graminea</t>
  </si>
  <si>
    <t>Iris lutescens</t>
  </si>
  <si>
    <t>Iris pseudacorus</t>
  </si>
  <si>
    <t>Iris sibirica</t>
  </si>
  <si>
    <t>Iris tuberosa</t>
  </si>
  <si>
    <t>Iris variegata</t>
  </si>
  <si>
    <t>Isatis tinctoria</t>
  </si>
  <si>
    <t>Isoëtes echinospora</t>
  </si>
  <si>
    <t>Isoëtes lacustris</t>
  </si>
  <si>
    <t>Isoëtes spec.</t>
  </si>
  <si>
    <t>Isolepis fluitans</t>
  </si>
  <si>
    <t>Isolepis setacea</t>
  </si>
  <si>
    <t>Isopyrum thalictroides</t>
  </si>
  <si>
    <t>Iva xanthiifolia</t>
  </si>
  <si>
    <t>Jasione laevis</t>
  </si>
  <si>
    <t>Jasione montana</t>
  </si>
  <si>
    <t>Jasminum fruticans</t>
  </si>
  <si>
    <t>Jasminum nudiflorum</t>
  </si>
  <si>
    <t>Jasminum officinale</t>
  </si>
  <si>
    <t>Jovibarba globifera</t>
  </si>
  <si>
    <t>Jovibarba spec.</t>
  </si>
  <si>
    <t>Juglans nigra</t>
  </si>
  <si>
    <t>Juncus acutiflorus</t>
  </si>
  <si>
    <t>Juncus alpinoarticulatus</t>
  </si>
  <si>
    <t>Juncus ambiguus</t>
  </si>
  <si>
    <t>Juncus arcticus</t>
  </si>
  <si>
    <t>Juncus articulatus</t>
  </si>
  <si>
    <t>Juncus bufonius</t>
  </si>
  <si>
    <t>Juncus bulbosus</t>
  </si>
  <si>
    <t>Juncus capitatus</t>
  </si>
  <si>
    <t>Juncus castaneus</t>
  </si>
  <si>
    <t>Juncus compressus</t>
  </si>
  <si>
    <t>Juncus conglomeratus</t>
  </si>
  <si>
    <t>Juncus effusus</t>
  </si>
  <si>
    <t>Juncus filiformis</t>
  </si>
  <si>
    <t>Juncus gerardi</t>
  </si>
  <si>
    <t>Juncus inflexus</t>
  </si>
  <si>
    <t>Juncus jacquinii</t>
  </si>
  <si>
    <t>Juncus monanthos</t>
  </si>
  <si>
    <t>Juncus sphaerocarpus</t>
  </si>
  <si>
    <t>Juncus squarrosus</t>
  </si>
  <si>
    <t>Juncus stygius</t>
  </si>
  <si>
    <t>Juncus subnodulosus</t>
  </si>
  <si>
    <t>Juncus tenageia</t>
  </si>
  <si>
    <t>Juncus tenuis</t>
  </si>
  <si>
    <t>Juncus trifidus</t>
  </si>
  <si>
    <t>Juncus triglumis</t>
  </si>
  <si>
    <t>Juniperus sabina</t>
  </si>
  <si>
    <t>Juniperus thurifera</t>
  </si>
  <si>
    <t>Kernera saxatilis</t>
  </si>
  <si>
    <t>Kerria japonica</t>
  </si>
  <si>
    <t>Kickxia elatine</t>
  </si>
  <si>
    <t>Kickxia spuria</t>
  </si>
  <si>
    <t>Klasea nudicaulis</t>
  </si>
  <si>
    <t>Klasea spec.</t>
  </si>
  <si>
    <t>Knautia arvensis</t>
  </si>
  <si>
    <t>Knautia dipsacifolia</t>
  </si>
  <si>
    <t>Knautia drymeia</t>
  </si>
  <si>
    <t>Knautia godetii</t>
  </si>
  <si>
    <t>Knautia illyrica</t>
  </si>
  <si>
    <t>Knautia leucophaea</t>
  </si>
  <si>
    <t>Knautia longifolia</t>
  </si>
  <si>
    <t>Knautia persicina</t>
  </si>
  <si>
    <t>Knautia purpurea</t>
  </si>
  <si>
    <t>Knautia subcanescens</t>
  </si>
  <si>
    <t>Knautia transalpina</t>
  </si>
  <si>
    <t>Knautia velutina</t>
  </si>
  <si>
    <t>Kobresia simpliciuscula</t>
  </si>
  <si>
    <t>Kobresia spec.</t>
  </si>
  <si>
    <t>Koeleria cenisia</t>
  </si>
  <si>
    <t>Koeleria eriostachya</t>
  </si>
  <si>
    <t>Koeleria hirsuta</t>
  </si>
  <si>
    <t>Koeleria macrantha</t>
  </si>
  <si>
    <t>Koeleria pyramidata</t>
  </si>
  <si>
    <t>Koeleria splendens</t>
  </si>
  <si>
    <t>Koeleria vallesiana</t>
  </si>
  <si>
    <t>Koelreuteria paniculata</t>
  </si>
  <si>
    <t>Koelreuteria spec.</t>
  </si>
  <si>
    <t>Laburnum alpinum</t>
  </si>
  <si>
    <t>Laburnum anagyroides</t>
  </si>
  <si>
    <t>Lactuca perennis</t>
  </si>
  <si>
    <t>Lactuca saligna</t>
  </si>
  <si>
    <t>Lactuca sativa</t>
  </si>
  <si>
    <t>Lactuca serriola</t>
  </si>
  <si>
    <t>Lactuca tenerrima</t>
  </si>
  <si>
    <t>Lactuca viminea</t>
  </si>
  <si>
    <t>Lactuca virosa</t>
  </si>
  <si>
    <t>Lagarosiphon major</t>
  </si>
  <si>
    <t>Lagurus ovatus</t>
  </si>
  <si>
    <t>Lamium album</t>
  </si>
  <si>
    <t>Lamium amplexicaule</t>
  </si>
  <si>
    <t>Lamium galeobdolon</t>
  </si>
  <si>
    <t>Lamium hybridum</t>
  </si>
  <si>
    <t>Lamium maculatum</t>
  </si>
  <si>
    <t>Lamium orvala</t>
  </si>
  <si>
    <t>Lamium purpureum</t>
  </si>
  <si>
    <t>Lappula deflexa</t>
  </si>
  <si>
    <t>Lappula squarrosa</t>
  </si>
  <si>
    <t>Lapsana communis</t>
  </si>
  <si>
    <t>Larix kaempferi</t>
  </si>
  <si>
    <t>Laserpitium gallicum</t>
  </si>
  <si>
    <t>Laserpitium gaudinii</t>
  </si>
  <si>
    <t>Laserpitium halleri</t>
  </si>
  <si>
    <t>Laserpitium latifolium</t>
  </si>
  <si>
    <t>Laserpitium nitidum</t>
  </si>
  <si>
    <t>Laserpitium peucedanoides</t>
  </si>
  <si>
    <t>Laserpitium prutenicum</t>
  </si>
  <si>
    <t>Laserpitium siler</t>
  </si>
  <si>
    <t>Lathraea clandestina</t>
  </si>
  <si>
    <t>Lathraea squamaria</t>
  </si>
  <si>
    <t>Lathyrus angulatus</t>
  </si>
  <si>
    <t>Lathyrus aphaca</t>
  </si>
  <si>
    <t>Lathyrus bauhinii</t>
  </si>
  <si>
    <t>Lathyrus cicera</t>
  </si>
  <si>
    <t>Lathyrus heterophyllus</t>
  </si>
  <si>
    <t>Lathyrus hirsutus</t>
  </si>
  <si>
    <t>Lathyrus latifolius</t>
  </si>
  <si>
    <t>Lathyrus linifolius</t>
  </si>
  <si>
    <t>Lathyrus niger</t>
  </si>
  <si>
    <t>Lathyrus nissolia</t>
  </si>
  <si>
    <t>Lathyrus occidentalis</t>
  </si>
  <si>
    <t>Lathyrus palustris</t>
  </si>
  <si>
    <t>Lathyrus pratensis</t>
  </si>
  <si>
    <t>Lathyrus sativus</t>
  </si>
  <si>
    <t>Lathyrus setifolius</t>
  </si>
  <si>
    <t>Lathyrus sphaericus</t>
  </si>
  <si>
    <t>Lathyrus sylvestris</t>
  </si>
  <si>
    <t>Lathyrus tuberosus</t>
  </si>
  <si>
    <t>Lathyrus venetus</t>
  </si>
  <si>
    <t>Lathyrus vernus</t>
  </si>
  <si>
    <t>Laurus nobilis</t>
  </si>
  <si>
    <t>Lavandula angustifolia</t>
  </si>
  <si>
    <t>Leersia oryzoides</t>
  </si>
  <si>
    <t>Legousia hybrida</t>
  </si>
  <si>
    <t>Legousia speculum-veneris</t>
  </si>
  <si>
    <t>Lemna gibba</t>
  </si>
  <si>
    <t>Lemna minor</t>
  </si>
  <si>
    <t>Lemna minuta</t>
  </si>
  <si>
    <t>Lemna trisulca</t>
  </si>
  <si>
    <t>Lemna turionifera</t>
  </si>
  <si>
    <t>Lens culinaris</t>
  </si>
  <si>
    <t>Leontodon autumnalis</t>
  </si>
  <si>
    <t>Leontodon crispus</t>
  </si>
  <si>
    <t>Leontodon helveticus</t>
  </si>
  <si>
    <t>Leontodon hispidus</t>
  </si>
  <si>
    <t>Leontodon incanus</t>
  </si>
  <si>
    <t>Leontodon montanus</t>
  </si>
  <si>
    <t>Leontodon saxatilis</t>
  </si>
  <si>
    <t>Leontodon tuberosus</t>
  </si>
  <si>
    <t>Leontopodium alpinum</t>
  </si>
  <si>
    <t>Leonurus cardiaca</t>
  </si>
  <si>
    <t>Leonurus marrubiastrum</t>
  </si>
  <si>
    <t>Lepidium campestre</t>
  </si>
  <si>
    <t>Lepidium densiflorum</t>
  </si>
  <si>
    <t>Lepidium graminifolium</t>
  </si>
  <si>
    <t>Lepidium latifolium</t>
  </si>
  <si>
    <t>Lepidium neglectum</t>
  </si>
  <si>
    <t>Lepidium perfoliatum</t>
  </si>
  <si>
    <t>Lepidium ruderale</t>
  </si>
  <si>
    <t>Lepidium sativum</t>
  </si>
  <si>
    <t>Lepidium virginicum</t>
  </si>
  <si>
    <t>Leucanthemella serotina</t>
  </si>
  <si>
    <t>Leucanthemella spec.</t>
  </si>
  <si>
    <t>Leucanthemopsis alpina</t>
  </si>
  <si>
    <t>Leucanthemum ×superbum</t>
  </si>
  <si>
    <t>Leucanthemum adustum</t>
  </si>
  <si>
    <t>Leucanthemum coronopifolium</t>
  </si>
  <si>
    <t>Leucanthemum gaudinii</t>
  </si>
  <si>
    <t>Leucanthemum halleri</t>
  </si>
  <si>
    <t>Leucanthemum heterophyllum</t>
  </si>
  <si>
    <t>Leucanthemum praecox</t>
  </si>
  <si>
    <t>Leucanthemum vulgare</t>
  </si>
  <si>
    <t>Leucojum aestivum</t>
  </si>
  <si>
    <t>Leucojum vernum</t>
  </si>
  <si>
    <t>Levisticum officinale</t>
  </si>
  <si>
    <t>Ligusticum ferulaceum</t>
  </si>
  <si>
    <t>Ligusticum lucidum</t>
  </si>
  <si>
    <t>Ligusticum mutellina</t>
  </si>
  <si>
    <t>Ligusticum mutellinoides</t>
  </si>
  <si>
    <t>Ligustrum lucidum</t>
  </si>
  <si>
    <t>Ligustrum ovalifolium</t>
  </si>
  <si>
    <t>Ligustrum vulgare</t>
  </si>
  <si>
    <t>Lilium bulbiferum</t>
  </si>
  <si>
    <t>Lilium martagon</t>
  </si>
  <si>
    <t>Limodorum abortivum</t>
  </si>
  <si>
    <t>Limosella aquatica</t>
  </si>
  <si>
    <t>Linaria alpina</t>
  </si>
  <si>
    <t>Linaria angustissima</t>
  </si>
  <si>
    <t>Linaria arvensis</t>
  </si>
  <si>
    <t>Linaria genistifolia</t>
  </si>
  <si>
    <t>Linaria maroccana</t>
  </si>
  <si>
    <t>Linaria purpurea</t>
  </si>
  <si>
    <t>Linaria repens</t>
  </si>
  <si>
    <t>Linaria simplex</t>
  </si>
  <si>
    <t>Linaria supina</t>
  </si>
  <si>
    <t>Linaria tonzigii</t>
  </si>
  <si>
    <t>Linaria vulgaris</t>
  </si>
  <si>
    <t>Lindernia dubia</t>
  </si>
  <si>
    <t>Lindernia procumbens</t>
  </si>
  <si>
    <t>Linnaea borealis</t>
  </si>
  <si>
    <t>Linum alpinum</t>
  </si>
  <si>
    <t>Linum austriacum</t>
  </si>
  <si>
    <t>Linum bienne</t>
  </si>
  <si>
    <t>Linum catharticum</t>
  </si>
  <si>
    <t>Linum narbonense</t>
  </si>
  <si>
    <t>Linum tenuifolium</t>
  </si>
  <si>
    <t>Linum trigynum</t>
  </si>
  <si>
    <t>Linum usitatissimum</t>
  </si>
  <si>
    <t>Liparis loeselii</t>
  </si>
  <si>
    <t>Liquidambar styraciflua</t>
  </si>
  <si>
    <t>Liriodendron tulipifera</t>
  </si>
  <si>
    <t>Listera cordata</t>
  </si>
  <si>
    <t>Listera ovata</t>
  </si>
  <si>
    <t>Lithospermum officinale</t>
  </si>
  <si>
    <t>Littorella uniflora</t>
  </si>
  <si>
    <t>Lloydia serotina</t>
  </si>
  <si>
    <t>Lobelia erinus</t>
  </si>
  <si>
    <t>Lobularia maritima</t>
  </si>
  <si>
    <t>Loiseleuria procumbens</t>
  </si>
  <si>
    <t>Lolium multiflorum</t>
  </si>
  <si>
    <t>Lolium perenne</t>
  </si>
  <si>
    <t>Lolium remotum</t>
  </si>
  <si>
    <t>Lolium rigidum</t>
  </si>
  <si>
    <t>Lolium temulentum</t>
  </si>
  <si>
    <t>Lomatogonium carinthiacum</t>
  </si>
  <si>
    <t>Lomelosia graminifolia</t>
  </si>
  <si>
    <t>Lomelosia spec.</t>
  </si>
  <si>
    <t>Lonicera alpigena</t>
  </si>
  <si>
    <t>Lonicera caerulea</t>
  </si>
  <si>
    <t>Lonicera caprifolium</t>
  </si>
  <si>
    <t>Lonicera etrusca</t>
  </si>
  <si>
    <t>Lonicera henryi</t>
  </si>
  <si>
    <t>Lonicera japonica</t>
  </si>
  <si>
    <t>Lonicera nigra</t>
  </si>
  <si>
    <t>Lonicera nitida</t>
  </si>
  <si>
    <t>Lonicera periclymenum</t>
  </si>
  <si>
    <t>Lonicera pileata</t>
  </si>
  <si>
    <t>Lonicera tatarica</t>
  </si>
  <si>
    <t>Lonicera xylosteum</t>
  </si>
  <si>
    <t>Lotus alpinus</t>
  </si>
  <si>
    <t>Lotus corniculatus</t>
  </si>
  <si>
    <t>Lotus maritimus</t>
  </si>
  <si>
    <t>Lotus pedunculatus</t>
  </si>
  <si>
    <t>Lotus tenuis</t>
  </si>
  <si>
    <t>Ludwigia ×kentiana</t>
  </si>
  <si>
    <t>Ludwigia grandiflora</t>
  </si>
  <si>
    <t>Ludwigia palustris</t>
  </si>
  <si>
    <t>Ludwigia peploides</t>
  </si>
  <si>
    <t>Lunaria annua</t>
  </si>
  <si>
    <t>Lunaria rediviva</t>
  </si>
  <si>
    <t>Lupinus albus</t>
  </si>
  <si>
    <t>Lupinus angustifolius</t>
  </si>
  <si>
    <t>Lupinus polyphyllus</t>
  </si>
  <si>
    <t>Luzula alpina</t>
  </si>
  <si>
    <t>Luzula alpinopilosa</t>
  </si>
  <si>
    <t>Luzula campestris</t>
  </si>
  <si>
    <t>Luzula desvauxii</t>
  </si>
  <si>
    <t>Luzula forsteri</t>
  </si>
  <si>
    <t>Luzula glabrata</t>
  </si>
  <si>
    <t>Luzula lutea</t>
  </si>
  <si>
    <t>Luzula luzulina</t>
  </si>
  <si>
    <t>Luzula luzuloides</t>
  </si>
  <si>
    <t>Luzula multiflora</t>
  </si>
  <si>
    <t>Luzula nivea</t>
  </si>
  <si>
    <t>Luzula pediformis</t>
  </si>
  <si>
    <t>Luzula pilosa</t>
  </si>
  <si>
    <t>Luzula sieberi</t>
  </si>
  <si>
    <t>Luzula spicata</t>
  </si>
  <si>
    <t>Luzula sudetica</t>
  </si>
  <si>
    <t>Luzula sylvatica</t>
  </si>
  <si>
    <t>Lycium barbarum</t>
  </si>
  <si>
    <t>Lycium chinense</t>
  </si>
  <si>
    <t>Lycopersicon esculentum</t>
  </si>
  <si>
    <t>Lycopodiella inundata</t>
  </si>
  <si>
    <t>Lycopodium annotinum</t>
  </si>
  <si>
    <t>Lycopodium clavatum</t>
  </si>
  <si>
    <t>Lycopus europaeus</t>
  </si>
  <si>
    <t>Lycopus exaltatus</t>
  </si>
  <si>
    <t>Lysichiton americanus</t>
  </si>
  <si>
    <t>Lysichiton spec.</t>
  </si>
  <si>
    <t>Lysimachia nemorum</t>
  </si>
  <si>
    <t>Lysimachia nummularia</t>
  </si>
  <si>
    <t>Lysimachia punctata</t>
  </si>
  <si>
    <t>Lysimachia thyrsiflora</t>
  </si>
  <si>
    <t>Lysimachia vulgaris</t>
  </si>
  <si>
    <t>Lythrum hyssopifolia</t>
  </si>
  <si>
    <t>Lythrum portula</t>
  </si>
  <si>
    <t>Lythrum salicaria</t>
  </si>
  <si>
    <t>Lythrum virgatum</t>
  </si>
  <si>
    <t>Macleaya cordata</t>
  </si>
  <si>
    <t>Macleaya microcarpa</t>
  </si>
  <si>
    <t>Macleaya spec.</t>
  </si>
  <si>
    <t>Magnolia grandiflora</t>
  </si>
  <si>
    <t>Mahonia aquifolium</t>
  </si>
  <si>
    <t>Mahonia bealei</t>
  </si>
  <si>
    <t>Maianthemum bifolium</t>
  </si>
  <si>
    <t>Malaxis monophyllos</t>
  </si>
  <si>
    <t>Malaxis spec.</t>
  </si>
  <si>
    <t>Malcolmia maritima</t>
  </si>
  <si>
    <t>Malcolmia spec.</t>
  </si>
  <si>
    <t>Malus pumila</t>
  </si>
  <si>
    <t>Malus sylvestris</t>
  </si>
  <si>
    <t>Malva alcea</t>
  </si>
  <si>
    <t>Malva moschata</t>
  </si>
  <si>
    <t>Malva neglecta</t>
  </si>
  <si>
    <t>Malva nicaeensis</t>
  </si>
  <si>
    <t>Malva parviflora</t>
  </si>
  <si>
    <t>Malva pusilla</t>
  </si>
  <si>
    <t>Malva sylvestris</t>
  </si>
  <si>
    <t>Malva verticillata</t>
  </si>
  <si>
    <t>Marrubium vulgare</t>
  </si>
  <si>
    <t>Marsilea quadrifolia</t>
  </si>
  <si>
    <t>Matricaria chamomilla</t>
  </si>
  <si>
    <t>Matricaria discoidea</t>
  </si>
  <si>
    <t>Matteuccia struthiopteris</t>
  </si>
  <si>
    <t>Matthiola valesiaca</t>
  </si>
  <si>
    <t>Mazus pumilus</t>
  </si>
  <si>
    <t>Mazus spec.</t>
  </si>
  <si>
    <t>Meconopsis cambrica</t>
  </si>
  <si>
    <t>Medicago ×varia</t>
  </si>
  <si>
    <t>Medicago arabica</t>
  </si>
  <si>
    <t>Medicago carstiensis</t>
  </si>
  <si>
    <t>Medicago falcata</t>
  </si>
  <si>
    <t>Medicago lupulina</t>
  </si>
  <si>
    <t>Medicago minima</t>
  </si>
  <si>
    <t>Medicago orbicularis</t>
  </si>
  <si>
    <t>Medicago polymorpha</t>
  </si>
  <si>
    <t>Medicago prostrata</t>
  </si>
  <si>
    <t>Medicago rigidula</t>
  </si>
  <si>
    <t>Medicago sativa</t>
  </si>
  <si>
    <t>Melampyrum arvense</t>
  </si>
  <si>
    <t>Melampyrum cristatum</t>
  </si>
  <si>
    <t>Melampyrum nemorosum</t>
  </si>
  <si>
    <t>Melampyrum pratense</t>
  </si>
  <si>
    <t>Melampyrum sylvaticum</t>
  </si>
  <si>
    <t>Melica ciliata</t>
  </si>
  <si>
    <t>Melica nutans</t>
  </si>
  <si>
    <t>Melica transsilvanica</t>
  </si>
  <si>
    <t>Melica uniflora</t>
  </si>
  <si>
    <t>Melilotus albus</t>
  </si>
  <si>
    <t>Melilotus altissimus</t>
  </si>
  <si>
    <t>Melilotus indicus</t>
  </si>
  <si>
    <t>Melilotus neapolitanus</t>
  </si>
  <si>
    <t>Melilotus officinalis</t>
  </si>
  <si>
    <t>Melilotus sulcatus</t>
  </si>
  <si>
    <t>Melissa officinalis</t>
  </si>
  <si>
    <t>Melittis melissophyllum</t>
  </si>
  <si>
    <t>Mentha ×piperita</t>
  </si>
  <si>
    <t>Mentha ×verticillata</t>
  </si>
  <si>
    <t>Mentha ×villosa</t>
  </si>
  <si>
    <t>Mentha aquatica</t>
  </si>
  <si>
    <t>Mentha arvensis</t>
  </si>
  <si>
    <t>Mentha longifolia</t>
  </si>
  <si>
    <t>Mentha pulegium</t>
  </si>
  <si>
    <t>Mentha spicata</t>
  </si>
  <si>
    <t>Mentha suaveolens</t>
  </si>
  <si>
    <t>Menyanthes trifoliata</t>
  </si>
  <si>
    <t>Mercurialis annua</t>
  </si>
  <si>
    <t>Mercurialis ovata</t>
  </si>
  <si>
    <t>Mercurialis perennis</t>
  </si>
  <si>
    <t>Mespilus germanica</t>
  </si>
  <si>
    <t>Metasequoia glyptostroboides</t>
  </si>
  <si>
    <t>Meum athamanticum</t>
  </si>
  <si>
    <t>Mibora minima</t>
  </si>
  <si>
    <t>Micropus erectus</t>
  </si>
  <si>
    <t>Micropyrum spec.</t>
  </si>
  <si>
    <t>Micropyrum tenellum</t>
  </si>
  <si>
    <t>Milium effusum</t>
  </si>
  <si>
    <t>Mimulus guttatus</t>
  </si>
  <si>
    <t>Mimulus luteus</t>
  </si>
  <si>
    <t>Mimulus moschatus</t>
  </si>
  <si>
    <t>Minuartia austriaca</t>
  </si>
  <si>
    <t>Minuartia biflora</t>
  </si>
  <si>
    <t>Minuartia capillacea</t>
  </si>
  <si>
    <t>Minuartia cherlerioides</t>
  </si>
  <si>
    <t>Minuartia grignensis</t>
  </si>
  <si>
    <t>Minuartia hybrida</t>
  </si>
  <si>
    <t>Minuartia laricifolia</t>
  </si>
  <si>
    <t>Minuartia recurva</t>
  </si>
  <si>
    <t>Minuartia rostrata</t>
  </si>
  <si>
    <t>Minuartia rubra</t>
  </si>
  <si>
    <t>Minuartia rupestris</t>
  </si>
  <si>
    <t>Minuartia sedoides</t>
  </si>
  <si>
    <t>Minuartia setacea</t>
  </si>
  <si>
    <t>Minuartia stricta</t>
  </si>
  <si>
    <t>Minuartia verna</t>
  </si>
  <si>
    <t>Minuartia villarii</t>
  </si>
  <si>
    <t>Minuartia viscosa</t>
  </si>
  <si>
    <t>Mirabilis jalapa</t>
  </si>
  <si>
    <t>Mirabilis spec.</t>
  </si>
  <si>
    <t>Miscanthus ×giganteus</t>
  </si>
  <si>
    <t>Miscanthus sacchariflorus</t>
  </si>
  <si>
    <t>Miscanthus sinensis</t>
  </si>
  <si>
    <t>Miscanthus spec.</t>
  </si>
  <si>
    <t>Misopates orontium</t>
  </si>
  <si>
    <t>Moehringia bavarica</t>
  </si>
  <si>
    <t>Moehringia ciliata</t>
  </si>
  <si>
    <t>Moehringia concarenae</t>
  </si>
  <si>
    <t>Moehringia dielsiana</t>
  </si>
  <si>
    <t>Moehringia muscosa</t>
  </si>
  <si>
    <t>Moehringia trinervia</t>
  </si>
  <si>
    <t>Moenchia erecta</t>
  </si>
  <si>
    <t>Moenchia mantica</t>
  </si>
  <si>
    <t>Molinia arundinacea</t>
  </si>
  <si>
    <t>Molinia caerulea</t>
  </si>
  <si>
    <t>Mollugo spec.</t>
  </si>
  <si>
    <t>Mollugo verticillata</t>
  </si>
  <si>
    <t>Molopospermum peloponnesiacum</t>
  </si>
  <si>
    <t>Moneses uniflora</t>
  </si>
  <si>
    <t>Monotropa hypophegea</t>
  </si>
  <si>
    <t>Monotropa hypopitys</t>
  </si>
  <si>
    <t>Montia fontana</t>
  </si>
  <si>
    <t>Morus alba</t>
  </si>
  <si>
    <t>Morus nigra</t>
  </si>
  <si>
    <t>Muhlenbergia mexicana</t>
  </si>
  <si>
    <t>Muhlenbergia schreberi</t>
  </si>
  <si>
    <t>Murbeckiella pinnatifida</t>
  </si>
  <si>
    <t>Muscari armeniacum</t>
  </si>
  <si>
    <t>Muscari botryoides</t>
  </si>
  <si>
    <t>Muscari comosum</t>
  </si>
  <si>
    <t>Muscari neglectum</t>
  </si>
  <si>
    <t>Muscari racemosum</t>
  </si>
  <si>
    <t>Myagrum perfoliatum</t>
  </si>
  <si>
    <t>Mycelis muralis</t>
  </si>
  <si>
    <t>Myosotis alpestris</t>
  </si>
  <si>
    <t>Myosotis arvensis</t>
  </si>
  <si>
    <t>Myosotis cespitosa</t>
  </si>
  <si>
    <t>Myosotis decumbens</t>
  </si>
  <si>
    <t>Myosotis discolor</t>
  </si>
  <si>
    <t>Myosotis michaelae</t>
  </si>
  <si>
    <t>Myosotis minutiflora</t>
  </si>
  <si>
    <t>Myosotis nemorosa</t>
  </si>
  <si>
    <t>Myosotis ramosissima</t>
  </si>
  <si>
    <t>Myosotis rehsteineri</t>
  </si>
  <si>
    <t>Myosotis scorpioides</t>
  </si>
  <si>
    <t>Myosotis stricta</t>
  </si>
  <si>
    <t>Myosotis sylvatica</t>
  </si>
  <si>
    <t>Myosoton aquaticum</t>
  </si>
  <si>
    <t>Myosurus minimus</t>
  </si>
  <si>
    <t>Myricaria germanica</t>
  </si>
  <si>
    <t>Myriophyllum alterniflorum</t>
  </si>
  <si>
    <t>Myriophyllum aquaticum</t>
  </si>
  <si>
    <t>Myriophyllum heterophyllum</t>
  </si>
  <si>
    <t>Myriophyllum spicatum</t>
  </si>
  <si>
    <t>Myriophyllum verticillatum</t>
  </si>
  <si>
    <t>Myrrhis odorata</t>
  </si>
  <si>
    <t>Myrtus communis</t>
  </si>
  <si>
    <t>Najas flexilis</t>
  </si>
  <si>
    <t>Najas marina</t>
  </si>
  <si>
    <t>Najas minor</t>
  </si>
  <si>
    <t>Nandina domestica</t>
  </si>
  <si>
    <t>Nandina spec.</t>
  </si>
  <si>
    <t>Narcissus ×incomparabilis</t>
  </si>
  <si>
    <t>Narcissus ×medioluteus</t>
  </si>
  <si>
    <t>Narcissus ×verbanensis</t>
  </si>
  <si>
    <t>Narcissus jonquilla</t>
  </si>
  <si>
    <t>Narcissus poëticus</t>
  </si>
  <si>
    <t>Narcissus pseudonarcissus</t>
  </si>
  <si>
    <t>Narcissus radiiflorus</t>
  </si>
  <si>
    <t>Nardus stricta</t>
  </si>
  <si>
    <t>Nassella spec.</t>
  </si>
  <si>
    <t>Nassella tenuissima</t>
  </si>
  <si>
    <t>Nasturtium microphyllum</t>
  </si>
  <si>
    <t>Nasturtium officinale</t>
  </si>
  <si>
    <t>Nelumbo nucifera</t>
  </si>
  <si>
    <t>Neottia nidus-avis</t>
  </si>
  <si>
    <t>Nepeta ×faassenii</t>
  </si>
  <si>
    <t>Nepeta cataria</t>
  </si>
  <si>
    <t>Nepeta nepetella</t>
  </si>
  <si>
    <t>Nepeta nuda</t>
  </si>
  <si>
    <t>Nepeta racemosa</t>
  </si>
  <si>
    <t>Neslia paniculata</t>
  </si>
  <si>
    <t>Nicandra physalodes</t>
  </si>
  <si>
    <t>Nicotiana rustica</t>
  </si>
  <si>
    <t>Nicotiana tabacum</t>
  </si>
  <si>
    <t>Nigella arvensis</t>
  </si>
  <si>
    <t>Nigella damascena</t>
  </si>
  <si>
    <t>Nigritella austriaca</t>
  </si>
  <si>
    <t>Nigritella corneliana</t>
  </si>
  <si>
    <t>Nigritella rhellicani</t>
  </si>
  <si>
    <t>Nigritella rubra</t>
  </si>
  <si>
    <t>Nonea erecta</t>
  </si>
  <si>
    <t>Nonea lutea</t>
  </si>
  <si>
    <t>Notholaena marantae</t>
  </si>
  <si>
    <t>Nuphar lutea</t>
  </si>
  <si>
    <t>Nuphar pumila</t>
  </si>
  <si>
    <t>Nymphaea alba</t>
  </si>
  <si>
    <t>Nymphaea candida</t>
  </si>
  <si>
    <t>Nymphoides peltata</t>
  </si>
  <si>
    <t>Ocimum basilicum</t>
  </si>
  <si>
    <t>Odontites lanceolatus</t>
  </si>
  <si>
    <t>Odontites luteus</t>
  </si>
  <si>
    <t>Odontites vernus</t>
  </si>
  <si>
    <t>Odontites viscosus</t>
  </si>
  <si>
    <t>Odontites vulgaris</t>
  </si>
  <si>
    <t>Oenanthe aquatica</t>
  </si>
  <si>
    <t>Oenanthe fistulosa</t>
  </si>
  <si>
    <t>Oenanthe fluviatilis</t>
  </si>
  <si>
    <t>Oenanthe lachenalii</t>
  </si>
  <si>
    <t>Oenanthe peucedanifolia</t>
  </si>
  <si>
    <t>Oenothera biennis</t>
  </si>
  <si>
    <t>Oenothera canovirens</t>
  </si>
  <si>
    <t>Oenothera deflexa</t>
  </si>
  <si>
    <t>Oenothera depressa</t>
  </si>
  <si>
    <t>Oenothera fallax</t>
  </si>
  <si>
    <t>Oenothera glazioviana</t>
  </si>
  <si>
    <t>Oenothera oaksiana</t>
  </si>
  <si>
    <t>Oenothera parviflora</t>
  </si>
  <si>
    <t>Oenothera pycnocarpa</t>
  </si>
  <si>
    <t>Oenothera stucchii</t>
  </si>
  <si>
    <t>Oenothera villosa</t>
  </si>
  <si>
    <t>Olea europaea</t>
  </si>
  <si>
    <t>Omphalodes verna</t>
  </si>
  <si>
    <t>Onobrychis arenaria</t>
  </si>
  <si>
    <t>Onobrychis montana</t>
  </si>
  <si>
    <t>Onobrychis saxatilis</t>
  </si>
  <si>
    <t>Onobrychis viciifolia</t>
  </si>
  <si>
    <t>Ononis cristata</t>
  </si>
  <si>
    <t>Ononis fruticosa</t>
  </si>
  <si>
    <t>Ononis minutissima</t>
  </si>
  <si>
    <t>Ononis natrix</t>
  </si>
  <si>
    <t>Ononis pusilla</t>
  </si>
  <si>
    <t>Ononis repens</t>
  </si>
  <si>
    <t>Ononis rotundifolia</t>
  </si>
  <si>
    <t>Ononis spinosa</t>
  </si>
  <si>
    <t>Onopordum acanthium</t>
  </si>
  <si>
    <t>Onosma helvetica</t>
  </si>
  <si>
    <t>Onosma pseudoarenaria</t>
  </si>
  <si>
    <t>Ophioglossum vulgatum</t>
  </si>
  <si>
    <t>Ophrys apifera</t>
  </si>
  <si>
    <t>Ophrys araneola</t>
  </si>
  <si>
    <t>Ophrys benacensis</t>
  </si>
  <si>
    <t>Ophrys holosericea</t>
  </si>
  <si>
    <t>Ophrys insectifera</t>
  </si>
  <si>
    <t>Ophrys scolopax</t>
  </si>
  <si>
    <t>Ophrys sphegodes</t>
  </si>
  <si>
    <t>Oplismenus undulatifolius</t>
  </si>
  <si>
    <t>Opuntia humifusa</t>
  </si>
  <si>
    <t>Opuntia phaeacantha</t>
  </si>
  <si>
    <t>Orchis coriophora</t>
  </si>
  <si>
    <t>Orchis italica</t>
  </si>
  <si>
    <t>Orchis laxiflora</t>
  </si>
  <si>
    <t>Orchis mascula</t>
  </si>
  <si>
    <t>Orchis militaris</t>
  </si>
  <si>
    <t>Orchis morio</t>
  </si>
  <si>
    <t>Orchis pallens</t>
  </si>
  <si>
    <t>Orchis palustris</t>
  </si>
  <si>
    <t>Orchis papilionacea</t>
  </si>
  <si>
    <t>Orchis provincialis</t>
  </si>
  <si>
    <t>Orchis purpurea</t>
  </si>
  <si>
    <t>Orchis simia</t>
  </si>
  <si>
    <t>Orchis spitzelii</t>
  </si>
  <si>
    <t>Orchis tridentata</t>
  </si>
  <si>
    <t>Orchis ustulata</t>
  </si>
  <si>
    <t>Oreochloa disticha</t>
  </si>
  <si>
    <t>Oreopteris limbosperma</t>
  </si>
  <si>
    <t>Origanum majorana</t>
  </si>
  <si>
    <t>Origanum vulgare</t>
  </si>
  <si>
    <t>Orlaya daucoides</t>
  </si>
  <si>
    <t>Orlaya grandiflora</t>
  </si>
  <si>
    <t>Ornithogalum boucheanum</t>
  </si>
  <si>
    <t>Ornithogalum divergens</t>
  </si>
  <si>
    <t>Ornithogalum gussonei</t>
  </si>
  <si>
    <t>Ornithogalum narbonense</t>
  </si>
  <si>
    <t>Ornithogalum nutans</t>
  </si>
  <si>
    <t>Ornithogalum pyrenaicum</t>
  </si>
  <si>
    <t>Ornithogalum umbellatum</t>
  </si>
  <si>
    <t>Ornithopus perpusillus</t>
  </si>
  <si>
    <t>Orobanche alba</t>
  </si>
  <si>
    <t>Orobanche alsatica</t>
  </si>
  <si>
    <t>Orobanche amethystea</t>
  </si>
  <si>
    <t>Orobanche arenaria</t>
  </si>
  <si>
    <t>Orobanche artemisiae-campestris</t>
  </si>
  <si>
    <t>Orobanche bohemica</t>
  </si>
  <si>
    <t>Orobanche caryophyllacea</t>
  </si>
  <si>
    <t>Orobanche cernua</t>
  </si>
  <si>
    <t>Orobanche elatior</t>
  </si>
  <si>
    <t>Orobanche flava</t>
  </si>
  <si>
    <t>Orobanche gracilis</t>
  </si>
  <si>
    <t>Orobanche hederae</t>
  </si>
  <si>
    <t>Orobanche laserpitii-sileris</t>
  </si>
  <si>
    <t>Orobanche lucorum</t>
  </si>
  <si>
    <t>Orobanche lutea</t>
  </si>
  <si>
    <t>Orobanche lycoctoni</t>
  </si>
  <si>
    <t>Orobanche minor</t>
  </si>
  <si>
    <t>Orobanche picridis</t>
  </si>
  <si>
    <t>Orobanche purpurea</t>
  </si>
  <si>
    <t>Orobanche ramosa</t>
  </si>
  <si>
    <t>Orobanche rapum-genistae</t>
  </si>
  <si>
    <t>Orobanche reticulata</t>
  </si>
  <si>
    <t>Orobanche salviae</t>
  </si>
  <si>
    <t>Orobanche teucrii</t>
  </si>
  <si>
    <t>Orthilia secunda</t>
  </si>
  <si>
    <t>Oryza sativa</t>
  </si>
  <si>
    <t>Oryza spec.</t>
  </si>
  <si>
    <t>Osmunda regalis</t>
  </si>
  <si>
    <t>Ostrya carpinifolia</t>
  </si>
  <si>
    <t>Osyris alba</t>
  </si>
  <si>
    <t>Oxalis acetosella</t>
  </si>
  <si>
    <t>Oxalis articulata</t>
  </si>
  <si>
    <t>Oxalis corniculata</t>
  </si>
  <si>
    <t>Oxalis dillenii</t>
  </si>
  <si>
    <t>Oxalis stricta</t>
  </si>
  <si>
    <t>Oxyria digyna</t>
  </si>
  <si>
    <t>Oxytropis campestris</t>
  </si>
  <si>
    <t>Oxytropis fetida</t>
  </si>
  <si>
    <t>Oxytropis halleri</t>
  </si>
  <si>
    <t>Oxytropis helvetica</t>
  </si>
  <si>
    <t>Oxytropis jacquinii</t>
  </si>
  <si>
    <t>Oxytropis lapponica</t>
  </si>
  <si>
    <t>Oxytropis neglecta</t>
  </si>
  <si>
    <t>Oxytropis pilosa</t>
  </si>
  <si>
    <t>Paederota bonarota</t>
  </si>
  <si>
    <t>Paeonia officinalis</t>
  </si>
  <si>
    <t>Paliurus spina-christi</t>
  </si>
  <si>
    <t>Pallenis spec.</t>
  </si>
  <si>
    <t>Pallenis spinosa</t>
  </si>
  <si>
    <t>Panicum barbipulvinatum</t>
  </si>
  <si>
    <t>Panicum capillare</t>
  </si>
  <si>
    <t>Panicum dichotomiflorum</t>
  </si>
  <si>
    <t>Panicum hillmanii</t>
  </si>
  <si>
    <t>Panicum miliaceum</t>
  </si>
  <si>
    <t>Panicum repens</t>
  </si>
  <si>
    <t>Papaver apulum</t>
  </si>
  <si>
    <t>Papaver argemone</t>
  </si>
  <si>
    <t>Papaver aurantiacum</t>
  </si>
  <si>
    <t>Papaver croceum</t>
  </si>
  <si>
    <t>Papaver dubium</t>
  </si>
  <si>
    <t>Papaver hybridum</t>
  </si>
  <si>
    <t>Papaver occidentale</t>
  </si>
  <si>
    <t>Papaver orientale</t>
  </si>
  <si>
    <t>Papaver rhoeas</t>
  </si>
  <si>
    <t>Papaver sendtneri</t>
  </si>
  <si>
    <t>Papaver somniferum</t>
  </si>
  <si>
    <t>Paradisea liliastrum</t>
  </si>
  <si>
    <t>Parietaria judaica</t>
  </si>
  <si>
    <t>Parietaria officinalis</t>
  </si>
  <si>
    <t>Paris quadrifolia</t>
  </si>
  <si>
    <t>Parnassia palustris</t>
  </si>
  <si>
    <t>Paronychia polygonifolia</t>
  </si>
  <si>
    <t>Paronychia serpyllifolia</t>
  </si>
  <si>
    <t>Parrotia persica</t>
  </si>
  <si>
    <t>Parrotia spec.</t>
  </si>
  <si>
    <t>Parthenocissus inserta</t>
  </si>
  <si>
    <t>Parthenocissus quinquefolia</t>
  </si>
  <si>
    <t>Parthenocissus tricuspidata</t>
  </si>
  <si>
    <t>Paspalum dilatatum</t>
  </si>
  <si>
    <t>Paspalum spec.</t>
  </si>
  <si>
    <t>Pastinaca sativa</t>
  </si>
  <si>
    <t>Paulownia tomentosa</t>
  </si>
  <si>
    <t>Pedicularis acaulis</t>
  </si>
  <si>
    <t>Pedicularis ascendens</t>
  </si>
  <si>
    <t>Pedicularis aspleniifolia</t>
  </si>
  <si>
    <t>Pedicularis cenisia</t>
  </si>
  <si>
    <t>Pedicularis comosa</t>
  </si>
  <si>
    <t>Pedicularis elongata</t>
  </si>
  <si>
    <t>Pedicularis foliosa</t>
  </si>
  <si>
    <t>Pedicularis gyroflexa</t>
  </si>
  <si>
    <t>Pedicularis kerneri</t>
  </si>
  <si>
    <t>Pedicularis oederi</t>
  </si>
  <si>
    <t>Pedicularis palustris</t>
  </si>
  <si>
    <t>Pedicularis recutita</t>
  </si>
  <si>
    <t>Pedicularis rosea</t>
  </si>
  <si>
    <t>Pedicularis rostratocapitata</t>
  </si>
  <si>
    <t>Pedicularis rostratospicata</t>
  </si>
  <si>
    <t>Pedicularis sylvatica</t>
  </si>
  <si>
    <t>Pedicularis tuberosa</t>
  </si>
  <si>
    <t>Pedicularis verticillata</t>
  </si>
  <si>
    <t>Pennisetum alopecuroides</t>
  </si>
  <si>
    <t>Pennisetum spec.</t>
  </si>
  <si>
    <t>Pentaglottis sempervirens</t>
  </si>
  <si>
    <t>Pentaglottis spec.</t>
  </si>
  <si>
    <t>Perovskia atriplicifolia</t>
  </si>
  <si>
    <t>Perovskia spec.</t>
  </si>
  <si>
    <t>Petasites albus</t>
  </si>
  <si>
    <t>Petasites hybridus</t>
  </si>
  <si>
    <t>Petasites paradoxus</t>
  </si>
  <si>
    <t>Petasites pyrenaicus</t>
  </si>
  <si>
    <t>Petrocallis pyrenaica</t>
  </si>
  <si>
    <t>Petrorhagia prolifera</t>
  </si>
  <si>
    <t>Petrorhagia saxifraga</t>
  </si>
  <si>
    <t>Petroselinum crispum</t>
  </si>
  <si>
    <t>Peucedanum alsaticum</t>
  </si>
  <si>
    <t>Peucedanum austriacum</t>
  </si>
  <si>
    <t>Peucedanum carvifolia</t>
  </si>
  <si>
    <t>Peucedanum cervaria</t>
  </si>
  <si>
    <t>Peucedanum officinale</t>
  </si>
  <si>
    <t>Peucedanum oreoselinum</t>
  </si>
  <si>
    <t>Peucedanum ostruthium</t>
  </si>
  <si>
    <t>Peucedanum palustre</t>
  </si>
  <si>
    <t>Peucedanum schottii</t>
  </si>
  <si>
    <t>Peucedanum venetum</t>
  </si>
  <si>
    <t>Peucedanum verticillare</t>
  </si>
  <si>
    <t>Phacelia tanacetifolia</t>
  </si>
  <si>
    <t>Phalaris arundinacea</t>
  </si>
  <si>
    <t>Phalaris canariensis</t>
  </si>
  <si>
    <t>Phaseolus coccineus</t>
  </si>
  <si>
    <t>Phaseolus vulgaris</t>
  </si>
  <si>
    <t>Phegopteris connectilis</t>
  </si>
  <si>
    <t>Philadelphus coronarius</t>
  </si>
  <si>
    <t>Phillyrea latifolia</t>
  </si>
  <si>
    <t>Phillyrea media</t>
  </si>
  <si>
    <t>Phleum alpinum</t>
  </si>
  <si>
    <t>Phleum arenarium</t>
  </si>
  <si>
    <t>Phleum bertolonii</t>
  </si>
  <si>
    <t>Phleum hirsutum</t>
  </si>
  <si>
    <t>Phleum paniculatum</t>
  </si>
  <si>
    <t>Phleum phleoides</t>
  </si>
  <si>
    <t>Phleum pratense</t>
  </si>
  <si>
    <t>Phleum rhaeticum</t>
  </si>
  <si>
    <t>Phleum subulatum</t>
  </si>
  <si>
    <t>Phlox subulata</t>
  </si>
  <si>
    <t>Phragmites australis</t>
  </si>
  <si>
    <t>Phuopsis spec.</t>
  </si>
  <si>
    <t>Phuopsis stylosa</t>
  </si>
  <si>
    <t>Phygelius capensis</t>
  </si>
  <si>
    <t>Phygelius spec.</t>
  </si>
  <si>
    <t>Phyllitis scolopendrium</t>
  </si>
  <si>
    <t>Phyllostachys aurea</t>
  </si>
  <si>
    <t>Phyllostachys bambusoides</t>
  </si>
  <si>
    <t>Phyllostachys nigra</t>
  </si>
  <si>
    <t>Physalis alkekengi</t>
  </si>
  <si>
    <t>Physalis peruviana</t>
  </si>
  <si>
    <t>Physocarpus opulifolius</t>
  </si>
  <si>
    <t>Physocarpus spec.</t>
  </si>
  <si>
    <t>Physoplexis comosa</t>
  </si>
  <si>
    <t>Physospermum cornubiense</t>
  </si>
  <si>
    <t>Physospermum spec.</t>
  </si>
  <si>
    <t>Physostegia spec.</t>
  </si>
  <si>
    <t>Physostegia virginiana</t>
  </si>
  <si>
    <t>Phyteuma betonicifolium</t>
  </si>
  <si>
    <t>Phyteuma charmelii</t>
  </si>
  <si>
    <t>Phyteuma globulariifolium</t>
  </si>
  <si>
    <t>Phyteuma hedraianthifolium</t>
  </si>
  <si>
    <t>Phyteuma hemisphaericum</t>
  </si>
  <si>
    <t>Phyteuma humile</t>
  </si>
  <si>
    <t>Phyteuma michelii</t>
  </si>
  <si>
    <t>Phyteuma nigrum</t>
  </si>
  <si>
    <t>Phyteuma orbiculare</t>
  </si>
  <si>
    <t>Phyteuma ovatum</t>
  </si>
  <si>
    <t>Phyteuma scheuchzeri</t>
  </si>
  <si>
    <t>Phyteuma scorzonerifolium</t>
  </si>
  <si>
    <t>Phyteuma sieberi</t>
  </si>
  <si>
    <t>Phyteuma spicatum</t>
  </si>
  <si>
    <t>Phytolacca acinosa</t>
  </si>
  <si>
    <t>Phytolacca americana</t>
  </si>
  <si>
    <t>Picris echioides</t>
  </si>
  <si>
    <t>Picris hieracioides</t>
  </si>
  <si>
    <t>Pilularia globulifera</t>
  </si>
  <si>
    <t>Pimpinella alpina</t>
  </si>
  <si>
    <t>Pimpinella major</t>
  </si>
  <si>
    <t>Pimpinella nigra</t>
  </si>
  <si>
    <t>Pimpinella peregrina</t>
  </si>
  <si>
    <t>Pimpinella saxifraga</t>
  </si>
  <si>
    <t>Pinguicula alpina</t>
  </si>
  <si>
    <t>Pinguicula grandiflora</t>
  </si>
  <si>
    <t>Pinguicula leptoceras</t>
  </si>
  <si>
    <t>Pinguicula vulgaris</t>
  </si>
  <si>
    <t>Pinus mugo</t>
  </si>
  <si>
    <t>Pinus nigra</t>
  </si>
  <si>
    <t>Pinus pinea</t>
  </si>
  <si>
    <t>Piptatherum paradoxum</t>
  </si>
  <si>
    <t>Piptatherum spec.</t>
  </si>
  <si>
    <t>Pistacia terebinthus</t>
  </si>
  <si>
    <t>Pistia spec.</t>
  </si>
  <si>
    <t>Pistia stratiotes</t>
  </si>
  <si>
    <t>Pisum sativum</t>
  </si>
  <si>
    <t>Pittosporum spec.</t>
  </si>
  <si>
    <t>Pittosporum tobira</t>
  </si>
  <si>
    <t>Plagiobothrys scouleri</t>
  </si>
  <si>
    <t>Plagiobothrys spec.</t>
  </si>
  <si>
    <t>Plantago alpina</t>
  </si>
  <si>
    <t>Plantago altissima</t>
  </si>
  <si>
    <t>Plantago arenaria</t>
  </si>
  <si>
    <t>Plantago argentea</t>
  </si>
  <si>
    <t>Plantago atrata</t>
  </si>
  <si>
    <t>Plantago coronopus</t>
  </si>
  <si>
    <t>Plantago holosteum</t>
  </si>
  <si>
    <t>Plantago lanceolata</t>
  </si>
  <si>
    <t>Plantago major</t>
  </si>
  <si>
    <t>Plantago media</t>
  </si>
  <si>
    <t>Plantago sempervirens</t>
  </si>
  <si>
    <t>Plantago serpentina</t>
  </si>
  <si>
    <t>Platanthera bifolia</t>
  </si>
  <si>
    <t>Platanthera chlorantha</t>
  </si>
  <si>
    <t>Platanus ×hispanica</t>
  </si>
  <si>
    <t>Platanus orientalis</t>
  </si>
  <si>
    <t>Platycladus orientalis</t>
  </si>
  <si>
    <t>Platycladus spec.</t>
  </si>
  <si>
    <t>Pleurospermum austriacum</t>
  </si>
  <si>
    <t>Poa alpina</t>
  </si>
  <si>
    <t>Poa angustifolia</t>
  </si>
  <si>
    <t>Poa annua</t>
  </si>
  <si>
    <t>Poa badensis</t>
  </si>
  <si>
    <t>Poa bulbosa</t>
  </si>
  <si>
    <t>Poa cenisia</t>
  </si>
  <si>
    <t>Poa chaixii</t>
  </si>
  <si>
    <t>Poa compressa</t>
  </si>
  <si>
    <t>Poa compressoformis</t>
  </si>
  <si>
    <t>Poa glauca</t>
  </si>
  <si>
    <t>Poa hybrida</t>
  </si>
  <si>
    <t>Poa laxa</t>
  </si>
  <si>
    <t>Poa minor</t>
  </si>
  <si>
    <t>Poa molinerii</t>
  </si>
  <si>
    <t>Poa nemoralis</t>
  </si>
  <si>
    <t>Poa palustris</t>
  </si>
  <si>
    <t>Poa perconcinna</t>
  </si>
  <si>
    <t>Poa pratensis</t>
  </si>
  <si>
    <t>Poa remota</t>
  </si>
  <si>
    <t>Poa supina</t>
  </si>
  <si>
    <t>Poa trivialis</t>
  </si>
  <si>
    <t>Poa variegata</t>
  </si>
  <si>
    <t>Polemonium caeruleum</t>
  </si>
  <si>
    <t>Polycarpon tetraphyllum</t>
  </si>
  <si>
    <t>Polycnemum arvense</t>
  </si>
  <si>
    <t>Polycnemum majus</t>
  </si>
  <si>
    <t>Polygala alpestris</t>
  </si>
  <si>
    <t>Polygala alpina</t>
  </si>
  <si>
    <t>Polygala amara</t>
  </si>
  <si>
    <t>Polygala amarella</t>
  </si>
  <si>
    <t>Polygala calcarea</t>
  </si>
  <si>
    <t>Polygala chamaebuxus</t>
  </si>
  <si>
    <t>Polygala comosa</t>
  </si>
  <si>
    <t>Polygala exilis</t>
  </si>
  <si>
    <t>Polygala nicaeensis</t>
  </si>
  <si>
    <t>Polygala pedemontana</t>
  </si>
  <si>
    <t>Polygala serpyllifolia</t>
  </si>
  <si>
    <t>Polygala vulgaris</t>
  </si>
  <si>
    <t>Polygonatum multiflorum</t>
  </si>
  <si>
    <t>Polygonatum odoratum</t>
  </si>
  <si>
    <t>Polygonatum verticillatum</t>
  </si>
  <si>
    <t>Polygonum alpinum</t>
  </si>
  <si>
    <t>Polygonum amphibium</t>
  </si>
  <si>
    <t>Polygonum arenastrum</t>
  </si>
  <si>
    <t>Polygonum aviculare</t>
  </si>
  <si>
    <t>Polygonum bistorta</t>
  </si>
  <si>
    <t>Polygonum calcatum</t>
  </si>
  <si>
    <t>Polygonum capitatum</t>
  </si>
  <si>
    <t>Polygonum hydropiper</t>
  </si>
  <si>
    <t>Polygonum lapathifolium</t>
  </si>
  <si>
    <t>Polygonum microspermum</t>
  </si>
  <si>
    <t>Polygonum minus</t>
  </si>
  <si>
    <t>Polygonum mite</t>
  </si>
  <si>
    <t>Polygonum nepalense</t>
  </si>
  <si>
    <t>Polygonum orientale</t>
  </si>
  <si>
    <t>Polygonum persicaria</t>
  </si>
  <si>
    <t>Polygonum polystachyum</t>
  </si>
  <si>
    <t>Polygonum rurivagum</t>
  </si>
  <si>
    <t>Polygonum viviparum</t>
  </si>
  <si>
    <t>Polypodium cambricum</t>
  </si>
  <si>
    <t>Polypodium interjectum</t>
  </si>
  <si>
    <t>Polypodium vulgare</t>
  </si>
  <si>
    <t>Polypogon monspeliensis</t>
  </si>
  <si>
    <t>Polypogon viridis</t>
  </si>
  <si>
    <t>Polystichum ×bicknellii</t>
  </si>
  <si>
    <t>Polystichum ×illyricum</t>
  </si>
  <si>
    <t>Polystichum aculeatum</t>
  </si>
  <si>
    <t>Polystichum braunii</t>
  </si>
  <si>
    <t>Polystichum lonchitis</t>
  </si>
  <si>
    <t>Polystichum setiferum</t>
  </si>
  <si>
    <t>Pontederia cordata</t>
  </si>
  <si>
    <t>Populus ×canadensis</t>
  </si>
  <si>
    <t>Populus ×canescens</t>
  </si>
  <si>
    <t>Populus alba</t>
  </si>
  <si>
    <t>Populus nigra</t>
  </si>
  <si>
    <t>Populus tremula</t>
  </si>
  <si>
    <t>Populus trichocarpa</t>
  </si>
  <si>
    <t>Portulaca grandiflora</t>
  </si>
  <si>
    <t>Portulaca oleracea</t>
  </si>
  <si>
    <t>Potamogeton ×angustifolius</t>
  </si>
  <si>
    <t>Potamogeton ×decipiens</t>
  </si>
  <si>
    <t>Potamogeton ×nitens</t>
  </si>
  <si>
    <t>Potamogeton acutifolius</t>
  </si>
  <si>
    <t>Potamogeton alpinus</t>
  </si>
  <si>
    <t>Potamogeton berchtoldii</t>
  </si>
  <si>
    <t>Potamogeton coloratus</t>
  </si>
  <si>
    <t>Potamogeton compressus</t>
  </si>
  <si>
    <t>Potamogeton crispus</t>
  </si>
  <si>
    <t>Potamogeton filiformis</t>
  </si>
  <si>
    <t>Potamogeton friesii</t>
  </si>
  <si>
    <t>Potamogeton gramineus</t>
  </si>
  <si>
    <t>Potamogeton helveticus</t>
  </si>
  <si>
    <t>Potamogeton lucens</t>
  </si>
  <si>
    <t>Potamogeton natans</t>
  </si>
  <si>
    <t>Potamogeton nodosus</t>
  </si>
  <si>
    <t>Potamogeton obtusifolius</t>
  </si>
  <si>
    <t>Potamogeton pectinatus</t>
  </si>
  <si>
    <t>Potamogeton perfoliatus</t>
  </si>
  <si>
    <t>Potamogeton polygonifolius</t>
  </si>
  <si>
    <t>Potamogeton praelongus</t>
  </si>
  <si>
    <t>Potamogeton pusillus</t>
  </si>
  <si>
    <t>Potamogeton trichoides</t>
  </si>
  <si>
    <t>Potentilla alba</t>
  </si>
  <si>
    <t>Potentilla alpicola</t>
  </si>
  <si>
    <t>Potentilla anglica</t>
  </si>
  <si>
    <t>Potentilla anserina</t>
  </si>
  <si>
    <t>Potentilla argentea</t>
  </si>
  <si>
    <t>Potentilla aurea</t>
  </si>
  <si>
    <t>Potentilla brauneana</t>
  </si>
  <si>
    <t>Potentilla caulescens</t>
  </si>
  <si>
    <t>Potentilla cinerea</t>
  </si>
  <si>
    <t>Potentilla collina</t>
  </si>
  <si>
    <t>Potentilla crantzii</t>
  </si>
  <si>
    <t>Potentilla delphinensis</t>
  </si>
  <si>
    <t>Potentilla erecta</t>
  </si>
  <si>
    <t>Potentilla frigida</t>
  </si>
  <si>
    <t>Potentilla fruticosa</t>
  </si>
  <si>
    <t>Potentilla grammopetala</t>
  </si>
  <si>
    <t>Potentilla grandiflora</t>
  </si>
  <si>
    <t>Potentilla heptaphylla</t>
  </si>
  <si>
    <t>Potentilla hirta</t>
  </si>
  <si>
    <t>Potentilla incana</t>
  </si>
  <si>
    <t>Potentilla inclinata</t>
  </si>
  <si>
    <t>Potentilla intermedia</t>
  </si>
  <si>
    <t>Potentilla leucopolitana</t>
  </si>
  <si>
    <t>Potentilla micrantha</t>
  </si>
  <si>
    <t>Potentilla multifida</t>
  </si>
  <si>
    <t>Potentilla neglecta</t>
  </si>
  <si>
    <t>Potentilla nitida</t>
  </si>
  <si>
    <t>Potentilla nivea</t>
  </si>
  <si>
    <t>Potentilla norvegica</t>
  </si>
  <si>
    <t>Potentilla palustris</t>
  </si>
  <si>
    <t>Potentilla pensylvanica</t>
  </si>
  <si>
    <t>Potentilla praecox</t>
  </si>
  <si>
    <t>Potentilla pusilla</t>
  </si>
  <si>
    <t>Potentilla recta</t>
  </si>
  <si>
    <t>Potentilla reptans</t>
  </si>
  <si>
    <t>Potentilla rupestris</t>
  </si>
  <si>
    <t>Potentilla sterilis</t>
  </si>
  <si>
    <t>Potentilla supina</t>
  </si>
  <si>
    <t>Potentilla thuringiaca</t>
  </si>
  <si>
    <t>Potentilla verna</t>
  </si>
  <si>
    <t>Prenanthes purpurea</t>
  </si>
  <si>
    <t>Primula acaulis</t>
  </si>
  <si>
    <t>Primula albenensis</t>
  </si>
  <si>
    <t>Primula auricula</t>
  </si>
  <si>
    <t>Primula daonensis</t>
  </si>
  <si>
    <t>Primula elatior</t>
  </si>
  <si>
    <t>Primula farinosa</t>
  </si>
  <si>
    <t>Primula glaucescens</t>
  </si>
  <si>
    <t>Primula glutinosa</t>
  </si>
  <si>
    <t>Primula halleri</t>
  </si>
  <si>
    <t>Primula hirsuta</t>
  </si>
  <si>
    <t>Primula integrifolia</t>
  </si>
  <si>
    <t>Primula latifolia</t>
  </si>
  <si>
    <t>Primula minima</t>
  </si>
  <si>
    <t>Primula pedemontana</t>
  </si>
  <si>
    <t>Primula veris</t>
  </si>
  <si>
    <t>Primula villosa</t>
  </si>
  <si>
    <t>Pritzelago alpina</t>
  </si>
  <si>
    <t>Pritzelago spec.</t>
  </si>
  <si>
    <t>Prunella grandiflora</t>
  </si>
  <si>
    <t>Prunella laciniata</t>
  </si>
  <si>
    <t>Prunella vulgaris</t>
  </si>
  <si>
    <t>Prunus armeniaca</t>
  </si>
  <si>
    <t>Prunus avium</t>
  </si>
  <si>
    <t>Prunus cerasifera</t>
  </si>
  <si>
    <t>Prunus cerasus</t>
  </si>
  <si>
    <t>Prunus domestica</t>
  </si>
  <si>
    <t>Prunus dulcis</t>
  </si>
  <si>
    <t>Prunus laurocerasus</t>
  </si>
  <si>
    <t>Prunus lusitanica</t>
  </si>
  <si>
    <t>Prunus mahaleb</t>
  </si>
  <si>
    <t>Prunus padus</t>
  </si>
  <si>
    <t>Prunus persica</t>
  </si>
  <si>
    <t>Prunus serotina</t>
  </si>
  <si>
    <t>Prunus spinosa</t>
  </si>
  <si>
    <t>Prunus subhirtella</t>
  </si>
  <si>
    <t>Pseudolysimachion maritimum</t>
  </si>
  <si>
    <t>Pseudolysimachion spec.</t>
  </si>
  <si>
    <t>Pseudolysimachion spicatum</t>
  </si>
  <si>
    <t>Pseudorchis albida</t>
  </si>
  <si>
    <t>Pseudosasa japonica</t>
  </si>
  <si>
    <t>Pseudosasa spec.</t>
  </si>
  <si>
    <t>Pseudostellaria europaea</t>
  </si>
  <si>
    <t>Pseudotsuga menziesii</t>
  </si>
  <si>
    <t>Pteridium aquilinum</t>
  </si>
  <si>
    <t>Pteris cretica</t>
  </si>
  <si>
    <t>Pteris vittata</t>
  </si>
  <si>
    <t>Pterocarya fraxinifolia</t>
  </si>
  <si>
    <t>Pterocarya spec.</t>
  </si>
  <si>
    <t>Ptychotis saxifraga</t>
  </si>
  <si>
    <t>Puccinellia distans</t>
  </si>
  <si>
    <t>Pueraria lobata</t>
  </si>
  <si>
    <t>Pulicaria dysenterica</t>
  </si>
  <si>
    <t>Pulicaria vulgaris</t>
  </si>
  <si>
    <t>Pulmonaria australis</t>
  </si>
  <si>
    <t>Pulmonaria collina</t>
  </si>
  <si>
    <t>Pulmonaria helvetica</t>
  </si>
  <si>
    <t>Pulmonaria mollis</t>
  </si>
  <si>
    <t>Pulmonaria montana</t>
  </si>
  <si>
    <t>Pulmonaria obscura</t>
  </si>
  <si>
    <t>Pulmonaria officinalis</t>
  </si>
  <si>
    <t>Pulsatilla ×bolzanensis</t>
  </si>
  <si>
    <t>Pulsatilla alpina</t>
  </si>
  <si>
    <t>Pulsatilla halleri</t>
  </si>
  <si>
    <t>Pulsatilla montana</t>
  </si>
  <si>
    <t>Pulsatilla rubra</t>
  </si>
  <si>
    <t>Pulsatilla vernalis</t>
  </si>
  <si>
    <t>Pulsatilla vulgaris</t>
  </si>
  <si>
    <t>Punica granatum</t>
  </si>
  <si>
    <t>Puschkinia scilloides</t>
  </si>
  <si>
    <t>Puschkinia spec.</t>
  </si>
  <si>
    <t>Pyracantha coccinea</t>
  </si>
  <si>
    <t>Pyrola chlorantha</t>
  </si>
  <si>
    <t>Pyrola media</t>
  </si>
  <si>
    <t>Pyrola minor</t>
  </si>
  <si>
    <t>Pyrola rotundifolia</t>
  </si>
  <si>
    <t>Pyrus communis</t>
  </si>
  <si>
    <t>Pyrus nivalis</t>
  </si>
  <si>
    <t>Pyrus pyraster</t>
  </si>
  <si>
    <t>Quercus cerris</t>
  </si>
  <si>
    <t>Quercus coccinea</t>
  </si>
  <si>
    <t>Quercus ilex</t>
  </si>
  <si>
    <t>Quercus palustris</t>
  </si>
  <si>
    <t>Quercus petraea</t>
  </si>
  <si>
    <t>Quercus pubescens</t>
  </si>
  <si>
    <t>Quercus robur</t>
  </si>
  <si>
    <t>Quercus rubra</t>
  </si>
  <si>
    <t>Radiola linoides</t>
  </si>
  <si>
    <t>Ramonda myconi</t>
  </si>
  <si>
    <t>Ramonda spec.</t>
  </si>
  <si>
    <t>Ranunculus aconitifolius</t>
  </si>
  <si>
    <t>Ranunculus acris</t>
  </si>
  <si>
    <t>Ranunculus aduncus</t>
  </si>
  <si>
    <t>Ranunculus alpestris</t>
  </si>
  <si>
    <t>Ranunculus aquatilis</t>
  </si>
  <si>
    <t>Ranunculus arvensis</t>
  </si>
  <si>
    <t>Ranunculus bilobus</t>
  </si>
  <si>
    <t>Ranunculus breyninus</t>
  </si>
  <si>
    <t>Ranunculus bulbosus</t>
  </si>
  <si>
    <t>Ranunculus carinthiacus</t>
  </si>
  <si>
    <t>Ranunculus circinatus</t>
  </si>
  <si>
    <t>Ranunculus ficaria</t>
  </si>
  <si>
    <t>Ranunculus flammula</t>
  </si>
  <si>
    <t>Ranunculus fluitans</t>
  </si>
  <si>
    <t>Ranunculus glacialis</t>
  </si>
  <si>
    <t>Ranunculus gramineus</t>
  </si>
  <si>
    <t>Ranunculus hederaceus</t>
  </si>
  <si>
    <t>Ranunculus hybridus</t>
  </si>
  <si>
    <t>Ranunculus kuepferi</t>
  </si>
  <si>
    <t>Ranunculus lanuginosus</t>
  </si>
  <si>
    <t>Ranunculus lingua</t>
  </si>
  <si>
    <t>Ranunculus monspeliacus</t>
  </si>
  <si>
    <t>Ranunculus montanus</t>
  </si>
  <si>
    <t>Ranunculus muricatus</t>
  </si>
  <si>
    <t>Ranunculus paludosus</t>
  </si>
  <si>
    <t>Ranunculus parnassiifolius</t>
  </si>
  <si>
    <t>Ranunculus parviflorus</t>
  </si>
  <si>
    <t>Ranunculus peltatus</t>
  </si>
  <si>
    <t>Ranunculus penicillatus</t>
  </si>
  <si>
    <t>Ranunculus platanifolius</t>
  </si>
  <si>
    <t>Ranunculus polyanthemoides</t>
  </si>
  <si>
    <t>Ranunculus polyanthemophyllus</t>
  </si>
  <si>
    <t>Ranunculus pygmaeus</t>
  </si>
  <si>
    <t>Ranunculus repens</t>
  </si>
  <si>
    <t>Ranunculus reptans</t>
  </si>
  <si>
    <t>Ranunculus rionii</t>
  </si>
  <si>
    <t>Ranunculus sardous</t>
  </si>
  <si>
    <t>Ranunculus sceleratus</t>
  </si>
  <si>
    <t>Ranunculus seguieri</t>
  </si>
  <si>
    <t>Ranunculus serpens</t>
  </si>
  <si>
    <t>Ranunculus thora</t>
  </si>
  <si>
    <t>Ranunculus trichophyllus</t>
  </si>
  <si>
    <t>Ranunculus tuberosus</t>
  </si>
  <si>
    <t>Ranunculus velutinus</t>
  </si>
  <si>
    <t>Ranunculus venetus</t>
  </si>
  <si>
    <t>Ranunculus villarsii</t>
  </si>
  <si>
    <t>Raphanus raphanistrum</t>
  </si>
  <si>
    <t>Raphanus sativus</t>
  </si>
  <si>
    <t>Rapistrum perenne</t>
  </si>
  <si>
    <t>Rapistrum rugosum</t>
  </si>
  <si>
    <t>Reseda lutea</t>
  </si>
  <si>
    <t>Reseda luteola</t>
  </si>
  <si>
    <t>Reseda phyteuma</t>
  </si>
  <si>
    <t>Reynoutria ×bohemica</t>
  </si>
  <si>
    <t>Reynoutria japonica</t>
  </si>
  <si>
    <t>Reynoutria sachalinensis</t>
  </si>
  <si>
    <t>Rhamnus alaternus</t>
  </si>
  <si>
    <t>Rhamnus alpina</t>
  </si>
  <si>
    <t>Rhamnus cathartica</t>
  </si>
  <si>
    <t>Rhamnus pumila</t>
  </si>
  <si>
    <t>Rhamnus saxatilis</t>
  </si>
  <si>
    <t>Rhaponticum coniferum</t>
  </si>
  <si>
    <t>Rheum rhabarbarum</t>
  </si>
  <si>
    <t>Rhinanthus alectorolophus</t>
  </si>
  <si>
    <t>Rhinanthus angustifolius</t>
  </si>
  <si>
    <t>Rhinanthus antiquus</t>
  </si>
  <si>
    <t>Rhinanthus glacialis</t>
  </si>
  <si>
    <t>Rhinanthus minor</t>
  </si>
  <si>
    <t>Rhodiola rosea</t>
  </si>
  <si>
    <t>Rhododendron ×intermedium</t>
  </si>
  <si>
    <t>Rhododendron ferrugineum</t>
  </si>
  <si>
    <t>Rhododendron hirsutum</t>
  </si>
  <si>
    <t>Rhodothamnus chamaecistus</t>
  </si>
  <si>
    <t>Rhus typhina</t>
  </si>
  <si>
    <t>Rhynchospora alba</t>
  </si>
  <si>
    <t>Rhynchospora fusca</t>
  </si>
  <si>
    <t>Ribes alpinum</t>
  </si>
  <si>
    <t>Ribes aureum</t>
  </si>
  <si>
    <t>Ribes nigrum</t>
  </si>
  <si>
    <t>Ribes petraeum</t>
  </si>
  <si>
    <t>Ribes rubrum</t>
  </si>
  <si>
    <t>Ribes sanguineum</t>
  </si>
  <si>
    <t>Ribes uva-crispa</t>
  </si>
  <si>
    <t>Ricinus communis</t>
  </si>
  <si>
    <t>Ricinus spec.</t>
  </si>
  <si>
    <t>Robinia pseudoacacia</t>
  </si>
  <si>
    <t>Rorippa ×anceps</t>
  </si>
  <si>
    <t>Rorippa amphibia</t>
  </si>
  <si>
    <t>Rorippa austriaca</t>
  </si>
  <si>
    <t>Rorippa islandica</t>
  </si>
  <si>
    <t>Rorippa palustris</t>
  </si>
  <si>
    <t>Rorippa stylosa</t>
  </si>
  <si>
    <t>Rorippa sylvestris</t>
  </si>
  <si>
    <t>Rosa ×polliniana</t>
  </si>
  <si>
    <t>Rosa abietina</t>
  </si>
  <si>
    <t>Rosa agrestis</t>
  </si>
  <si>
    <t>Rosa arvensis</t>
  </si>
  <si>
    <t>Rosa caesia</t>
  </si>
  <si>
    <t>Rosa canina</t>
  </si>
  <si>
    <t>Rosa chavinii</t>
  </si>
  <si>
    <t>Rosa corymbifera</t>
  </si>
  <si>
    <t>Rosa dumalis</t>
  </si>
  <si>
    <t>Rosa elliptica</t>
  </si>
  <si>
    <t>Rosa foetida</t>
  </si>
  <si>
    <t>Rosa gallica</t>
  </si>
  <si>
    <t>Rosa glauca</t>
  </si>
  <si>
    <t>Rosa gremlii</t>
  </si>
  <si>
    <t>Rosa inodora</t>
  </si>
  <si>
    <t>Rosa jundzillii</t>
  </si>
  <si>
    <t>Rosa majalis</t>
  </si>
  <si>
    <t>Rosa micrantha</t>
  </si>
  <si>
    <t>Rosa mollis</t>
  </si>
  <si>
    <t>Rosa montana</t>
  </si>
  <si>
    <t>Rosa multiflora</t>
  </si>
  <si>
    <t>Rosa pendulina</t>
  </si>
  <si>
    <t>Rosa pseudoscabriuscula</t>
  </si>
  <si>
    <t>Rosa rhaetica</t>
  </si>
  <si>
    <t>Rosa rubiginosa</t>
  </si>
  <si>
    <t>Rosa rugosa</t>
  </si>
  <si>
    <t>Rosa sherardii</t>
  </si>
  <si>
    <t>Rosa spinosissima</t>
  </si>
  <si>
    <t>Rosa stylosa</t>
  </si>
  <si>
    <t>Rosa subcanina</t>
  </si>
  <si>
    <t>Rosa subcollina</t>
  </si>
  <si>
    <t>Rosa tomentella</t>
  </si>
  <si>
    <t>Rosa tomentosa</t>
  </si>
  <si>
    <t>Rosa uriensis</t>
  </si>
  <si>
    <t>Rosa villosa</t>
  </si>
  <si>
    <t>Rosa virginiana</t>
  </si>
  <si>
    <t>Rosmarinus officinalis</t>
  </si>
  <si>
    <t>Rostraria cristata</t>
  </si>
  <si>
    <t>Rostraria spec.</t>
  </si>
  <si>
    <t>Rubia peregrina</t>
  </si>
  <si>
    <t>Rubia tinctorum</t>
  </si>
  <si>
    <t>Rubus albiflorus</t>
  </si>
  <si>
    <t>Rubus allegheniensis</t>
  </si>
  <si>
    <t>Rubus armeniacus</t>
  </si>
  <si>
    <t>Rubus baruthicus</t>
  </si>
  <si>
    <t>Rubus bavaricus</t>
  </si>
  <si>
    <t>Rubus bertramii</t>
  </si>
  <si>
    <t>Rubus bifrons</t>
  </si>
  <si>
    <t>Rubus bregutiensis</t>
  </si>
  <si>
    <t>Rubus caesius</t>
  </si>
  <si>
    <t>Rubus canaliculatus</t>
  </si>
  <si>
    <t>Rubus canescens</t>
  </si>
  <si>
    <t>Rubus chamaemorus</t>
  </si>
  <si>
    <t>Rubus clusii</t>
  </si>
  <si>
    <t>Rubus condensatus</t>
  </si>
  <si>
    <t>Rubus conspicuus</t>
  </si>
  <si>
    <t>Rubus constrictus</t>
  </si>
  <si>
    <t>Rubus devitatus</t>
  </si>
  <si>
    <t>Rubus distractus</t>
  </si>
  <si>
    <t>Rubus divaricatus</t>
  </si>
  <si>
    <t>Rubus doerrii</t>
  </si>
  <si>
    <t>Rubus epipsilos</t>
  </si>
  <si>
    <t>Rubus festii</t>
  </si>
  <si>
    <t>Rubus flexuosus</t>
  </si>
  <si>
    <t>Rubus foliosus</t>
  </si>
  <si>
    <t>Rubus gothicus</t>
  </si>
  <si>
    <t>Rubus grabowskii</t>
  </si>
  <si>
    <t>Rubus gremlii</t>
  </si>
  <si>
    <t>Rubus grossus</t>
  </si>
  <si>
    <t>Rubus hirtus</t>
  </si>
  <si>
    <t>Rubus idaeus</t>
  </si>
  <si>
    <t>Rubus incanescens</t>
  </si>
  <si>
    <t>Rubus integribasis</t>
  </si>
  <si>
    <t>Rubus laciniatus</t>
  </si>
  <si>
    <t>Rubus landoltii</t>
  </si>
  <si>
    <t>Rubus macrophyllus</t>
  </si>
  <si>
    <t>Rubus mercieri</t>
  </si>
  <si>
    <t>Rubus mollis</t>
  </si>
  <si>
    <t>Rubus montanus</t>
  </si>
  <si>
    <t>Rubus nessensis</t>
  </si>
  <si>
    <t>Rubus oberdorferi</t>
  </si>
  <si>
    <t>Rubus obtusangulus</t>
  </si>
  <si>
    <t>Rubus odoratus</t>
  </si>
  <si>
    <t>Rubus oenensis</t>
  </si>
  <si>
    <t>Rubus orthostachys</t>
  </si>
  <si>
    <t>Rubus parviflorus</t>
  </si>
  <si>
    <t>Rubus pedemontanus</t>
  </si>
  <si>
    <t>Rubus phoenicolasius</t>
  </si>
  <si>
    <t>Rubus phyllostachys</t>
  </si>
  <si>
    <t>Rubus plicatus</t>
  </si>
  <si>
    <t>Rubus praecox</t>
  </si>
  <si>
    <t>Rubus pseudopsis</t>
  </si>
  <si>
    <t>Rubus radula</t>
  </si>
  <si>
    <t>Rubus rhombicus</t>
  </si>
  <si>
    <t>Rubus rudis</t>
  </si>
  <si>
    <t>Rubus saxatilis</t>
  </si>
  <si>
    <t>Rubus spinulatus</t>
  </si>
  <si>
    <t>Rubus suevicola</t>
  </si>
  <si>
    <t>Rubus sulcatus</t>
  </si>
  <si>
    <t>Rubus tereticaulis</t>
  </si>
  <si>
    <t>Rubus thelybatos</t>
  </si>
  <si>
    <t>Rubus tumidus</t>
  </si>
  <si>
    <t>Rubus ulmifolius</t>
  </si>
  <si>
    <t>Rubus vestitus</t>
  </si>
  <si>
    <t>Rubus villarsianus</t>
  </si>
  <si>
    <t>Rudbeckia hirta</t>
  </si>
  <si>
    <t>Rudbeckia laciniata</t>
  </si>
  <si>
    <t>Rumex ×pratensis</t>
  </si>
  <si>
    <t>Rumex acetosa</t>
  </si>
  <si>
    <t>Rumex acetosella</t>
  </si>
  <si>
    <t>Rumex alpestris</t>
  </si>
  <si>
    <t>Rumex alpinus</t>
  </si>
  <si>
    <t>Rumex aquaticus</t>
  </si>
  <si>
    <t>Rumex conglomeratus</t>
  </si>
  <si>
    <t>Rumex crispus</t>
  </si>
  <si>
    <t>Rumex hydrolapathum</t>
  </si>
  <si>
    <t>Rumex longifolius</t>
  </si>
  <si>
    <t>Rumex maritimus</t>
  </si>
  <si>
    <t>Rumex nebroides</t>
  </si>
  <si>
    <t>Rumex nivalis</t>
  </si>
  <si>
    <t>Rumex obtusifolius</t>
  </si>
  <si>
    <t>Rumex palustris</t>
  </si>
  <si>
    <t>Rumex patientia</t>
  </si>
  <si>
    <t>Rumex pulcher</t>
  </si>
  <si>
    <t>Rumex sanguineus</t>
  </si>
  <si>
    <t>Rumex scutatus</t>
  </si>
  <si>
    <t>Rumex thyrsiflorus</t>
  </si>
  <si>
    <t>Ruscus aculeatus</t>
  </si>
  <si>
    <t>Ruta graveolens</t>
  </si>
  <si>
    <t>Sagina apetala</t>
  </si>
  <si>
    <t>Sagina glabra</t>
  </si>
  <si>
    <t>Sagina nodosa</t>
  </si>
  <si>
    <t>Sagina procumbens</t>
  </si>
  <si>
    <t>Sagina saginoides</t>
  </si>
  <si>
    <t>Sagina subulata</t>
  </si>
  <si>
    <t>Sagittaria latifolia</t>
  </si>
  <si>
    <t>Sagittaria platyphylla</t>
  </si>
  <si>
    <t>Sagittaria sagittifolia</t>
  </si>
  <si>
    <t>Salix ×fragilis</t>
  </si>
  <si>
    <t>Salix ×hegetschweileri</t>
  </si>
  <si>
    <t>Salix ×sepulcralis</t>
  </si>
  <si>
    <t>Salix alba</t>
  </si>
  <si>
    <t>Salix alpina</t>
  </si>
  <si>
    <t>Salix apennina</t>
  </si>
  <si>
    <t>Salix appendiculata</t>
  </si>
  <si>
    <t>Salix arenaria</t>
  </si>
  <si>
    <t>Salix aurita</t>
  </si>
  <si>
    <t>Salix babylonica</t>
  </si>
  <si>
    <t>Salix bicolor</t>
  </si>
  <si>
    <t>Salix breviserrata</t>
  </si>
  <si>
    <t>Salix caesia</t>
  </si>
  <si>
    <t>Salix caprea</t>
  </si>
  <si>
    <t>Salix cinerea</t>
  </si>
  <si>
    <t>Salix daphnoides</t>
  </si>
  <si>
    <t>Salix elaeagnos</t>
  </si>
  <si>
    <t>Salix euxina</t>
  </si>
  <si>
    <t>Salix foetida</t>
  </si>
  <si>
    <t>Salix glabra</t>
  </si>
  <si>
    <t>Salix glaucosericea</t>
  </si>
  <si>
    <t>Salix hastata</t>
  </si>
  <si>
    <t>Salix helvetica</t>
  </si>
  <si>
    <t>Salix herbacea</t>
  </si>
  <si>
    <t>Salix laggeri</t>
  </si>
  <si>
    <t>Salix myrsinifolia</t>
  </si>
  <si>
    <t>Salix myrtilloides</t>
  </si>
  <si>
    <t>Salix pentandra</t>
  </si>
  <si>
    <t>Salix purpurea</t>
  </si>
  <si>
    <t>Salix repens</t>
  </si>
  <si>
    <t>Salix reticulata</t>
  </si>
  <si>
    <t>Salix retusa</t>
  </si>
  <si>
    <t>Salix rosmarinifolia</t>
  </si>
  <si>
    <t>Salix serpillifolia</t>
  </si>
  <si>
    <t>Salix starkeana</t>
  </si>
  <si>
    <t>Salix triandra</t>
  </si>
  <si>
    <t>Salix viminalis</t>
  </si>
  <si>
    <t>Salix waldsteiniana</t>
  </si>
  <si>
    <t>Salsola tragus</t>
  </si>
  <si>
    <t>Salvia ×sylvestris</t>
  </si>
  <si>
    <t>Salvia aethiopis</t>
  </si>
  <si>
    <t>Salvia glutinosa</t>
  </si>
  <si>
    <t>Salvia officinalis</t>
  </si>
  <si>
    <t>Salvia pratensis</t>
  </si>
  <si>
    <t>Salvia sclarea</t>
  </si>
  <si>
    <t>Salvia verbenaca</t>
  </si>
  <si>
    <t>Salvia verticillata</t>
  </si>
  <si>
    <t>Salvinia molesta</t>
  </si>
  <si>
    <t>Salvinia natans</t>
  </si>
  <si>
    <t>Sambucus ebulus</t>
  </si>
  <si>
    <t>Sambucus nigra</t>
  </si>
  <si>
    <t>Sambucus racemosa</t>
  </si>
  <si>
    <t>Samolus valerandi</t>
  </si>
  <si>
    <t>Sanguisorba dodecandra</t>
  </si>
  <si>
    <t>Sanguisorba minor</t>
  </si>
  <si>
    <t>Sanguisorba officinalis</t>
  </si>
  <si>
    <t>Sanicula europaea</t>
  </si>
  <si>
    <t>Santolina chamaecyparissus</t>
  </si>
  <si>
    <t>Saponaria lutea</t>
  </si>
  <si>
    <t>Saponaria ocymoides</t>
  </si>
  <si>
    <t>Saponaria officinalis</t>
  </si>
  <si>
    <t>Sarracenia purpurea</t>
  </si>
  <si>
    <t>Satureja hortensis</t>
  </si>
  <si>
    <t>Satureja montana</t>
  </si>
  <si>
    <t>Saururus cernuus</t>
  </si>
  <si>
    <t>Saussurea alpina</t>
  </si>
  <si>
    <t>Saussurea discolor</t>
  </si>
  <si>
    <t>Saxifraga ×kochii</t>
  </si>
  <si>
    <t>Saxifraga adscendens</t>
  </si>
  <si>
    <t>Saxifraga aizoides</t>
  </si>
  <si>
    <t>Saxifraga androsacea</t>
  </si>
  <si>
    <t>Saxifraga aphylla</t>
  </si>
  <si>
    <t>Saxifraga aspera</t>
  </si>
  <si>
    <t>Saxifraga biflora</t>
  </si>
  <si>
    <t>Saxifraga bryoides</t>
  </si>
  <si>
    <t>Saxifraga bulbifera</t>
  </si>
  <si>
    <t>Saxifraga caesia</t>
  </si>
  <si>
    <t>Saxifraga cernua</t>
  </si>
  <si>
    <t>Saxifraga cotyledon</t>
  </si>
  <si>
    <t>Saxifraga cuneifolia</t>
  </si>
  <si>
    <t>Saxifraga diapensioides</t>
  </si>
  <si>
    <t>Saxifraga exarata</t>
  </si>
  <si>
    <t>Saxifraga giziana</t>
  </si>
  <si>
    <t>Saxifraga granulata</t>
  </si>
  <si>
    <t>Saxifraga hirculus</t>
  </si>
  <si>
    <t>Saxifraga hirsuta</t>
  </si>
  <si>
    <t>Saxifraga hostii</t>
  </si>
  <si>
    <t>Saxifraga hypnoides</t>
  </si>
  <si>
    <t>Saxifraga muscoides</t>
  </si>
  <si>
    <t>Saxifraga mutata</t>
  </si>
  <si>
    <t>Saxifraga oppositifolia</t>
  </si>
  <si>
    <t>Saxifraga paniculata</t>
  </si>
  <si>
    <t>Saxifraga petraea</t>
  </si>
  <si>
    <t>Saxifraga presolanensis</t>
  </si>
  <si>
    <t>Saxifraga retusa</t>
  </si>
  <si>
    <t>Saxifraga rosacea</t>
  </si>
  <si>
    <t>Saxifraga rotundifolia</t>
  </si>
  <si>
    <t>Saxifraga sedoides</t>
  </si>
  <si>
    <t>Saxifraga seguieri</t>
  </si>
  <si>
    <t>Saxifraga stellaris</t>
  </si>
  <si>
    <t>Saxifraga stolonifera</t>
  </si>
  <si>
    <t>Saxifraga tridactylites</t>
  </si>
  <si>
    <t>Saxifraga umbrosa</t>
  </si>
  <si>
    <t>Saxifraga valdensis</t>
  </si>
  <si>
    <t>Saxifraga vandellii</t>
  </si>
  <si>
    <t>Scabiosa canescens</t>
  </si>
  <si>
    <t>Scabiosa columbaria</t>
  </si>
  <si>
    <t>Scabiosa lucida</t>
  </si>
  <si>
    <t>Scabiosa ochroleuca</t>
  </si>
  <si>
    <t>Scabiosa triandra</t>
  </si>
  <si>
    <t>Scabiosa velenovskyana</t>
  </si>
  <si>
    <t>Scabiosa vestina</t>
  </si>
  <si>
    <t>Scandix pecten-veneris</t>
  </si>
  <si>
    <t>Scheuchzeria palustris</t>
  </si>
  <si>
    <t>Schoenoplectus ×carinatus</t>
  </si>
  <si>
    <t>Schoenoplectus lacustris</t>
  </si>
  <si>
    <t>Schoenoplectus mucronatus</t>
  </si>
  <si>
    <t>Schoenoplectus pungens</t>
  </si>
  <si>
    <t>Schoenoplectus supinus</t>
  </si>
  <si>
    <t>Schoenoplectus tabernaemontani</t>
  </si>
  <si>
    <t>Schoenoplectus triqueter</t>
  </si>
  <si>
    <t>Schoenus ferrugineus</t>
  </si>
  <si>
    <t>Schoenus nigricans</t>
  </si>
  <si>
    <t>Scilla amoena</t>
  </si>
  <si>
    <t>Scilla autumnalis</t>
  </si>
  <si>
    <t>Scilla bifolia</t>
  </si>
  <si>
    <t>Scilla forbesii</t>
  </si>
  <si>
    <t>Scilla luciliae</t>
  </si>
  <si>
    <t>Scilla siberica</t>
  </si>
  <si>
    <t>Scirpoides holoschoenus</t>
  </si>
  <si>
    <t>Scirpoides spec.</t>
  </si>
  <si>
    <t>Scirpus atrovirens</t>
  </si>
  <si>
    <t>Scirpus hattorianus</t>
  </si>
  <si>
    <t>Scirpus pendulus</t>
  </si>
  <si>
    <t>Scirpus sylvaticus</t>
  </si>
  <si>
    <t>Scleranthus annuus</t>
  </si>
  <si>
    <t>Scleranthus perennis</t>
  </si>
  <si>
    <t>Sclerochloa dura</t>
  </si>
  <si>
    <t>Scolymus hispanicus</t>
  </si>
  <si>
    <t>Scopolia carniolica</t>
  </si>
  <si>
    <t>Scorzonera aristata</t>
  </si>
  <si>
    <t>Scorzonera austriaca</t>
  </si>
  <si>
    <t>Scorzonera hispanica</t>
  </si>
  <si>
    <t>Scorzonera humilis</t>
  </si>
  <si>
    <t>Scorzonera laciniata</t>
  </si>
  <si>
    <t>Scorzonera rosea</t>
  </si>
  <si>
    <t>Scrophularia auriculata</t>
  </si>
  <si>
    <t>Scrophularia canina</t>
  </si>
  <si>
    <t>Scrophularia juratensis</t>
  </si>
  <si>
    <t>Scrophularia nodosa</t>
  </si>
  <si>
    <t>Scrophularia umbrosa</t>
  </si>
  <si>
    <t>Scrophularia vernalis</t>
  </si>
  <si>
    <t>Scutellaria alpina</t>
  </si>
  <si>
    <t>Scutellaria altissima</t>
  </si>
  <si>
    <t>Scutellaria galericulata</t>
  </si>
  <si>
    <t>Scutellaria hastifolia</t>
  </si>
  <si>
    <t>Scutellaria minor</t>
  </si>
  <si>
    <t>Secale cereale</t>
  </si>
  <si>
    <t>Securigera spec.</t>
  </si>
  <si>
    <t>Securigera varia</t>
  </si>
  <si>
    <t>Sedum acre</t>
  </si>
  <si>
    <t>Sedum album</t>
  </si>
  <si>
    <t>Sedum alpestre</t>
  </si>
  <si>
    <t>Sedum anacampseros</t>
  </si>
  <si>
    <t>Sedum annuum</t>
  </si>
  <si>
    <t>Sedum anopetalum</t>
  </si>
  <si>
    <t>Sedum atratum</t>
  </si>
  <si>
    <t>Sedum cepaea</t>
  </si>
  <si>
    <t>Sedum dasyphyllum</t>
  </si>
  <si>
    <t>Sedum forsterianum</t>
  </si>
  <si>
    <t>Sedum hirsutum</t>
  </si>
  <si>
    <t>Sedum hispanicum</t>
  </si>
  <si>
    <t>Sedum hybridum</t>
  </si>
  <si>
    <t>Sedum montanum</t>
  </si>
  <si>
    <t>Sedum rubens</t>
  </si>
  <si>
    <t>Sedum rupestre</t>
  </si>
  <si>
    <t>Sedum sarmentosum</t>
  </si>
  <si>
    <t>Sedum sediforme</t>
  </si>
  <si>
    <t>Sedum sexangulare</t>
  </si>
  <si>
    <t>Sedum spurium</t>
  </si>
  <si>
    <t>Sedum stoloniferum</t>
  </si>
  <si>
    <t>Sedum telephium</t>
  </si>
  <si>
    <t>Sedum villosum</t>
  </si>
  <si>
    <t>Selaginella helvetica</t>
  </si>
  <si>
    <t>Selaginella selaginoides</t>
  </si>
  <si>
    <t>Selinum carvifolia</t>
  </si>
  <si>
    <t>Sempervivum ×fauconnetii</t>
  </si>
  <si>
    <t>Sempervivum arachnoideum</t>
  </si>
  <si>
    <t>Sempervivum grandiflorum</t>
  </si>
  <si>
    <t>Sempervivum montanum</t>
  </si>
  <si>
    <t>Sempervivum tectorum</t>
  </si>
  <si>
    <t>Sempervivum wulfenii</t>
  </si>
  <si>
    <t>Senecio abrotanifolius</t>
  </si>
  <si>
    <t>Senecio alpinus</t>
  </si>
  <si>
    <t>Senecio aquaticus</t>
  </si>
  <si>
    <t>Senecio cacaliaster</t>
  </si>
  <si>
    <t>Senecio doronicum</t>
  </si>
  <si>
    <t>Senecio erraticus</t>
  </si>
  <si>
    <t>Senecio erucifolius</t>
  </si>
  <si>
    <t>Senecio gallicus</t>
  </si>
  <si>
    <t>Senecio germanicus</t>
  </si>
  <si>
    <t>Senecio halleri</t>
  </si>
  <si>
    <t>Senecio hercynicus</t>
  </si>
  <si>
    <t>Senecio inaequidens</t>
  </si>
  <si>
    <t>Senecio incanus</t>
  </si>
  <si>
    <t>Senecio jacobaea</t>
  </si>
  <si>
    <t>Senecio ovatus</t>
  </si>
  <si>
    <t>Senecio paludosus</t>
  </si>
  <si>
    <t>Senecio rupestris</t>
  </si>
  <si>
    <t>Senecio subalpinus</t>
  </si>
  <si>
    <t>Senecio sylvaticus</t>
  </si>
  <si>
    <t>Senecio vernalis</t>
  </si>
  <si>
    <t>Senecio viscosus</t>
  </si>
  <si>
    <t>Senecio vulgaris</t>
  </si>
  <si>
    <t>Sequoiadendron giganteum</t>
  </si>
  <si>
    <t>Serapias lingua</t>
  </si>
  <si>
    <t>Serapias vomeracea</t>
  </si>
  <si>
    <t>Serratula tinctoria</t>
  </si>
  <si>
    <t>Seseli annuum</t>
  </si>
  <si>
    <t>Seseli hippomarathrum</t>
  </si>
  <si>
    <t>Seseli libanotis</t>
  </si>
  <si>
    <t>Seseli montanum</t>
  </si>
  <si>
    <t>Seseli pallasii</t>
  </si>
  <si>
    <t>Sesleria caerulea</t>
  </si>
  <si>
    <t>Sesleria ovata</t>
  </si>
  <si>
    <t>Sesleria sphaerocephala</t>
  </si>
  <si>
    <t>Setaria faberi</t>
  </si>
  <si>
    <t>Setaria italica</t>
  </si>
  <si>
    <t>Setaria parviflora</t>
  </si>
  <si>
    <t>Setaria pumila</t>
  </si>
  <si>
    <t>Setaria verticillata</t>
  </si>
  <si>
    <t>Setaria verticilliformis</t>
  </si>
  <si>
    <t>Setaria viridis</t>
  </si>
  <si>
    <t>Sherardia arvensis</t>
  </si>
  <si>
    <t>Sibbaldia procumbens</t>
  </si>
  <si>
    <t>Sicyos angulatus</t>
  </si>
  <si>
    <t>Sicyos spec.</t>
  </si>
  <si>
    <t>Sideritis hyssopifolia</t>
  </si>
  <si>
    <t>Sideritis montana</t>
  </si>
  <si>
    <t>Silaum silaus</t>
  </si>
  <si>
    <t>Silene acaulis</t>
  </si>
  <si>
    <t>Silene alpestris</t>
  </si>
  <si>
    <t>Silene armeria</t>
  </si>
  <si>
    <t>Silene conica</t>
  </si>
  <si>
    <t>Silene coronaria</t>
  </si>
  <si>
    <t>Silene cretica</t>
  </si>
  <si>
    <t>Silene dichotoma</t>
  </si>
  <si>
    <t>Silene dioica</t>
  </si>
  <si>
    <t>Silene elisabethae</t>
  </si>
  <si>
    <t>Silene exscapa</t>
  </si>
  <si>
    <t>Silene flos-cuculi</t>
  </si>
  <si>
    <t>Silene flos-jovis</t>
  </si>
  <si>
    <t>Silene gallica</t>
  </si>
  <si>
    <t>Silene italica</t>
  </si>
  <si>
    <t>Silene nemoralis</t>
  </si>
  <si>
    <t>Silene noctiflora</t>
  </si>
  <si>
    <t>Silene nutans</t>
  </si>
  <si>
    <t>Silene otites</t>
  </si>
  <si>
    <t>Silene pratensis</t>
  </si>
  <si>
    <t>Silene pusilla</t>
  </si>
  <si>
    <t>Silene rupestris</t>
  </si>
  <si>
    <t>Silene saxifraga</t>
  </si>
  <si>
    <t>Silene suecica</t>
  </si>
  <si>
    <t>Silene vallesia</t>
  </si>
  <si>
    <t>Silene viscaria</t>
  </si>
  <si>
    <t>Silene vulgaris</t>
  </si>
  <si>
    <t>Silphium perfoliatum</t>
  </si>
  <si>
    <t>Silybum marianum</t>
  </si>
  <si>
    <t>Sinapis alba</t>
  </si>
  <si>
    <t>Sinapis arvensis</t>
  </si>
  <si>
    <t>Sison amomum</t>
  </si>
  <si>
    <t>Sisymbrella aspera</t>
  </si>
  <si>
    <t>Sisymbrella spec.</t>
  </si>
  <si>
    <t>Sisymbrium altissimum</t>
  </si>
  <si>
    <t>Sisymbrium austriacum</t>
  </si>
  <si>
    <t>Sisymbrium irio</t>
  </si>
  <si>
    <t>Sisymbrium loeselii</t>
  </si>
  <si>
    <t>Sisymbrium officinale</t>
  </si>
  <si>
    <t>Sisymbrium orientale</t>
  </si>
  <si>
    <t>Sisymbrium strictissimum</t>
  </si>
  <si>
    <t>Sisymbrium supinum</t>
  </si>
  <si>
    <t>Sisyrinchium montanum</t>
  </si>
  <si>
    <t>Sium latifolium</t>
  </si>
  <si>
    <t>Smyrnium perfoliatum</t>
  </si>
  <si>
    <t>Solanum carolinense</t>
  </si>
  <si>
    <t>Solanum chenopodioides</t>
  </si>
  <si>
    <t>Solanum dulcamara</t>
  </si>
  <si>
    <t>Solanum melongena</t>
  </si>
  <si>
    <t>Solanum nigrum</t>
  </si>
  <si>
    <t>Solanum physalifolium</t>
  </si>
  <si>
    <t>Solanum pseudocapsicum</t>
  </si>
  <si>
    <t>Solanum rostratum</t>
  </si>
  <si>
    <t>Solanum tuberosum</t>
  </si>
  <si>
    <t>Solanum villosum</t>
  </si>
  <si>
    <t>Soldanella alpina</t>
  </si>
  <si>
    <t>Soldanella minima</t>
  </si>
  <si>
    <t>Soldanella pusilla</t>
  </si>
  <si>
    <t>Soleirolia soleirolii</t>
  </si>
  <si>
    <t>Soleirolia spec.</t>
  </si>
  <si>
    <t>Solidago canadensis</t>
  </si>
  <si>
    <t>Solidago gigantea</t>
  </si>
  <si>
    <t>Solidago graminifolia</t>
  </si>
  <si>
    <t>Solidago rugosa</t>
  </si>
  <si>
    <t>Solidago virgaurea</t>
  </si>
  <si>
    <t>Sonchus arvensis</t>
  </si>
  <si>
    <t>Sonchus asper</t>
  </si>
  <si>
    <t>Sonchus oleraceus</t>
  </si>
  <si>
    <t>Sonchus palustris</t>
  </si>
  <si>
    <t>Sonchus tenerrimus</t>
  </si>
  <si>
    <t>Sorbaria sorbifolia</t>
  </si>
  <si>
    <t>Sorbus austriaca</t>
  </si>
  <si>
    <t>Sorbus chamaemespilus</t>
  </si>
  <si>
    <t>Sorbus domestica</t>
  </si>
  <si>
    <t>Sorbus intermedia</t>
  </si>
  <si>
    <t>Sorbus latifolia</t>
  </si>
  <si>
    <t>Sorbus mougeotii</t>
  </si>
  <si>
    <t>Sorghum bicolor</t>
  </si>
  <si>
    <t>Sorghum halepense</t>
  </si>
  <si>
    <t>Sparganium angustifolium</t>
  </si>
  <si>
    <t>Sparganium emersum</t>
  </si>
  <si>
    <t>Sparganium erectum</t>
  </si>
  <si>
    <t>Sparganium natans</t>
  </si>
  <si>
    <t>Spartium junceum</t>
  </si>
  <si>
    <t>Spergula arvensis</t>
  </si>
  <si>
    <t>Spergula pentandra</t>
  </si>
  <si>
    <t>Spergularia marina</t>
  </si>
  <si>
    <t>Spergularia media</t>
  </si>
  <si>
    <t>Spergularia rubra</t>
  </si>
  <si>
    <t>Spergularia segetalis</t>
  </si>
  <si>
    <t>Spinacia oleracea</t>
  </si>
  <si>
    <t>Spiraea ×arguta</t>
  </si>
  <si>
    <t>Spiraea ×billardii</t>
  </si>
  <si>
    <t>Spiraea ×pseudosalicifolia</t>
  </si>
  <si>
    <t>Spiraea ×vanhouttei</t>
  </si>
  <si>
    <t>Spiraea alba</t>
  </si>
  <si>
    <t>Spiraea chamaedryfolia</t>
  </si>
  <si>
    <t>Spiraea douglasii</t>
  </si>
  <si>
    <t>Spiraea japonica</t>
  </si>
  <si>
    <t>Spiraea salicifolia</t>
  </si>
  <si>
    <t>Spiraea thunbergii</t>
  </si>
  <si>
    <t>Spiranthes aestivalis</t>
  </si>
  <si>
    <t>Spiranthes spiralis</t>
  </si>
  <si>
    <t>Spirodela polyrhiza</t>
  </si>
  <si>
    <t>Sporobolus indicus</t>
  </si>
  <si>
    <t>Sporobolus neglectus</t>
  </si>
  <si>
    <t>Sporobolus spec.</t>
  </si>
  <si>
    <t>Sporobolus vaginiflorus</t>
  </si>
  <si>
    <t>Stachys ×ambigua</t>
  </si>
  <si>
    <t>Stachys alopecuros</t>
  </si>
  <si>
    <t>Stachys alpina</t>
  </si>
  <si>
    <t>Stachys annua</t>
  </si>
  <si>
    <t>Stachys arvensis</t>
  </si>
  <si>
    <t>Stachys byzantina</t>
  </si>
  <si>
    <t>Stachys germanica</t>
  </si>
  <si>
    <t>Stachys officinalis</t>
  </si>
  <si>
    <t>Stachys palustris</t>
  </si>
  <si>
    <t>Stachys pradica</t>
  </si>
  <si>
    <t>Stachys recta</t>
  </si>
  <si>
    <t>Stachys sylvatica</t>
  </si>
  <si>
    <t>Staehelina dubia</t>
  </si>
  <si>
    <t>Staphylea pinnata</t>
  </si>
  <si>
    <t>Stellaria alsine</t>
  </si>
  <si>
    <t>Stellaria graminea</t>
  </si>
  <si>
    <t>Stellaria holostea</t>
  </si>
  <si>
    <t>Stellaria longifolia</t>
  </si>
  <si>
    <t>Stellaria media</t>
  </si>
  <si>
    <t>Stellaria neglecta</t>
  </si>
  <si>
    <t>Stellaria nemorum</t>
  </si>
  <si>
    <t>Stellaria pallida</t>
  </si>
  <si>
    <t>Stellaria palustris</t>
  </si>
  <si>
    <t>Stemmacantha rhapontica</t>
  </si>
  <si>
    <t>Stemmacantha spec.</t>
  </si>
  <si>
    <t>Stipa capillata</t>
  </si>
  <si>
    <t>Stipa eriocaulis</t>
  </si>
  <si>
    <t>Stipa pennata</t>
  </si>
  <si>
    <t>Stipa pulcherrima</t>
  </si>
  <si>
    <t>Stipa tirsa</t>
  </si>
  <si>
    <t>Stratiotes aloides</t>
  </si>
  <si>
    <t>Streptopus amplexifolius</t>
  </si>
  <si>
    <t>Subularia aquatica</t>
  </si>
  <si>
    <t>Succisa pratensis</t>
  </si>
  <si>
    <t>Succisella inflexa</t>
  </si>
  <si>
    <t>Succisella spec.</t>
  </si>
  <si>
    <t>Swertia perennis</t>
  </si>
  <si>
    <t>Symphoricarpos ×chenaultii</t>
  </si>
  <si>
    <t>Symphoricarpos albus</t>
  </si>
  <si>
    <t>Symphoricarpos orbicularis</t>
  </si>
  <si>
    <t>Symphytum ×uplandicum</t>
  </si>
  <si>
    <t>Symphytum asperum</t>
  </si>
  <si>
    <t>Symphytum bulbosum</t>
  </si>
  <si>
    <t>Symphytum grandiflorum</t>
  </si>
  <si>
    <t>Symphytum officinale</t>
  </si>
  <si>
    <t>Symphytum tauricum</t>
  </si>
  <si>
    <t>Symphytum tuberosum</t>
  </si>
  <si>
    <t>Syringa vulgaris</t>
  </si>
  <si>
    <t>Tagetes erecta</t>
  </si>
  <si>
    <t>Tagetes minuta</t>
  </si>
  <si>
    <t>Tagetes patula</t>
  </si>
  <si>
    <t>Tagetes spec.</t>
  </si>
  <si>
    <t>Tamus communis</t>
  </si>
  <si>
    <t>Tanacetum balsamita</t>
  </si>
  <si>
    <t>Tanacetum cinerariifolium</t>
  </si>
  <si>
    <t>Tanacetum corymbosum</t>
  </si>
  <si>
    <t>Tanacetum macrophyllum</t>
  </si>
  <si>
    <t>Tanacetum parthenium</t>
  </si>
  <si>
    <t>Tanacetum vulgare</t>
  </si>
  <si>
    <t>Taraxacum aquilonare</t>
  </si>
  <si>
    <t>Taraxacum dissectum</t>
  </si>
  <si>
    <t>Taraxacum handelii</t>
  </si>
  <si>
    <t>Taraxacum pacheri</t>
  </si>
  <si>
    <t>Taraxacum schroeterianum</t>
  </si>
  <si>
    <t>Taxodium distichum</t>
  </si>
  <si>
    <t>Taxodium spec.</t>
  </si>
  <si>
    <t>Teesdalia nudicaulis</t>
  </si>
  <si>
    <t>Telekia speciosa</t>
  </si>
  <si>
    <t>Telephium imperati</t>
  </si>
  <si>
    <t>Tellima grandiflora</t>
  </si>
  <si>
    <t>Tellima spec.</t>
  </si>
  <si>
    <t>Tephroseris capitata</t>
  </si>
  <si>
    <t>Tephroseris helenitis</t>
  </si>
  <si>
    <t>Tephroseris integrifolia</t>
  </si>
  <si>
    <t>Tephroseris spec.</t>
  </si>
  <si>
    <t>Tephroseris tenuifolia</t>
  </si>
  <si>
    <t>Tetragonia tetragonoides</t>
  </si>
  <si>
    <t>Teucrium botrys</t>
  </si>
  <si>
    <t>Teucrium chamaedrys</t>
  </si>
  <si>
    <t>Teucrium montanum</t>
  </si>
  <si>
    <t>Teucrium scordium</t>
  </si>
  <si>
    <t>Teucrium scorodonia</t>
  </si>
  <si>
    <t>Thalictrum alpinum</t>
  </si>
  <si>
    <t>Thalictrum aquilegiifolium</t>
  </si>
  <si>
    <t>Thalictrum flavum</t>
  </si>
  <si>
    <t>Thalictrum foetidum</t>
  </si>
  <si>
    <t>Thalictrum lucidum</t>
  </si>
  <si>
    <t>Thalictrum minus</t>
  </si>
  <si>
    <t>Thalictrum simplex</t>
  </si>
  <si>
    <t>Thelypteris palustris</t>
  </si>
  <si>
    <t>Thesium alpinum</t>
  </si>
  <si>
    <t>Thesium bavarum</t>
  </si>
  <si>
    <t>Thesium divaricatum</t>
  </si>
  <si>
    <t>Thesium humifusum</t>
  </si>
  <si>
    <t>Thesium linophyllon</t>
  </si>
  <si>
    <t>Thesium pyrenaicum</t>
  </si>
  <si>
    <t>Thesium rostratum</t>
  </si>
  <si>
    <t>Thlaspi alliaceum</t>
  </si>
  <si>
    <t>Thlaspi arvense</t>
  </si>
  <si>
    <t>Thlaspi brachypetalum</t>
  </si>
  <si>
    <t>Thlaspi caerulescens</t>
  </si>
  <si>
    <t>Thlaspi montanum</t>
  </si>
  <si>
    <t>Thlaspi perfoliatum</t>
  </si>
  <si>
    <t>Thlaspi praecox</t>
  </si>
  <si>
    <t>Thlaspi rotundifolium</t>
  </si>
  <si>
    <t>Thlaspi sylvium</t>
  </si>
  <si>
    <t>Thlaspi virens</t>
  </si>
  <si>
    <t>Thuja occidentalis</t>
  </si>
  <si>
    <t>Thuja plicata</t>
  </si>
  <si>
    <t>Thymelaea passerina</t>
  </si>
  <si>
    <t>Thymus alpestris</t>
  </si>
  <si>
    <t>Thymus kosteleckyanus</t>
  </si>
  <si>
    <t>Thymus longicaulis</t>
  </si>
  <si>
    <t>Thymus odoratissimus</t>
  </si>
  <si>
    <t>Thymus oenipontanus</t>
  </si>
  <si>
    <t>Thymus praecox</t>
  </si>
  <si>
    <t>Thymus pulegioides</t>
  </si>
  <si>
    <t>Thymus vulgaris</t>
  </si>
  <si>
    <t>Tilia cordata</t>
  </si>
  <si>
    <t>Tilia platyphyllos</t>
  </si>
  <si>
    <t>Tilia tomentosa</t>
  </si>
  <si>
    <t>Tofieldia calyculata</t>
  </si>
  <si>
    <t>Tofieldia pusilla</t>
  </si>
  <si>
    <t>Tolpis barbata</t>
  </si>
  <si>
    <t>Tordylium maximum</t>
  </si>
  <si>
    <t>Torilis arvensis</t>
  </si>
  <si>
    <t>Torilis japonica</t>
  </si>
  <si>
    <t>Torilis leptophylla</t>
  </si>
  <si>
    <t>Torilis nodosa</t>
  </si>
  <si>
    <t>Toxicodendron radicans</t>
  </si>
  <si>
    <t>Toxicodendron spec.</t>
  </si>
  <si>
    <t>Tozzia alpina</t>
  </si>
  <si>
    <t>Trachycarpus fortunei</t>
  </si>
  <si>
    <t>Trachystemon orientalis</t>
  </si>
  <si>
    <t>Trachystemon spec.</t>
  </si>
  <si>
    <t>Tradescantia virginiana</t>
  </si>
  <si>
    <t>Tragopogon crocifolius</t>
  </si>
  <si>
    <t>Tragopogon dubius</t>
  </si>
  <si>
    <t>Tragopogon porrifolius</t>
  </si>
  <si>
    <t>Tragopogon pratensis</t>
  </si>
  <si>
    <t>Tragus racemosus</t>
  </si>
  <si>
    <t>Trapa natans</t>
  </si>
  <si>
    <t>Traunsteinera globosa</t>
  </si>
  <si>
    <t>Tribulus terrestris</t>
  </si>
  <si>
    <t>Trichophorum alpinum</t>
  </si>
  <si>
    <t>Trichophorum cespitosum</t>
  </si>
  <si>
    <t>Trichophorum pumilum</t>
  </si>
  <si>
    <t>Trientalis europaea</t>
  </si>
  <si>
    <t>Trifolium alexandrinum</t>
  </si>
  <si>
    <t>Trifolium alpestre</t>
  </si>
  <si>
    <t>Trifolium alpinum</t>
  </si>
  <si>
    <t>Trifolium angustifolium</t>
  </si>
  <si>
    <t>Trifolium arvense</t>
  </si>
  <si>
    <t>Trifolium aureum</t>
  </si>
  <si>
    <t>Trifolium badium</t>
  </si>
  <si>
    <t>Trifolium campestre</t>
  </si>
  <si>
    <t>Trifolium dubium</t>
  </si>
  <si>
    <t>Trifolium fragiferum</t>
  </si>
  <si>
    <t>Trifolium glomeratum</t>
  </si>
  <si>
    <t>Trifolium hybridum</t>
  </si>
  <si>
    <t>Trifolium incarnatum</t>
  </si>
  <si>
    <t>Trifolium medium</t>
  </si>
  <si>
    <t>Trifolium micranthum</t>
  </si>
  <si>
    <t>Trifolium montanum</t>
  </si>
  <si>
    <t>Trifolium nigrescens</t>
  </si>
  <si>
    <t>Trifolium ochroleucon</t>
  </si>
  <si>
    <t>Trifolium pallescens</t>
  </si>
  <si>
    <t>Trifolium patens</t>
  </si>
  <si>
    <t>Trifolium pratense</t>
  </si>
  <si>
    <t>Trifolium repens</t>
  </si>
  <si>
    <t>Trifolium resupinatum</t>
  </si>
  <si>
    <t>Trifolium rubens</t>
  </si>
  <si>
    <t>Trifolium saxatile</t>
  </si>
  <si>
    <t>Trifolium scabrum</t>
  </si>
  <si>
    <t>Trifolium spadiceum</t>
  </si>
  <si>
    <t>Trifolium striatum</t>
  </si>
  <si>
    <t>Trifolium subterraneum</t>
  </si>
  <si>
    <t>Trifolium thalii</t>
  </si>
  <si>
    <t>Triglochin palustris</t>
  </si>
  <si>
    <t>Trigonella caerulea</t>
  </si>
  <si>
    <t>Trigonella foenum-graecum</t>
  </si>
  <si>
    <t>Trigonella monspeliaca</t>
  </si>
  <si>
    <t>Trinia glauca</t>
  </si>
  <si>
    <t>Tripleurospermum inodorum</t>
  </si>
  <si>
    <t>Trisetum alpestre</t>
  </si>
  <si>
    <t>Trisetum argenteum</t>
  </si>
  <si>
    <t>Trisetum cavanillesii</t>
  </si>
  <si>
    <t>Trisetum distichophyllum</t>
  </si>
  <si>
    <t>Trisetum flavescens</t>
  </si>
  <si>
    <t>Trisetum spicatum</t>
  </si>
  <si>
    <t>Triticum aestivum</t>
  </si>
  <si>
    <t>Triticum compactum</t>
  </si>
  <si>
    <t>Triticum dicoccon</t>
  </si>
  <si>
    <t>Triticum durum</t>
  </si>
  <si>
    <t>Triticum monococcum</t>
  </si>
  <si>
    <t>Triticum polonicum</t>
  </si>
  <si>
    <t>Triticum spelta</t>
  </si>
  <si>
    <t>Triticum turgidum</t>
  </si>
  <si>
    <t>Trochiscanthes nodiflora</t>
  </si>
  <si>
    <t>Trochiscanthes spec.</t>
  </si>
  <si>
    <t>Trollius europaeus</t>
  </si>
  <si>
    <t>Tropaeolum majus</t>
  </si>
  <si>
    <t>Tuberaria guttata</t>
  </si>
  <si>
    <t>Tulipa aximensis</t>
  </si>
  <si>
    <t>Tulipa clusiana</t>
  </si>
  <si>
    <t>Tulipa didieri</t>
  </si>
  <si>
    <t>Tulipa gesneriana</t>
  </si>
  <si>
    <t>Tulipa grengiolensis</t>
  </si>
  <si>
    <t>Tulipa marjolleti</t>
  </si>
  <si>
    <t>Tulipa mauriana</t>
  </si>
  <si>
    <t>Tulipa raddii</t>
  </si>
  <si>
    <t>Tulipa sylvestris</t>
  </si>
  <si>
    <t>Turgenia latifolia</t>
  </si>
  <si>
    <t>Turritis glabra</t>
  </si>
  <si>
    <t>Turritis spec.</t>
  </si>
  <si>
    <t>Tussilago farfara</t>
  </si>
  <si>
    <t>Typha ×elata</t>
  </si>
  <si>
    <t>Typha angustifolia</t>
  </si>
  <si>
    <t>Typha domingensis</t>
  </si>
  <si>
    <t>Typha latifolia</t>
  </si>
  <si>
    <t>Typha laxmannii</t>
  </si>
  <si>
    <t>Typha minima</t>
  </si>
  <si>
    <t>Typha shuttleworthii</t>
  </si>
  <si>
    <t>Ulex europaeus</t>
  </si>
  <si>
    <t>Ulmus laevis</t>
  </si>
  <si>
    <t>Ulmus minor</t>
  </si>
  <si>
    <t>Ulmus pumila</t>
  </si>
  <si>
    <t>Umbilicus rupestris</t>
  </si>
  <si>
    <t>Urtica dioica</t>
  </si>
  <si>
    <t>Urtica urens</t>
  </si>
  <si>
    <t>Utricularia australis</t>
  </si>
  <si>
    <t>Utricularia bremii</t>
  </si>
  <si>
    <t>Utricularia intermedia</t>
  </si>
  <si>
    <t>Utricularia minor</t>
  </si>
  <si>
    <t>Utricularia ochroleuca</t>
  </si>
  <si>
    <t>Utricularia stygia</t>
  </si>
  <si>
    <t>Utricularia vulgaris</t>
  </si>
  <si>
    <t>Vaccaria hispanica</t>
  </si>
  <si>
    <t>Vaccinium gaultherioides</t>
  </si>
  <si>
    <t>Vaccinium macrocarpon</t>
  </si>
  <si>
    <t>Vaccinium microcarpum</t>
  </si>
  <si>
    <t>Vaccinium myrtillus</t>
  </si>
  <si>
    <t>Vaccinium oxycoccos</t>
  </si>
  <si>
    <t>Vaccinium uliginosum</t>
  </si>
  <si>
    <t>Vaccinium vitis-idaea</t>
  </si>
  <si>
    <t>Valeriana celtica</t>
  </si>
  <si>
    <t>Valeriana dioica</t>
  </si>
  <si>
    <t>Valeriana montana</t>
  </si>
  <si>
    <t>Valeriana officinalis</t>
  </si>
  <si>
    <t>Valeriana pratensis</t>
  </si>
  <si>
    <t>Valeriana pyrenaica</t>
  </si>
  <si>
    <t>Valeriana repens</t>
  </si>
  <si>
    <t>Valeriana saliunca</t>
  </si>
  <si>
    <t>Valeriana sambucifolia</t>
  </si>
  <si>
    <t>Valeriana saxatilis</t>
  </si>
  <si>
    <t>Valeriana supina</t>
  </si>
  <si>
    <t>Valeriana tripteris</t>
  </si>
  <si>
    <t>Valeriana tuberosa</t>
  </si>
  <si>
    <t>Valeriana versifolia</t>
  </si>
  <si>
    <t>Valeriana wallrothii</t>
  </si>
  <si>
    <t>Valerianella carinata</t>
  </si>
  <si>
    <t>Valerianella coronata</t>
  </si>
  <si>
    <t>Valerianella dentata</t>
  </si>
  <si>
    <t>Valerianella eriocarpa</t>
  </si>
  <si>
    <t>Valerianella locusta</t>
  </si>
  <si>
    <t>Valerianella rimosa</t>
  </si>
  <si>
    <t>Vallisneria spiralis</t>
  </si>
  <si>
    <t>Ventenata dubia</t>
  </si>
  <si>
    <t>Veratrum album</t>
  </si>
  <si>
    <t>Veratrum nigrum</t>
  </si>
  <si>
    <t>Verbascum alpinum</t>
  </si>
  <si>
    <t>Verbascum blattaria</t>
  </si>
  <si>
    <t>Verbascum chaixii</t>
  </si>
  <si>
    <t>Verbascum densiflorum</t>
  </si>
  <si>
    <t>Verbascum lychnitis</t>
  </si>
  <si>
    <t>Verbascum nigrum</t>
  </si>
  <si>
    <t>Verbascum phlomoides</t>
  </si>
  <si>
    <t>Verbascum phoeniceum</t>
  </si>
  <si>
    <t>Verbascum pulverulentum</t>
  </si>
  <si>
    <t>Verbascum sinuatum</t>
  </si>
  <si>
    <t>Verbascum speciosum</t>
  </si>
  <si>
    <t>Verbascum thapsus</t>
  </si>
  <si>
    <t>Verbascum virgatum</t>
  </si>
  <si>
    <t>Verbena bonariensis</t>
  </si>
  <si>
    <t>Verbena officinalis</t>
  </si>
  <si>
    <t>Veronica acinifolia</t>
  </si>
  <si>
    <t>Veronica agrestis</t>
  </si>
  <si>
    <t>Veronica allionii</t>
  </si>
  <si>
    <t>Veronica alpina</t>
  </si>
  <si>
    <t>Veronica anagallis-aquatica</t>
  </si>
  <si>
    <t>Veronica anagalloides</t>
  </si>
  <si>
    <t>Veronica aphylla</t>
  </si>
  <si>
    <t>Veronica arvensis</t>
  </si>
  <si>
    <t>Veronica austriaca</t>
  </si>
  <si>
    <t>Veronica beccabunga</t>
  </si>
  <si>
    <t>Veronica bellidioides</t>
  </si>
  <si>
    <t>Veronica catenata</t>
  </si>
  <si>
    <t>Veronica chamaedrys</t>
  </si>
  <si>
    <t>Veronica cymbalaria</t>
  </si>
  <si>
    <t>Veronica dillenii</t>
  </si>
  <si>
    <t>Veronica filiformis</t>
  </si>
  <si>
    <t>Veronica fruticans</t>
  </si>
  <si>
    <t>Veronica fruticulosa</t>
  </si>
  <si>
    <t>Veronica hederifolia</t>
  </si>
  <si>
    <t>Veronica montana</t>
  </si>
  <si>
    <t>Veronica officinalis</t>
  </si>
  <si>
    <t>Veronica opaca</t>
  </si>
  <si>
    <t>Veronica orsiniana</t>
  </si>
  <si>
    <t>Veronica peregrina</t>
  </si>
  <si>
    <t>Veronica persica</t>
  </si>
  <si>
    <t>Veronica polita</t>
  </si>
  <si>
    <t>Veronica praecox</t>
  </si>
  <si>
    <t>Veronica prostrata</t>
  </si>
  <si>
    <t>Veronica scutellata</t>
  </si>
  <si>
    <t>Veronica serpyllifolia</t>
  </si>
  <si>
    <t>Veronica teucrium</t>
  </si>
  <si>
    <t>Veronica triphyllos</t>
  </si>
  <si>
    <t>Veronica urticifolia</t>
  </si>
  <si>
    <t>Veronica verna</t>
  </si>
  <si>
    <t>Viburnum lantana</t>
  </si>
  <si>
    <t>Viburnum opulus</t>
  </si>
  <si>
    <t>Viburnum plicatum</t>
  </si>
  <si>
    <t>Viburnum rhytidophyllum</t>
  </si>
  <si>
    <t>Viburnum tinus</t>
  </si>
  <si>
    <t>Vicia bithynica</t>
  </si>
  <si>
    <t>Vicia cassubica</t>
  </si>
  <si>
    <t>Vicia cracca</t>
  </si>
  <si>
    <t>Vicia dumetorum</t>
  </si>
  <si>
    <t>Vicia ervilia</t>
  </si>
  <si>
    <t>Vicia faba</t>
  </si>
  <si>
    <t>Vicia grandiflora</t>
  </si>
  <si>
    <t>Vicia hirsuta</t>
  </si>
  <si>
    <t>Vicia hybrida</t>
  </si>
  <si>
    <t>Vicia lathyroides</t>
  </si>
  <si>
    <t>Vicia lutea</t>
  </si>
  <si>
    <t>Vicia narbonensis</t>
  </si>
  <si>
    <t>Vicia onobrychioides</t>
  </si>
  <si>
    <t>Vicia orobus</t>
  </si>
  <si>
    <t>Vicia pannonica</t>
  </si>
  <si>
    <t>Vicia parviflora</t>
  </si>
  <si>
    <t>Vicia peregrina</t>
  </si>
  <si>
    <t>Vicia pisiformis</t>
  </si>
  <si>
    <t>Vicia sativa</t>
  </si>
  <si>
    <t>Vicia sepium</t>
  </si>
  <si>
    <t>Vicia serratifolia</t>
  </si>
  <si>
    <t>Vicia sylvatica</t>
  </si>
  <si>
    <t>Vicia tetrasperma</t>
  </si>
  <si>
    <t>Vicia villosa</t>
  </si>
  <si>
    <t>Vinca major</t>
  </si>
  <si>
    <t>Vinca minor</t>
  </si>
  <si>
    <t>Vincetoxicum hirundinaria</t>
  </si>
  <si>
    <t>Viola ×wittrockiana</t>
  </si>
  <si>
    <t>Viola alba</t>
  </si>
  <si>
    <t>Viola arvensis</t>
  </si>
  <si>
    <t>Viola biflora</t>
  </si>
  <si>
    <t>Viola calcarata</t>
  </si>
  <si>
    <t>Viola canina</t>
  </si>
  <si>
    <t>Viola cenisia</t>
  </si>
  <si>
    <t>Viola collina</t>
  </si>
  <si>
    <t>Viola comollia</t>
  </si>
  <si>
    <t>Viola cucullata</t>
  </si>
  <si>
    <t>Viola dubyana</t>
  </si>
  <si>
    <t>Viola elatior</t>
  </si>
  <si>
    <t>Viola hirta</t>
  </si>
  <si>
    <t>Viola kitaibeliana</t>
  </si>
  <si>
    <t>Viola lutea</t>
  </si>
  <si>
    <t>Viola mirabilis</t>
  </si>
  <si>
    <t>Viola odorata</t>
  </si>
  <si>
    <t>Viola palustris</t>
  </si>
  <si>
    <t>Viola persicifolia</t>
  </si>
  <si>
    <t>Viola pinnata</t>
  </si>
  <si>
    <t>Viola pumila</t>
  </si>
  <si>
    <t>Viola pyrenaica</t>
  </si>
  <si>
    <t>Viola reichenbachiana</t>
  </si>
  <si>
    <t>Viola riviniana</t>
  </si>
  <si>
    <t>Viola rupestris</t>
  </si>
  <si>
    <t>Viola suavis</t>
  </si>
  <si>
    <t>Viola thomasiana</t>
  </si>
  <si>
    <t>Viola tricolor</t>
  </si>
  <si>
    <t>Viscum album</t>
  </si>
  <si>
    <t>Vitis labrusca</t>
  </si>
  <si>
    <t>Vitis sylvestris</t>
  </si>
  <si>
    <t>Vitis vinifera</t>
  </si>
  <si>
    <t>Vulpia bromoides</t>
  </si>
  <si>
    <t>Vulpia ciliata</t>
  </si>
  <si>
    <t>Vulpia myuros</t>
  </si>
  <si>
    <t>Vulpia unilateralis</t>
  </si>
  <si>
    <t>Wahlenbergia hederacea</t>
  </si>
  <si>
    <t>Waldsteinia geoides</t>
  </si>
  <si>
    <t>Waldsteinia ternata</t>
  </si>
  <si>
    <t>Willemetia spec.</t>
  </si>
  <si>
    <t>Willemetia stipitata</t>
  </si>
  <si>
    <t>Wisteria sinensis</t>
  </si>
  <si>
    <t>Wolffia arrhiza</t>
  </si>
  <si>
    <t>Woodsia alpina</t>
  </si>
  <si>
    <t>Woodsia ilvensis</t>
  </si>
  <si>
    <t>Woodsia pulchella</t>
  </si>
  <si>
    <t>Xanthium orientale</t>
  </si>
  <si>
    <t>Xanthium spinosum</t>
  </si>
  <si>
    <t>Xanthium strumarium</t>
  </si>
  <si>
    <t>Xeranthemum annuum</t>
  </si>
  <si>
    <t>Xeranthemum cylindraceum</t>
  </si>
  <si>
    <t>Xeranthemum inapertum</t>
  </si>
  <si>
    <t>Xerolekia spec.</t>
  </si>
  <si>
    <t>Xerolekia speciosissima</t>
  </si>
  <si>
    <t>Yucca filamentosa</t>
  </si>
  <si>
    <t>Zannichellia palustris</t>
  </si>
  <si>
    <t>Zea mays</t>
  </si>
  <si>
    <t>Zinnia elegans</t>
  </si>
  <si>
    <t>LV95                                             (7- stellige, ganze Zahl ohne Nachkommastellen)</t>
  </si>
  <si>
    <t>Meist Tag (+/- 12 Stunden). Sollte das genaue Funddatum jedoch nicht mehr bekannt sein, kann hier eine passende Ungenauigkeit angegeben werden. Wenn nur das Fundjahr bekannt ist, kann z.B. der 1.7.2021 mit einer Präzision von +/- 6 Monaten angegeben werden</t>
  </si>
  <si>
    <t xml:space="preserve">Hier kann der Lebensraum eingegeben werden Dieser basiert auf dem Buch Lebensräume der Schweiz: Delarze R., Gonseth Y., Eggenberg S., Vust M. 2015. Lebensräume der Schweiz. Ott Verlag, ISBN 978-3-7225-0149-9.
</t>
  </si>
  <si>
    <t>Aktueller Stand (01.02.21) der Liste WIRTPFLA hinterlegt (mit Artnamen)</t>
  </si>
  <si>
    <t xml:space="preserve">Hier kann angegeben werden, ob die Hauptfruchtform =Teleomorphe (sexuelle Form mit Basidien oder Asci) oder die Nebenfruchtform=Anamorphe (asexuelle Form mit Konidiensporen) oder Beide zusammen gefunden wurden. </t>
  </si>
  <si>
    <t>Hier kann die verwendete Bestimmungsliteratur (nur Ein Werk) ausgewählt werden. Fehlt das Bestimmungswerk, kann dies bei Bemerkung Bestimmung angegeben werden.</t>
  </si>
  <si>
    <t>Hier kann das Vertraulichkeitsniveau für den jeweiligen Fund angegeben werden. Der Standardwert ist dabei "ohne Restriktionen". Sollen Daten nur nach Rücksprache mit dem Dateneigentümer weitergegeben werden können, muss hier "vorgängige Zustimmung einholen" gewählt werden.</t>
  </si>
  <si>
    <t>Hier können Bemerkungen zur Taxonomie angebracht werden. Zum Beispiel können verschiedene Artkonzepte erwähnt werden.</t>
  </si>
  <si>
    <t xml:space="preserve">Hier kann die Sicherheit der Bestimmung angegeben werden. Ist die Bestimmung unsicher oder wird Aggregat gewählt, kann im Feld "Bemerkungen zur Taxonomie" genaueres darüber erwähnt werden. </t>
  </si>
  <si>
    <t>Hier muss ein Datum im Format Tag/Monat/Jahr (DD.MM.JJ) angegeben werden</t>
  </si>
  <si>
    <t>Hier kann das Grobsubstrat noch verfeinert werden. Die zulässige Auswahl beim Feinsubstrat passt sich der Auswahl des Grobsubstrates an. Ist kein Grobsubstrat gewählt, kann auch kein Feinsubstrat gewählt werden.</t>
  </si>
  <si>
    <t>Name der Unterart</t>
  </si>
  <si>
    <t>Name der Varietät</t>
  </si>
  <si>
    <t>Autoren des Unterartnamens</t>
  </si>
  <si>
    <t>Autoren des Varietätennamens</t>
  </si>
  <si>
    <t>Name der Form</t>
  </si>
  <si>
    <t>Autoren des Formnamens</t>
  </si>
  <si>
    <t>Hier können ergänzende Bemerkungen zum Standort gemacht werden, die durch die anderen Felder nicht abgedeckt werden (z.B. an steiler Wegböschung)</t>
  </si>
  <si>
    <t>Wissenschaftlicher Gattungsname</t>
  </si>
  <si>
    <t>Wissenschaftlicher Artname. Für Unterarten, Varietäten und Formen bitte separate Spalten weiter hinten (AJ bis AO) nutzen!</t>
  </si>
  <si>
    <t>Höhe über Meer ohne "m" (nur Zahl)</t>
  </si>
  <si>
    <t>Anzahl der Fruchtkörper dieser Pilzart in unmittelbarer Umgebung des Fundortes.</t>
  </si>
  <si>
    <t xml:space="preserve">Dieses Feld ist nur bei Rostpilzfunden zu verwenden! Rostpilze wechseln in ihrem Lebenszyklus oft den Wirt und bilden dabei bis zu 5 verschiedene Sporenstadien aus. Es können hier die beim Fund vorhandenen Sporenstadien des Rostpilzes angegeben werden. </t>
  </si>
  <si>
    <t>Die Art des Beleges, Exsikkat, Foto oder Exsikkat+Foto kann hier definiert werden.</t>
  </si>
  <si>
    <t xml:space="preserve">Der Standort des Exsikkates kann hier aus einer Liste von bekannten Herbarien ausgewählt werden. Wenn man das Exsikkat in einer privaten Sammlung (Zuhause) aufbewahrt, soll "Privates Herbar" gewählt werden. </t>
  </si>
  <si>
    <t>Hier soll die Herbarnummer (Privates Herbar oder öffentliches Herbar) angegeben werden. Feld kann nur ausgefüllt werden, wenn ein Herbarstandort ausgewählt wurde! Bezeichnung darf Maximal 20 Zeichen lang sein.</t>
  </si>
  <si>
    <t>Hier können ergänzende Bemerkungen zur Bestimmung gemacht werden. Zum Beispiel kann weitere Bestimmungsliteratur angegeben werden.</t>
  </si>
  <si>
    <t>Abies excelsior</t>
  </si>
  <si>
    <t>Arctostaphylos alpinus</t>
  </si>
  <si>
    <t>Betula alba</t>
  </si>
  <si>
    <t>Hippophae rhamnoides</t>
  </si>
  <si>
    <t>Malus silvestris</t>
  </si>
  <si>
    <t>Picea excelsa</t>
  </si>
  <si>
    <t>Pinus mugo ssp. mugo</t>
  </si>
  <si>
    <t>Pinus mugo ssp. unciata</t>
  </si>
  <si>
    <t>Rhamnus frangula</t>
  </si>
  <si>
    <t>Rubus fruticosus</t>
  </si>
  <si>
    <t>Tilia grandiflora</t>
  </si>
  <si>
    <t>Vaccinium oxycoccus</t>
  </si>
  <si>
    <t>Baumart_2</t>
  </si>
  <si>
    <t>Eingabefelder</t>
  </si>
  <si>
    <t>AG_2019120</t>
  </si>
  <si>
    <t>(L.) Fr.</t>
  </si>
  <si>
    <t>[keine Eingabe]</t>
  </si>
  <si>
    <t>UPLOAD_FIELDS</t>
  </si>
  <si>
    <t>genus</t>
  </si>
  <si>
    <t>epithet</t>
  </si>
  <si>
    <t>author</t>
  </si>
  <si>
    <t>ssp</t>
  </si>
  <si>
    <t>ssp_author</t>
  </si>
  <si>
    <t>var</t>
  </si>
  <si>
    <t>var_author</t>
  </si>
  <si>
    <t>forma_author</t>
  </si>
  <si>
    <t>certainty</t>
  </si>
  <si>
    <t>comment_taxonomy</t>
  </si>
  <si>
    <t>leg</t>
  </si>
  <si>
    <t>det</t>
  </si>
  <si>
    <t>meld</t>
  </si>
  <si>
    <t>date</t>
  </si>
  <si>
    <t>date_precision</t>
  </si>
  <si>
    <t>x</t>
  </si>
  <si>
    <t>y</t>
  </si>
  <si>
    <t>xy_precision</t>
  </si>
  <si>
    <t>z_measured</t>
  </si>
  <si>
    <t>locality</t>
  </si>
  <si>
    <t>delarze_habitat</t>
  </si>
  <si>
    <t>substrate_coarse</t>
  </si>
  <si>
    <t>substrate_fine</t>
  </si>
  <si>
    <t>host_plant</t>
  </si>
  <si>
    <t>host_fungus_genus</t>
  </si>
  <si>
    <t>host_fungus_epithet</t>
  </si>
  <si>
    <t>wood_degradation</t>
  </si>
  <si>
    <t>wood_quality</t>
  </si>
  <si>
    <t>tree1</t>
  </si>
  <si>
    <t>tree2</t>
  </si>
  <si>
    <t>tree3</t>
  </si>
  <si>
    <t>fruitbody</t>
  </si>
  <si>
    <t>sexual_stage</t>
  </si>
  <si>
    <t>spore_type_rusts</t>
  </si>
  <si>
    <t>comment_site</t>
  </si>
  <si>
    <t>specimen_label</t>
  </si>
  <si>
    <t>barcode_label</t>
  </si>
  <si>
    <t>herbarium</t>
  </si>
  <si>
    <t>specimen_type</t>
  </si>
  <si>
    <t>determination_literature</t>
  </si>
  <si>
    <t>comment_survey</t>
  </si>
  <si>
    <t>restr_publication</t>
  </si>
  <si>
    <t>andrin.gross@wsl.ch</t>
  </si>
  <si>
    <t>E-Mail Adresse Melder</t>
  </si>
  <si>
    <t>Öffentliche-  oder Private Daten</t>
  </si>
  <si>
    <t>Öffentlich_Privat</t>
  </si>
  <si>
    <t>Öffentliche Daten</t>
  </si>
  <si>
    <t>Private Daten</t>
  </si>
  <si>
    <t>Namen_Publizieren</t>
  </si>
  <si>
    <t>Namen weitergeben</t>
  </si>
  <si>
    <t>Namen sperren</t>
  </si>
  <si>
    <t>Veröffentlichung von Finder- und Bestimmernamen</t>
  </si>
  <si>
    <t>user_name_right</t>
  </si>
  <si>
    <t>right_publication</t>
  </si>
  <si>
    <t>Punkt auf Karte</t>
  </si>
  <si>
    <r>
      <rPr>
        <b/>
        <sz val="10"/>
        <color theme="1"/>
        <rFont val="Calibri"/>
        <family val="2"/>
        <scheme val="minor"/>
      </rPr>
      <t>Autor zur Art</t>
    </r>
    <r>
      <rPr>
        <sz val="10"/>
        <color theme="1"/>
        <rFont val="Calibri"/>
        <family val="2"/>
        <scheme val="minor"/>
      </rPr>
      <t>. Der Autor zum verwendeten Pilznamen ist wichtig, da dies die Auffassung der Art definiert. Derselbe Artname kann nach aktueller Artauffassung oft auf verschiedene Arten weisen, da er von verschiedenen Autoren unterschiedlich verwendet wurde. Maximal 80 Zeichen lang</t>
    </r>
  </si>
  <si>
    <r>
      <t xml:space="preserve">Hier soll der </t>
    </r>
    <r>
      <rPr>
        <b/>
        <sz val="10"/>
        <color theme="1"/>
        <rFont val="Calibri"/>
        <family val="2"/>
        <scheme val="minor"/>
      </rPr>
      <t>Finder</t>
    </r>
    <r>
      <rPr>
        <sz val="10"/>
        <color theme="1"/>
        <rFont val="Calibri"/>
        <family val="2"/>
        <scheme val="minor"/>
      </rPr>
      <t xml:space="preserve"> im Format </t>
    </r>
    <r>
      <rPr>
        <sz val="10"/>
        <color rgb="FFFF0000"/>
        <rFont val="Calibri"/>
        <family val="2"/>
        <scheme val="minor"/>
      </rPr>
      <t>Nachname, Vornamen</t>
    </r>
    <r>
      <rPr>
        <sz val="10"/>
        <color theme="1"/>
        <rFont val="Calibri"/>
        <family val="2"/>
        <scheme val="minor"/>
      </rPr>
      <t xml:space="preserve"> eingegeben werden</t>
    </r>
  </si>
  <si>
    <r>
      <t xml:space="preserve">Hier soll der </t>
    </r>
    <r>
      <rPr>
        <b/>
        <sz val="10"/>
        <color theme="1"/>
        <rFont val="Calibri"/>
        <family val="2"/>
        <scheme val="minor"/>
      </rPr>
      <t>Bestimmer</t>
    </r>
    <r>
      <rPr>
        <sz val="10"/>
        <color theme="1"/>
        <rFont val="Calibri"/>
        <family val="2"/>
        <scheme val="minor"/>
      </rPr>
      <t xml:space="preserve"> im Format </t>
    </r>
    <r>
      <rPr>
        <sz val="10"/>
        <color rgb="FFFF0000"/>
        <rFont val="Calibri"/>
        <family val="2"/>
        <scheme val="minor"/>
      </rPr>
      <t>Nachname, Vornamen</t>
    </r>
    <r>
      <rPr>
        <sz val="10"/>
        <color theme="1"/>
        <rFont val="Calibri"/>
        <family val="2"/>
        <scheme val="minor"/>
      </rPr>
      <t xml:space="preserve"> eingegeben werden</t>
    </r>
  </si>
  <si>
    <r>
      <t xml:space="preserve">Hier soll der </t>
    </r>
    <r>
      <rPr>
        <b/>
        <sz val="10"/>
        <color theme="1"/>
        <rFont val="Calibri"/>
        <family val="2"/>
        <scheme val="minor"/>
      </rPr>
      <t>Datenmelder</t>
    </r>
    <r>
      <rPr>
        <sz val="10"/>
        <color theme="1"/>
        <rFont val="Calibri"/>
        <family val="2"/>
        <scheme val="minor"/>
      </rPr>
      <t xml:space="preserve"> im Format </t>
    </r>
    <r>
      <rPr>
        <sz val="10"/>
        <color rgb="FFFF0000"/>
        <rFont val="Calibri"/>
        <family val="2"/>
        <scheme val="minor"/>
      </rPr>
      <t>Nachname, Vornamen</t>
    </r>
    <r>
      <rPr>
        <sz val="10"/>
        <color theme="1"/>
        <rFont val="Calibri"/>
        <family val="2"/>
        <scheme val="minor"/>
      </rPr>
      <t xml:space="preserve"> eingegeben werden. Der Datenmelder füllt diese Datentabelle aus, muss aber weder Finder noch Bestimmer sein (z.B. Vereinsmitglied, welches die Funde des Vereins zusammenträgt)</t>
    </r>
  </si>
  <si>
    <r>
      <t xml:space="preserve">Hier muss die X-Koordinate im Format LV95 eingegeben werden. Dies ist eine ganze, 7-stellige Zahl. Man kann diese Beispielsweise in der Karte unter </t>
    </r>
    <r>
      <rPr>
        <sz val="10"/>
        <color rgb="FFFF0000"/>
        <rFont val="Calibri"/>
        <family val="2"/>
        <scheme val="minor"/>
      </rPr>
      <t>www.map.geo.admin.ch</t>
    </r>
    <r>
      <rPr>
        <sz val="10"/>
        <color theme="1"/>
        <rFont val="Calibri"/>
        <family val="2"/>
        <scheme val="minor"/>
      </rPr>
      <t xml:space="preserve"> herauslesen</t>
    </r>
  </si>
  <si>
    <r>
      <t xml:space="preserve">Hier muss die Y-Koordinate im Format LV95 eingegeben werden. Dies ist eine ganze, 7-stellige Zahl. Man kann diese Beispielsweise in der Karte unter </t>
    </r>
    <r>
      <rPr>
        <sz val="10"/>
        <color rgb="FFFF0000"/>
        <rFont val="Calibri"/>
        <family val="2"/>
        <scheme val="minor"/>
      </rPr>
      <t>www.map.geo.admin.ch</t>
    </r>
    <r>
      <rPr>
        <sz val="10"/>
        <color theme="1"/>
        <rFont val="Calibri"/>
        <family val="2"/>
        <scheme val="minor"/>
      </rPr>
      <t xml:space="preserve"> herauslesen</t>
    </r>
  </si>
  <si>
    <r>
      <rPr>
        <sz val="10"/>
        <color rgb="FFFF0000"/>
        <rFont val="Calibri"/>
        <family val="2"/>
        <scheme val="minor"/>
      </rPr>
      <t>Genauigkeit in Metern!</t>
    </r>
    <r>
      <rPr>
        <sz val="10"/>
        <color theme="1"/>
        <rFont val="Calibri"/>
        <family val="2"/>
        <scheme val="minor"/>
      </rPr>
      <t>Hier kann angegeben werden, wie genau die Koordinatenangabe ist. Es ist eine ganze Zahl in Metern zwischen 1 und 5000 erlaubt</t>
    </r>
  </si>
  <si>
    <r>
      <t xml:space="preserve">Hier kann der </t>
    </r>
    <r>
      <rPr>
        <sz val="10"/>
        <color rgb="FFFF0000"/>
        <rFont val="Calibri"/>
        <family val="2"/>
        <scheme val="minor"/>
      </rPr>
      <t>Flurname</t>
    </r>
    <r>
      <rPr>
        <sz val="10"/>
        <color theme="1"/>
        <rFont val="Calibri"/>
        <family val="2"/>
        <scheme val="minor"/>
      </rPr>
      <t xml:space="preserve"> eingegeben werden. Diese kann helfen, fehlerhafte Koordinatenangaben nachträglich zu korrigieren</t>
    </r>
  </si>
  <si>
    <r>
      <t>Das Grobsubstrat ist eine wichtige ökologische Angabe. Je nach Auswahl des Grobsubstrates lässt sich die Angabe im folgenden Feld Feinsubstrat noch verfeinern (z.B. Holz</t>
    </r>
    <r>
      <rPr>
        <sz val="10"/>
        <color theme="1"/>
        <rFont val="Calibri"/>
        <family val="2"/>
      </rPr>
      <t>→Nadelholz)</t>
    </r>
  </si>
  <si>
    <r>
      <rPr>
        <sz val="10"/>
        <color rgb="FFFF0000"/>
        <rFont val="Calibri"/>
        <family val="2"/>
        <scheme val="minor"/>
      </rPr>
      <t>Nur auswählbar wenn Grobsubstrat Holz ist</t>
    </r>
    <r>
      <rPr>
        <sz val="10"/>
        <color theme="1"/>
        <rFont val="Calibri"/>
        <family val="2"/>
        <scheme val="minor"/>
      </rPr>
      <t xml:space="preserve">. </t>
    </r>
    <r>
      <rPr>
        <b/>
        <sz val="10"/>
        <color theme="1"/>
        <rFont val="Calibri"/>
        <family val="2"/>
        <scheme val="minor"/>
      </rPr>
      <t>Frischholz</t>
    </r>
    <r>
      <rPr>
        <sz val="10"/>
        <color theme="1"/>
        <rFont val="Calibri"/>
        <family val="2"/>
        <scheme val="minor"/>
      </rPr>
      <t xml:space="preserve">:  saftführend </t>
    </r>
    <r>
      <rPr>
        <b/>
        <sz val="10"/>
        <color theme="1"/>
        <rFont val="Calibri"/>
        <family val="2"/>
        <scheme val="minor"/>
      </rPr>
      <t>Totholz</t>
    </r>
    <r>
      <rPr>
        <sz val="10"/>
        <color theme="1"/>
        <rFont val="Calibri"/>
        <family val="2"/>
        <scheme val="minor"/>
      </rPr>
      <t>: saftlos, aber hart,  Morschholz dringt ein Messer in Faserrichtung gut ein</t>
    </r>
  </si>
  <si>
    <r>
      <rPr>
        <sz val="10"/>
        <color rgb="FFFF0000"/>
        <rFont val="Calibri"/>
        <family val="2"/>
        <scheme val="minor"/>
      </rPr>
      <t>Nur auswählbar wenn Grobsubstrat Holz ist</t>
    </r>
    <r>
      <rPr>
        <sz val="10"/>
        <color theme="1"/>
        <rFont val="Calibri"/>
        <family val="2"/>
        <scheme val="minor"/>
      </rPr>
      <t>. Die Art des Holzes (Stamm, Ast, Strunk etc.) kann hier genauer definiert werden</t>
    </r>
  </si>
  <si>
    <r>
      <t xml:space="preserve">Die Wirtspflanze ist die vom Pilz besiedelte Pflanze. </t>
    </r>
    <r>
      <rPr>
        <sz val="10"/>
        <color rgb="FFFF0000"/>
        <rFont val="Calibri"/>
        <family val="2"/>
        <scheme val="minor"/>
      </rPr>
      <t>Achtung: Nicht nur bei Parasiten!</t>
    </r>
    <r>
      <rPr>
        <sz val="10"/>
        <color theme="1"/>
        <rFont val="Calibri"/>
        <family val="2"/>
        <scheme val="minor"/>
      </rPr>
      <t xml:space="preserve"> Dies kann bei Totholzpilzen die Holzart sein (z.B. Picea), bei Streuabbauern die Krautart (z.B. Urtica) oder bei Parasiten die besiedelte, lebende Pflanze.</t>
    </r>
  </si>
  <si>
    <r>
      <rPr>
        <sz val="10"/>
        <color rgb="FFFF0000"/>
        <rFont val="Calibri"/>
        <family val="2"/>
        <scheme val="minor"/>
      </rPr>
      <t>Nur beschreibbar wenn Grobsubstrat Pilze ist</t>
    </r>
    <r>
      <rPr>
        <sz val="10"/>
        <color theme="1"/>
        <rFont val="Calibri"/>
        <family val="2"/>
        <scheme val="minor"/>
      </rPr>
      <t>. Die Gattung (und in der Folgespalte die Art) des besiedelten Pilzes kann hier angegeben werden</t>
    </r>
  </si>
  <si>
    <r>
      <rPr>
        <sz val="10"/>
        <color rgb="FFFF0000"/>
        <rFont val="Calibri"/>
        <family val="2"/>
        <scheme val="minor"/>
      </rPr>
      <t>Nur beschreibbar wenn Grobsubstrat Pilze ist</t>
    </r>
    <r>
      <rPr>
        <sz val="10"/>
        <color theme="1"/>
        <rFont val="Calibri"/>
        <family val="2"/>
        <scheme val="minor"/>
      </rPr>
      <t>. Die Art (und im vorangehenden Feld die Gattung) des besiedelten Pilzes kann hier angegeben werden</t>
    </r>
  </si>
  <si>
    <r>
      <t xml:space="preserve">Baumart in unmittelbarer Nähe des Pilzfundes; Insbesondere bei </t>
    </r>
    <r>
      <rPr>
        <sz val="10"/>
        <color rgb="FFFF0000"/>
        <rFont val="Calibri"/>
        <family val="2"/>
        <scheme val="minor"/>
      </rPr>
      <t>Mykorrhizapilzen</t>
    </r>
    <r>
      <rPr>
        <sz val="10"/>
        <color theme="1"/>
        <rFont val="Calibri"/>
        <family val="2"/>
        <scheme val="minor"/>
      </rPr>
      <t xml:space="preserve"> (Partnerbaumarten) zu verwenden; Ferner können aber auch bei anderen Pilzgruppen nahestehende Bäume angegeben werden</t>
    </r>
  </si>
  <si>
    <r>
      <rPr>
        <sz val="10"/>
        <color rgb="FFFF0000"/>
        <rFont val="Calibri"/>
        <family val="2"/>
        <scheme val="minor"/>
      </rPr>
      <t>Nur Relevant wenn der Fund sequenziert wurde!</t>
    </r>
    <r>
      <rPr>
        <sz val="10"/>
        <color theme="1"/>
        <rFont val="Calibri"/>
        <family val="2"/>
        <scheme val="minor"/>
      </rPr>
      <t xml:space="preserve"> In diesem Falle ist hier das Barcode-Label anzugeben</t>
    </r>
  </si>
  <si>
    <t>geschlechtliche Form</t>
  </si>
  <si>
    <t>Sporentyp bei Rostenpilzen</t>
  </si>
  <si>
    <t>obligatorisch</t>
  </si>
  <si>
    <t>erwünscht</t>
  </si>
  <si>
    <t>fakultativ</t>
  </si>
  <si>
    <t>Name der Gattung</t>
  </si>
  <si>
    <t>Sicherheit der Bestimmung</t>
  </si>
  <si>
    <t>E-Mail-Adresse Finder</t>
  </si>
  <si>
    <t>E-Mail-Adresse Bestimmer</t>
  </si>
  <si>
    <t>Aufnahmen für die Revision der Roten Liste der Pilze 2021-2023</t>
  </si>
  <si>
    <t>Hier gleichzeitige Auswahl für alle Funde (Auswahlliste), sofern nicht unten bereits verändert:</t>
  </si>
  <si>
    <t>Vertraulichkeits-niveau</t>
  </si>
  <si>
    <r>
      <t xml:space="preserve">• </t>
    </r>
    <r>
      <rPr>
        <sz val="11"/>
        <color rgb="FFFF0000"/>
        <rFont val="Calibri"/>
        <family val="2"/>
        <scheme val="minor"/>
      </rPr>
      <t>Selbstverständlich dürfen Sie SwissFungi bei weiteren</t>
    </r>
    <r>
      <rPr>
        <b/>
        <sz val="11"/>
        <color rgb="FFFF0000"/>
        <rFont val="Calibri"/>
        <family val="2"/>
        <scheme val="minor"/>
      </rPr>
      <t xml:space="preserve"> Fragen oder Anregungen </t>
    </r>
    <r>
      <rPr>
        <sz val="11"/>
        <color rgb="FFFF0000"/>
        <rFont val="Calibri"/>
        <family val="2"/>
        <scheme val="minor"/>
      </rPr>
      <t>gerne kontaktieren</t>
    </r>
    <r>
      <rPr>
        <b/>
        <sz val="11"/>
        <color rgb="FFFF0000"/>
        <rFont val="Calibri"/>
        <family val="2"/>
        <scheme val="minor"/>
      </rPr>
      <t xml:space="preserve">: andrin.gross@wsl.ch </t>
    </r>
    <r>
      <rPr>
        <sz val="11"/>
        <color rgb="FFFF0000"/>
        <rFont val="Calibri"/>
        <family val="2"/>
        <scheme val="minor"/>
      </rPr>
      <t>oder</t>
    </r>
    <r>
      <rPr>
        <b/>
        <sz val="11"/>
        <color rgb="FFFF0000"/>
        <rFont val="Calibri"/>
        <family val="2"/>
        <scheme val="minor"/>
      </rPr>
      <t xml:space="preserve"> stefan.blaser@wsl.ch</t>
    </r>
  </si>
  <si>
    <t>swissfungi@wsl.ch</t>
  </si>
  <si>
    <t>DE</t>
  </si>
  <si>
    <t>an Streu, Kompost oder oberirdische Pflanzenteile</t>
  </si>
  <si>
    <t>Erde, Humus, Torf</t>
  </si>
  <si>
    <t>an Holz</t>
  </si>
  <si>
    <t>auf Sand, sandigen Boeden</t>
  </si>
  <si>
    <t>auf Wurzeln und Rhizomen (Kraeuter)</t>
  </si>
  <si>
    <t>auf Dung</t>
  </si>
  <si>
    <t>auf Brandstellen</t>
  </si>
  <si>
    <t>auf Pilzen</t>
  </si>
  <si>
    <t>an Zapfen, holzigen Fruechten</t>
  </si>
  <si>
    <t>tierische und sonstige Substrate</t>
  </si>
  <si>
    <t>an Moosen/Flechten</t>
  </si>
  <si>
    <t>FR</t>
  </si>
  <si>
    <t>IT</t>
  </si>
  <si>
    <t>dans la litière, sur compost, parties aerienne d'une plante</t>
  </si>
  <si>
    <t>sol/ tourbe</t>
  </si>
  <si>
    <t>bois</t>
  </si>
  <si>
    <t>sol sablonneux</t>
  </si>
  <si>
    <t>racine/ rhizome</t>
  </si>
  <si>
    <t>fumier, excrément</t>
  </si>
  <si>
    <t>surface brûlée</t>
  </si>
  <si>
    <t>carpophores de champignons</t>
  </si>
  <si>
    <t>cône ou fruits ligneux</t>
  </si>
  <si>
    <t>substrat d'origine animale ou autres</t>
  </si>
  <si>
    <t>avec mousses/lichens</t>
  </si>
  <si>
    <t>résine</t>
  </si>
  <si>
    <t>su lettiera, composto o parti aeree delle piante</t>
  </si>
  <si>
    <t>terra/ humus/ torba</t>
  </si>
  <si>
    <t>su legno</t>
  </si>
  <si>
    <t>su sabbia, suolo sabbioso</t>
  </si>
  <si>
    <t>radice/ rizoma</t>
  </si>
  <si>
    <t>su letame</t>
  </si>
  <si>
    <t>su superficie bruciata</t>
  </si>
  <si>
    <t>su funghi</t>
  </si>
  <si>
    <t>su pigne, frutti</t>
  </si>
  <si>
    <t>substrato di origine animale o di altra origine</t>
  </si>
  <si>
    <t>con muschi/ licheni</t>
  </si>
  <si>
    <t>resina</t>
  </si>
  <si>
    <t>ID</t>
  </si>
  <si>
    <t>DE grob</t>
  </si>
  <si>
    <t>FR grob</t>
  </si>
  <si>
    <t>IT grob</t>
  </si>
  <si>
    <t>[rien]</t>
  </si>
  <si>
    <t>[niente]</t>
  </si>
  <si>
    <t>litière de conifères, aiguilles</t>
  </si>
  <si>
    <t>lettiera di conifere</t>
  </si>
  <si>
    <t>lettiera di latifoglie</t>
  </si>
  <si>
    <t>lettiera di latifoglie e conifere</t>
  </si>
  <si>
    <t>litière de graminées et plantes herbacées</t>
  </si>
  <si>
    <t>lettiera di graminacee e d'erba</t>
  </si>
  <si>
    <t>litière d'étable</t>
  </si>
  <si>
    <t>lettiera da stalla</t>
  </si>
  <si>
    <t>compost, tas de compost</t>
  </si>
  <si>
    <t>composto, mucchio di composto</t>
  </si>
  <si>
    <t>fougère</t>
  </si>
  <si>
    <t>felce</t>
  </si>
  <si>
    <t>graminées</t>
  </si>
  <si>
    <t>graminacee</t>
  </si>
  <si>
    <t>plantes herbacées</t>
  </si>
  <si>
    <t>erbe</t>
  </si>
  <si>
    <t>feuilles et aiguilles vivantes</t>
  </si>
  <si>
    <t>foglie e aghi viventi</t>
  </si>
  <si>
    <t>bois de conifères, résineux</t>
  </si>
  <si>
    <t>legno di conifera</t>
  </si>
  <si>
    <t>bois de feuillus</t>
  </si>
  <si>
    <t>legno di latifoglia</t>
  </si>
  <si>
    <t>bois de feuillus et/ou conifères</t>
  </si>
  <si>
    <t>legno di latifoglia e/o conifera</t>
  </si>
  <si>
    <t>racines</t>
  </si>
  <si>
    <t>radici</t>
  </si>
  <si>
    <t>bouse de vache</t>
  </si>
  <si>
    <t>letame di mucca</t>
  </si>
  <si>
    <t>excréments de chevaux</t>
  </si>
  <si>
    <t>letame di cavallo</t>
  </si>
  <si>
    <t>excréments de cerf</t>
  </si>
  <si>
    <t>escrementi di cervo</t>
  </si>
  <si>
    <t>excréments de chevreuil</t>
  </si>
  <si>
    <t>escrementi di capriolo</t>
  </si>
  <si>
    <t>excréments de porc/sanglier</t>
  </si>
  <si>
    <t>escrementi di maiale e cinghiale</t>
  </si>
  <si>
    <t>excréments de lièvre/lapin</t>
  </si>
  <si>
    <t>escrementi di lepre e coniglio</t>
  </si>
  <si>
    <t>excréments de mouton</t>
  </si>
  <si>
    <t>letame di pecora</t>
  </si>
  <si>
    <t>excréments de chèvre</t>
  </si>
  <si>
    <t>letame di capra</t>
  </si>
  <si>
    <t>excréments de chien</t>
  </si>
  <si>
    <t>escrementi di cane</t>
  </si>
  <si>
    <t>excréments de chat</t>
  </si>
  <si>
    <t>escrementi di gatto</t>
  </si>
  <si>
    <t>excréments d'oiseau</t>
  </si>
  <si>
    <t>guano</t>
  </si>
  <si>
    <t>autres excréments</t>
  </si>
  <si>
    <t>altri escrementi</t>
  </si>
  <si>
    <t>excréments de chamois</t>
  </si>
  <si>
    <t>escrementi di camoscio</t>
  </si>
  <si>
    <t>charbon de bois</t>
  </si>
  <si>
    <t>carbone di legna</t>
  </si>
  <si>
    <t>carpophores de champignons pérennes</t>
  </si>
  <si>
    <t>su carpofori perenni</t>
  </si>
  <si>
    <t>carpophores de champignons annuels</t>
  </si>
  <si>
    <t>su carpofori annuali</t>
  </si>
  <si>
    <t>cônes, pives</t>
  </si>
  <si>
    <t>pigne</t>
  </si>
  <si>
    <t>fruits</t>
  </si>
  <si>
    <t>frutti</t>
  </si>
  <si>
    <t>insectes</t>
  </si>
  <si>
    <t>insetti</t>
  </si>
  <si>
    <t>corne, pelote de réjection</t>
  </si>
  <si>
    <t>corno, borra</t>
  </si>
  <si>
    <t>nématodes</t>
  </si>
  <si>
    <t>nematodi</t>
  </si>
  <si>
    <t>autres</t>
  </si>
  <si>
    <t>altro</t>
  </si>
  <si>
    <t>hépatiques (Marchantiophyta)</t>
  </si>
  <si>
    <t>epatica (Marchantiophyta)</t>
  </si>
  <si>
    <t>mousses</t>
  </si>
  <si>
    <t>muschi (Bryophyta)</t>
  </si>
  <si>
    <t>sphaignes (Sphagnum)</t>
  </si>
  <si>
    <t>sfagni (Sphagnum)</t>
  </si>
  <si>
    <t>mousses et sphaignes</t>
  </si>
  <si>
    <t>muschi e sfagni</t>
  </si>
  <si>
    <t>mousses et hépatique</t>
  </si>
  <si>
    <t>muschi e epatica</t>
  </si>
  <si>
    <t>lichens</t>
  </si>
  <si>
    <t>licheni</t>
  </si>
  <si>
    <t xml:space="preserve"> </t>
  </si>
  <si>
    <t>id</t>
  </si>
  <si>
    <t>ID Pilze &amp; Flechten</t>
  </si>
  <si>
    <t>code</t>
  </si>
  <si>
    <t>1</t>
  </si>
  <si>
    <t>Gewässer</t>
  </si>
  <si>
    <t>Eaux libres</t>
  </si>
  <si>
    <t>Ambienti acquatici</t>
  </si>
  <si>
    <t>1.1</t>
  </si>
  <si>
    <t>Stehende Gewässer</t>
  </si>
  <si>
    <t>Eaux calmes</t>
  </si>
  <si>
    <t>Acque ferme</t>
  </si>
  <si>
    <t>1.1.0</t>
  </si>
  <si>
    <t>Stehendes Gewässer ohne Vegetation</t>
  </si>
  <si>
    <t>Eau sans végétation</t>
  </si>
  <si>
    <t>Acque prive di vegetazione</t>
  </si>
  <si>
    <t>1.1.0.1</t>
  </si>
  <si>
    <t>Tiefgründiges Gewässer (Freiwasserzone)</t>
  </si>
  <si>
    <t>Eau profonde (zone limnétique)</t>
  </si>
  <si>
    <t xml:space="preserve">Acque profonde </t>
  </si>
  <si>
    <t>1.1.0.2</t>
  </si>
  <si>
    <t>Seichtes Gewässer (Litoral, inkl. Tümpel)</t>
  </si>
  <si>
    <t>Eau peu profonde (incl. mares temporaires)</t>
  </si>
  <si>
    <t>Acque poco profonde (comprese le pozze temporanee)</t>
  </si>
  <si>
    <t>1.1.1</t>
  </si>
  <si>
    <t>Armleuchteralgenrasen</t>
  </si>
  <si>
    <t>Eau avec végétation immergée non vasculaire</t>
  </si>
  <si>
    <t>Acque con vegetazione di piante non vascolari sommerse</t>
  </si>
  <si>
    <t>1.1.2</t>
  </si>
  <si>
    <t>Laichkrautgesellschaften</t>
  </si>
  <si>
    <t>Eau avec végétation immergée vasculaire</t>
  </si>
  <si>
    <t>Acque con vegetazione di piante vascolari sommerse</t>
  </si>
  <si>
    <t>1.1.3</t>
  </si>
  <si>
    <t>Wasserlinsengesellschaften</t>
  </si>
  <si>
    <t>Eau avec végétation flottante libre</t>
  </si>
  <si>
    <t>Acque con vegetazione natante</t>
  </si>
  <si>
    <t>1.1.3.1</t>
  </si>
  <si>
    <t>Froschbissgesellschaften</t>
  </si>
  <si>
    <t>Hydrocharition</t>
  </si>
  <si>
    <t>1.1.3.2</t>
  </si>
  <si>
    <t>Wasserschlauchgesellschaften</t>
  </si>
  <si>
    <t>Utricularion</t>
  </si>
  <si>
    <t>1.1.4</t>
  </si>
  <si>
    <t>Schwimmblattgesellschaft</t>
  </si>
  <si>
    <t>Eau avec végétation flottante fixée</t>
  </si>
  <si>
    <t>Acque con vegetazione stagnale</t>
  </si>
  <si>
    <t>1.1.4.1</t>
  </si>
  <si>
    <t>Wasserhahnenfussgesellschaft</t>
  </si>
  <si>
    <t>Ranunculion aquatilis</t>
  </si>
  <si>
    <t>1.1.4.2</t>
  </si>
  <si>
    <t>Wasserfedergesellschaft</t>
  </si>
  <si>
    <t>Hottonietum</t>
  </si>
  <si>
    <t>1.2</t>
  </si>
  <si>
    <t>Fliessgewässer</t>
  </si>
  <si>
    <t>Eaux courantes</t>
  </si>
  <si>
    <t>Acque correnti</t>
  </si>
  <si>
    <t>1.2.1</t>
  </si>
  <si>
    <t>Brachsmen- und Barbenregion (Epipotamon)</t>
  </si>
  <si>
    <t>Zone de la Brême et du Barbeau (épipotamon)</t>
  </si>
  <si>
    <t>Zona del Barbo e dell'Abramide</t>
  </si>
  <si>
    <t>1.2.1.1</t>
  </si>
  <si>
    <t>Breites Fliessgewässer des Flachlands</t>
  </si>
  <si>
    <t>Grands cours d'eau de plaine</t>
  </si>
  <si>
    <t>Grandi corsi d'acqua di pianura</t>
  </si>
  <si>
    <t>1.2.1.2</t>
  </si>
  <si>
    <t>Langsam fliessender Bach im Flachland</t>
  </si>
  <si>
    <t>Petit cours d'eau de plaine à écoulement lent</t>
  </si>
  <si>
    <t>Piccoli corsi d'acqua di pianura a scorrimento lento</t>
  </si>
  <si>
    <t>1.2.2</t>
  </si>
  <si>
    <t>Äschenregion (Hyporhithron)</t>
  </si>
  <si>
    <t>Zone de l'ombre (hyporhitron)</t>
  </si>
  <si>
    <t>Zona del Temolo</t>
  </si>
  <si>
    <t>1.2.2.0</t>
  </si>
  <si>
    <t>Äschenregion ohne Vegetation</t>
  </si>
  <si>
    <t>Zone de l'ombre, sans végétation</t>
  </si>
  <si>
    <t>Zona del Temolo priva di vegetazione</t>
  </si>
  <si>
    <t>1.2.2.1</t>
  </si>
  <si>
    <t>Äschenregion mit Vegetation</t>
  </si>
  <si>
    <t>Zone de l'ombre, avec végétation</t>
  </si>
  <si>
    <t>Zona del Temolo con vegetazione</t>
  </si>
  <si>
    <t>1.2.3</t>
  </si>
  <si>
    <t>Untere Forellenregion (Metarhithron)</t>
  </si>
  <si>
    <t>Zone inférieure de la Truite (métarhitron)</t>
  </si>
  <si>
    <t>Zona inferiore della Trota</t>
  </si>
  <si>
    <t>1.2.4</t>
  </si>
  <si>
    <t>Obere Forellenregion (Epirhithron)</t>
  </si>
  <si>
    <t>Zone supérieure de la truite (épirhitron)</t>
  </si>
  <si>
    <t>Zona superiore della Trota</t>
  </si>
  <si>
    <t>1.2.5</t>
  </si>
  <si>
    <t>Temporärer Wasserlauf</t>
  </si>
  <si>
    <t>Eau temporaire</t>
  </si>
  <si>
    <t>Acque temporanee</t>
  </si>
  <si>
    <t>1.3</t>
  </si>
  <si>
    <t>Quellen und Quellfluren</t>
  </si>
  <si>
    <t>Sources et suintements</t>
  </si>
  <si>
    <t>Sorgenti e stillicidi</t>
  </si>
  <si>
    <t>1.3.0</t>
  </si>
  <si>
    <t>überrieselte Fläche, Quelle ohne Vegetation</t>
  </si>
  <si>
    <t>Ecoulement superficiel, suintement sans végétation</t>
  </si>
  <si>
    <t>Sorgenti e stillicidi privi di vegetazione</t>
  </si>
  <si>
    <t>1.3.1</t>
  </si>
  <si>
    <t>Kalktuff-Felsspaltengesellschaften</t>
  </si>
  <si>
    <t>Végétation des rochers calcaires humides</t>
  </si>
  <si>
    <t>Stillicidi delle rupi calcaree con copertura vegetale</t>
  </si>
  <si>
    <t>1.3.2</t>
  </si>
  <si>
    <t>Kalk-Quellflur</t>
  </si>
  <si>
    <t>Végétation des sources alcalines</t>
  </si>
  <si>
    <t>Sorgenti alcaline con copertura vegetale</t>
  </si>
  <si>
    <t>1.3.3</t>
  </si>
  <si>
    <t>Weichwasser-Quellflur</t>
  </si>
  <si>
    <t>Végétation des sources acides</t>
  </si>
  <si>
    <t>Sorgenti acide con copertura vegetale</t>
  </si>
  <si>
    <t>1.4</t>
  </si>
  <si>
    <t>Unterirdische Gewässer</t>
  </si>
  <si>
    <t>Eaux souterraines</t>
  </si>
  <si>
    <t>Acque sotterranee</t>
  </si>
  <si>
    <t>1.4.1</t>
  </si>
  <si>
    <t>Porengrundwasser</t>
  </si>
  <si>
    <t>Milieu interstitiel des sédiments (nappes alluviales et parafluviales)</t>
  </si>
  <si>
    <t>Ambienti interstiziali dei sedimenti (falda freatica)</t>
  </si>
  <si>
    <t>1.4.2</t>
  </si>
  <si>
    <t>Kluftgrundwasser</t>
  </si>
  <si>
    <t>Milieu fissural</t>
  </si>
  <si>
    <t>Reti di fessure</t>
  </si>
  <si>
    <t>1.4.3</t>
  </si>
  <si>
    <t>Höhlenbach</t>
  </si>
  <si>
    <t>Rivière souterraine</t>
  </si>
  <si>
    <t>Corsi d'acqua sotterranei</t>
  </si>
  <si>
    <t>1.4.4</t>
  </si>
  <si>
    <t>Höhlensee</t>
  </si>
  <si>
    <t>Lac souterrain</t>
  </si>
  <si>
    <t>Laghi sotterranei</t>
  </si>
  <si>
    <t>2</t>
  </si>
  <si>
    <t>Vegetation der Ufer und der Feuchtgebiete</t>
  </si>
  <si>
    <t>Végétation des rivages et des lieux humides</t>
  </si>
  <si>
    <t>Rive e luoghi umidi</t>
  </si>
  <si>
    <t>2.0</t>
  </si>
  <si>
    <t>Künstliche Ufer</t>
  </si>
  <si>
    <t>Rives artificielles</t>
  </si>
  <si>
    <t>Rive artficiali</t>
  </si>
  <si>
    <t>2.0.0</t>
  </si>
  <si>
    <t xml:space="preserve">Künstliche vegetationslose Ufer (betoniert, Blockwurf) </t>
  </si>
  <si>
    <t>Rives artificielles sans végétation (bétonnée, enrochée)</t>
  </si>
  <si>
    <t>2.0.1</t>
  </si>
  <si>
    <t>Künstliche, begrünte Ufer</t>
  </si>
  <si>
    <t>Rives artificielles végétalisée</t>
  </si>
  <si>
    <t>2.1</t>
  </si>
  <si>
    <t>Ufer mit Vegetation</t>
  </si>
  <si>
    <t>Rivages avec végétation</t>
  </si>
  <si>
    <t>Rive con copertura vegetale</t>
  </si>
  <si>
    <t>2.1.1</t>
  </si>
  <si>
    <t>Moortümpelgesellschaften</t>
  </si>
  <si>
    <t>Dépression inondée à utriculaires</t>
  </si>
  <si>
    <t>Depressioni allagate a Erba-vescica</t>
  </si>
  <si>
    <t>2.1.2</t>
  </si>
  <si>
    <t>Röhricht</t>
  </si>
  <si>
    <t>Roselière</t>
  </si>
  <si>
    <t>Canneti</t>
  </si>
  <si>
    <t>2.1.2.1</t>
  </si>
  <si>
    <t>Stillwasser-Röhricht</t>
  </si>
  <si>
    <t>Roselière lacustre</t>
  </si>
  <si>
    <t>Canneti litorali</t>
  </si>
  <si>
    <t>2.1.2.2</t>
  </si>
  <si>
    <t>Flussufer- und Landröhricht</t>
  </si>
  <si>
    <t>Roselière terrestre</t>
  </si>
  <si>
    <t>Canneti terrestri, ripariali</t>
  </si>
  <si>
    <t>2.1.3</t>
  </si>
  <si>
    <t>Strandlingsgesellschaften</t>
  </si>
  <si>
    <t>Végétation temporaire des grèves</t>
  </si>
  <si>
    <t>Greti con copertura vegetale temporanea</t>
  </si>
  <si>
    <t>2.1.4</t>
  </si>
  <si>
    <t>Bach- und Flussröhricht</t>
  </si>
  <si>
    <t>Végétation des rives d'eau courante</t>
  </si>
  <si>
    <t>Rive delle acque correnti con copertura vegetale</t>
  </si>
  <si>
    <t>2.2</t>
  </si>
  <si>
    <t>Flachmoore</t>
  </si>
  <si>
    <t>Bas marais</t>
  </si>
  <si>
    <t>Torbiere basse (paludi)</t>
  </si>
  <si>
    <t>2.2.1</t>
  </si>
  <si>
    <t>Grossseggenbestände</t>
  </si>
  <si>
    <t>Magnocariçaie</t>
  </si>
  <si>
    <t>Paludi a grandi carici</t>
  </si>
  <si>
    <t>2.2.1.1</t>
  </si>
  <si>
    <t>Grossseggenried</t>
  </si>
  <si>
    <t>Magnocariçaie s.str.</t>
  </si>
  <si>
    <t>Paludi con grandi carici s.str. (Magnocariceto)</t>
  </si>
  <si>
    <t>2.2.1.2</t>
  </si>
  <si>
    <t>Schneidbinsenried</t>
  </si>
  <si>
    <t>Formation à marisque</t>
  </si>
  <si>
    <t>Acquitrini a Falasco</t>
  </si>
  <si>
    <t>2.2.2</t>
  </si>
  <si>
    <t>Saures Kleinseggenried</t>
  </si>
  <si>
    <t>Parvocariçaie acidophile</t>
  </si>
  <si>
    <t>Paludi a piccole carici acidofile</t>
  </si>
  <si>
    <t>2.2.3</t>
  </si>
  <si>
    <t>Kalkreiches Kleinseggenried (Davallseggenried)</t>
  </si>
  <si>
    <t>Parvocariçaie neutro-basophile</t>
  </si>
  <si>
    <t>Paludi a piccole carici neutro-basofile</t>
  </si>
  <si>
    <t>2.2.4</t>
  </si>
  <si>
    <t>Übergangsmoor</t>
  </si>
  <si>
    <t>Cariçaie de transition</t>
  </si>
  <si>
    <t>Torbiere di transizione</t>
  </si>
  <si>
    <t>2.2.5</t>
  </si>
  <si>
    <t>Schwemmufervegetation alpiner Wildbäche</t>
  </si>
  <si>
    <t>Groupement pionnier des bords de torrents alpins</t>
  </si>
  <si>
    <t>Rive dei torrenti alpini con vegetazione pioniera (carici artiche relitte)</t>
  </si>
  <si>
    <t>2.3</t>
  </si>
  <si>
    <t>Feucht- und Nasswiesen</t>
  </si>
  <si>
    <t>Prairies humides</t>
  </si>
  <si>
    <t>Prati acquitrinosi</t>
  </si>
  <si>
    <t>2.3.1</t>
  </si>
  <si>
    <t>Pfeifengraswiese</t>
  </si>
  <si>
    <t xml:space="preserve">Prairie à molinie </t>
  </si>
  <si>
    <t>Prati acquitrinosi a Gramigna altissima</t>
  </si>
  <si>
    <t>2.3.2</t>
  </si>
  <si>
    <t>Sumpfdotterblumenwiese</t>
  </si>
  <si>
    <t>Prairie à populage</t>
  </si>
  <si>
    <t>Prati acquitrinosi a Calta</t>
  </si>
  <si>
    <t>2.3.3</t>
  </si>
  <si>
    <t>Spierstaudenflur</t>
  </si>
  <si>
    <t>Mégaphorbiée marécageuse</t>
  </si>
  <si>
    <t>Prati acquitrinosi ad alte erbe (Olmaria)</t>
  </si>
  <si>
    <t>2.4</t>
  </si>
  <si>
    <t>Hochmoore</t>
  </si>
  <si>
    <t>Tourbière</t>
  </si>
  <si>
    <t>Torbiere alte</t>
  </si>
  <si>
    <t>2.4.1</t>
  </si>
  <si>
    <t>Torfmoos-Hochmoor</t>
  </si>
  <si>
    <t>Tourbière à sphaignes</t>
  </si>
  <si>
    <t>Torbiere a sfagni</t>
  </si>
  <si>
    <t>2.5</t>
  </si>
  <si>
    <t>Zeitweilig überflutete Annuellenfluren</t>
  </si>
  <si>
    <t>Végétation annuelle temporairement inondée</t>
  </si>
  <si>
    <t>Luoghi temporaneamente inondati con vegetazione annuale</t>
  </si>
  <si>
    <t>2.5.0</t>
  </si>
  <si>
    <t>Wechselfeuchte Pionierfluren ohne Vegetation</t>
  </si>
  <si>
    <t>Végétation anuelle temporairement inondée sans végétation</t>
  </si>
  <si>
    <t>Luoghi con vegetazione di alte erbe annuali nitrofile senza vegetatione</t>
  </si>
  <si>
    <t>2.5.1</t>
  </si>
  <si>
    <t>Einjährige Schlammflur (Zwergbinsenflur)</t>
  </si>
  <si>
    <t>Végétation de petites annuelles éphémères</t>
  </si>
  <si>
    <t>Luoghi con vegetazione di basse erbe annuali igrofile (giunchi nani)</t>
  </si>
  <si>
    <t>2.5.1.1</t>
  </si>
  <si>
    <t>Zwergbinsen-Annuellenflur mit Sumpfbinsen</t>
  </si>
  <si>
    <t>Communautés naines des eaux douces à Eleocharis</t>
  </si>
  <si>
    <t>Tappeti con Eleocharis</t>
  </si>
  <si>
    <t>2.5.1.2</t>
  </si>
  <si>
    <t>Zwergbinsen-Annuellenflur mit Zypergräsern</t>
  </si>
  <si>
    <t>Gazons à petits Cyperus</t>
  </si>
  <si>
    <t>Tappeti con giunchi nani</t>
  </si>
  <si>
    <t>2.5.1.3</t>
  </si>
  <si>
    <t>Annuellenflur feuchter Böden mit Zwergkräutern</t>
  </si>
  <si>
    <t>Communautés naines des substrats humides à herbacées</t>
  </si>
  <si>
    <t>Tappeti con herbe nane</t>
  </si>
  <si>
    <t>2.5.2</t>
  </si>
  <si>
    <t>Mehrjährige Schlammflur (Zweizahnflur)</t>
  </si>
  <si>
    <t>Végétation de grandes annuelles nitrophiles</t>
  </si>
  <si>
    <t>Luoghi con vegetazione di alte erbe annuali nitrofile</t>
  </si>
  <si>
    <t>3</t>
  </si>
  <si>
    <t>Gletscher, Fels, Schutt und Geröll</t>
  </si>
  <si>
    <t>Glaciers, rochers, éboulis, graviers</t>
  </si>
  <si>
    <t>Ghiacciai, rocce, ghiaioni, depositi fluviali e glaciali, grotte</t>
  </si>
  <si>
    <t>3.1</t>
  </si>
  <si>
    <t>Gletscher, Firn</t>
  </si>
  <si>
    <t>Glaciers, névés</t>
  </si>
  <si>
    <t>Ghiacciai e nevai</t>
  </si>
  <si>
    <t>3.1.1</t>
  </si>
  <si>
    <t>Gletscher</t>
  </si>
  <si>
    <t>Glacier</t>
  </si>
  <si>
    <t>Ghiacciai</t>
  </si>
  <si>
    <t>3.1.2</t>
  </si>
  <si>
    <t>Blockgletscher</t>
  </si>
  <si>
    <t>Glacier rocheux</t>
  </si>
  <si>
    <t>Ghiacciai sassosi (Rockglacier)</t>
  </si>
  <si>
    <t>3.1.3</t>
  </si>
  <si>
    <t>Firnfeld (Sommer)</t>
  </si>
  <si>
    <t>Névé d'altitude (été)</t>
  </si>
  <si>
    <t>Nevai perenni (Firn)</t>
  </si>
  <si>
    <t>3.1.4</t>
  </si>
  <si>
    <t>Schneefeld (Frühling)</t>
  </si>
  <si>
    <t>Plaque de neige au printemps</t>
  </si>
  <si>
    <t>Nevai residui primaverili</t>
  </si>
  <si>
    <t>3.2</t>
  </si>
  <si>
    <t>Alluvionen und Moränen</t>
  </si>
  <si>
    <t>Alluvions et moraines</t>
  </si>
  <si>
    <t>Suoli alluvionali e morene</t>
  </si>
  <si>
    <t>3.2.1</t>
  </si>
  <si>
    <t>Alluvionen (Schwemmland)</t>
  </si>
  <si>
    <t>Alluvions</t>
  </si>
  <si>
    <t>Suoli alluvionali</t>
  </si>
  <si>
    <t>3.2.1.0</t>
  </si>
  <si>
    <t>Alluvionen ohne Vegetation</t>
  </si>
  <si>
    <t>Alluvions sans végétation</t>
  </si>
  <si>
    <t>Suoli alluvionali privi di vegetazione</t>
  </si>
  <si>
    <t>3.2.1.1</t>
  </si>
  <si>
    <t>Flusskies-Pionierflur</t>
  </si>
  <si>
    <t>Alluvions avec végétation pionnière herbacée</t>
  </si>
  <si>
    <t>Suoli alluvionali con vegetazione pioniera erbacea</t>
  </si>
  <si>
    <t>3.2.2</t>
  </si>
  <si>
    <t>Moräne</t>
  </si>
  <si>
    <t>Moraine</t>
  </si>
  <si>
    <t>Morene</t>
  </si>
  <si>
    <t>3.2.2.0</t>
  </si>
  <si>
    <t>Moräne ohne Vegetation</t>
  </si>
  <si>
    <t>Moraine sans végétation</t>
  </si>
  <si>
    <t>Morene prive di vegetazione</t>
  </si>
  <si>
    <t>3.2.2.1</t>
  </si>
  <si>
    <t>Moräne mit Pioniervegetation</t>
  </si>
  <si>
    <t>Moraine avec végétation pionnière</t>
  </si>
  <si>
    <t>Morene con vegetazione pioniera</t>
  </si>
  <si>
    <t>3.3</t>
  </si>
  <si>
    <t>Steinschutt- und Geröllfluren</t>
  </si>
  <si>
    <t>Eboulis</t>
  </si>
  <si>
    <t>Ghiaioni</t>
  </si>
  <si>
    <t>3.3.1</t>
  </si>
  <si>
    <t>Kalkschutt</t>
  </si>
  <si>
    <t>Roche calcaire</t>
  </si>
  <si>
    <t>Ghiaioni calcarei</t>
  </si>
  <si>
    <t>3.3.1.1</t>
  </si>
  <si>
    <t>Kalkschutthalde ohne Gefässpflanzen</t>
  </si>
  <si>
    <t>Eboulis calcaire sans végétation vasculaire</t>
  </si>
  <si>
    <t>Ghiaioni calcarei privi di piante vascolari</t>
  </si>
  <si>
    <t>3.3.1.2</t>
  </si>
  <si>
    <t>Alpine Kalkschuttflur</t>
  </si>
  <si>
    <t>Eboulis calcaire d'altitude (roche dure)</t>
  </si>
  <si>
    <t>Ghiaioni calcarei d'altitudine (roccia compatta)</t>
  </si>
  <si>
    <t>3.3.1.3</t>
  </si>
  <si>
    <t>Alpine Kalkschieferflur</t>
  </si>
  <si>
    <t>Eboulis de calcschistes d'altitude</t>
  </si>
  <si>
    <t xml:space="preserve">Ghiaioni di calcescisti d'altitudine </t>
  </si>
  <si>
    <t>3.3.1.4</t>
  </si>
  <si>
    <t>Feuchte Kalkschuttflur</t>
  </si>
  <si>
    <t>Eboulis calcaire humide</t>
  </si>
  <si>
    <t>Ghiaioni calcarei con vegetazione igrofila</t>
  </si>
  <si>
    <t>3.3.1.5</t>
  </si>
  <si>
    <t>Trockenwarme Kalkschuttflur</t>
  </si>
  <si>
    <t>Eboulis calcaire thermophile</t>
  </si>
  <si>
    <t>Ghiaioni calcarei con vegetazione termofila</t>
  </si>
  <si>
    <t>3.3.2</t>
  </si>
  <si>
    <t>Silikatschutt</t>
  </si>
  <si>
    <t>Roche siliceuse</t>
  </si>
  <si>
    <t>Ghiaioni silicatici</t>
  </si>
  <si>
    <t>3.3.2.1</t>
  </si>
  <si>
    <t>Silikatschutthalde ohne Gefässpflanzen</t>
  </si>
  <si>
    <t>Eboulis siliceux sans végétation vasculaire</t>
  </si>
  <si>
    <t>Ghiaioni silicatici privi di piante vascolari</t>
  </si>
  <si>
    <t>3.3.2.2</t>
  </si>
  <si>
    <t>Alpine Silikatschuttflur</t>
  </si>
  <si>
    <t>Eboulis siliceux d'altitude</t>
  </si>
  <si>
    <t>Ghiaioni silicatici d'altitudine a Androsace alpina</t>
  </si>
  <si>
    <t>3.3.2.3</t>
  </si>
  <si>
    <t>Sommerwarme Silikatschuttflur</t>
  </si>
  <si>
    <t>Eboulis siliceux thermophiles</t>
  </si>
  <si>
    <t>Ghiaioni silicatici a vegetazione termofila</t>
  </si>
  <si>
    <t>3.4</t>
  </si>
  <si>
    <t>Felsen</t>
  </si>
  <si>
    <t>Parois rocheuses</t>
  </si>
  <si>
    <t>Pareti rocciose</t>
  </si>
  <si>
    <t>3.4.1</t>
  </si>
  <si>
    <t>Kalkfels</t>
  </si>
  <si>
    <t>Paroi de roche calcaire</t>
  </si>
  <si>
    <t>Pareti di roccia calcarea</t>
  </si>
  <si>
    <t>3.4.1.1</t>
  </si>
  <si>
    <t>Kalkfelsflur ohne Gefässpflanzen</t>
  </si>
  <si>
    <t>Paroi calcaire sans végétation vasculaire</t>
  </si>
  <si>
    <t>Pareti calcaree prive di piante vascolari</t>
  </si>
  <si>
    <t>3.4.1.2</t>
  </si>
  <si>
    <t>Sonnige Kalkfelsflur mit Gefässpflanzen</t>
  </si>
  <si>
    <t>Paroi calcaire ensoleillée avec végétation vasculaire</t>
  </si>
  <si>
    <t>Pareti calcaree soleggiate a piante vascolari rupicole</t>
  </si>
  <si>
    <t>3.4.1.3</t>
  </si>
  <si>
    <t>Schattige Kalkfelsflur</t>
  </si>
  <si>
    <t>Paroi calcaire ombragée avec végétation vasculaire</t>
  </si>
  <si>
    <t>Pareti calcaree ombrose a piante vascolari rupicole</t>
  </si>
  <si>
    <t>3.4.2</t>
  </si>
  <si>
    <t>Silikat-, Serpentinfelsen</t>
  </si>
  <si>
    <t>Paroi de roche siliceuse, serpentine</t>
  </si>
  <si>
    <t>Pareti di roccia silicatica</t>
  </si>
  <si>
    <t>3.4.2.1</t>
  </si>
  <si>
    <t>Silikatfelsflur ohne Gefässpflanzen</t>
  </si>
  <si>
    <t>Paroi siliceuse sans végétation vasculaire</t>
  </si>
  <si>
    <t>Pareti silicatiche prive di piante vascolari</t>
  </si>
  <si>
    <t>3.4.2.2</t>
  </si>
  <si>
    <t>Silikatfelsflur</t>
  </si>
  <si>
    <t>Paroi siliceuse avec végétation vasculaire</t>
  </si>
  <si>
    <t>Pareti silicee con piante vascolari rupicole</t>
  </si>
  <si>
    <t>3.4.2.3</t>
  </si>
  <si>
    <t>Serpentingesteinsflur</t>
  </si>
  <si>
    <t>Végétation des rochers de serpentine</t>
  </si>
  <si>
    <t>Rocce serpentinose a piante rupicole</t>
  </si>
  <si>
    <t>3.5</t>
  </si>
  <si>
    <t>Höhlen</t>
  </si>
  <si>
    <t>Grottes et cavernes obscures</t>
  </si>
  <si>
    <t>Grotte, caverne e cunicoli</t>
  </si>
  <si>
    <t>3.5.1</t>
  </si>
  <si>
    <t xml:space="preserve">Bereich der Unterseite von Steinen, Blöcken, etc. </t>
  </si>
  <si>
    <t>Zone de la pierre enfoncée</t>
  </si>
  <si>
    <t>Nicchie sotto blocchi di pietra o rocce sporgenti</t>
  </si>
  <si>
    <t>3.5.2</t>
  </si>
  <si>
    <t>Bau von Tieren</t>
  </si>
  <si>
    <t>Terrier</t>
  </si>
  <si>
    <t xml:space="preserve">Tane e cunicoli di animali </t>
  </si>
  <si>
    <t>3.5.3</t>
  </si>
  <si>
    <t>Höhlenwandgesellschaften (Höhleneingang)</t>
  </si>
  <si>
    <t>Association pariétale (entrée des grottes)</t>
  </si>
  <si>
    <t>Ingressi di grotta a vegetazione liminare</t>
  </si>
  <si>
    <t>3.5.4</t>
  </si>
  <si>
    <t>Guanohaufen</t>
  </si>
  <si>
    <t>Dépôt de guano</t>
  </si>
  <si>
    <t>Cumuli di guano</t>
  </si>
  <si>
    <t>3.5.5</t>
  </si>
  <si>
    <t>Künstliche Höhlung (Minen, Tunnel)</t>
  </si>
  <si>
    <t>Cavité artificielle avec influences humaines (mines, tunnels)</t>
  </si>
  <si>
    <t>Cavità artificiali legate all'attività umana (miniere, gallerie)</t>
  </si>
  <si>
    <t>3.5.6</t>
  </si>
  <si>
    <t>Unterirdische Lehmablagerung</t>
  </si>
  <si>
    <t>Millieu profond, dépôts d'argile</t>
  </si>
  <si>
    <t>Zone profonde delle grotte con depositi di argilla</t>
  </si>
  <si>
    <t>3.5.7</t>
  </si>
  <si>
    <t>Unterirdische Felswand</t>
  </si>
  <si>
    <t>Milieu profonde, roche dure</t>
  </si>
  <si>
    <t>Zone profonde delle grotte con roccia compatta</t>
  </si>
  <si>
    <t>4</t>
  </si>
  <si>
    <t>Rasen, Wiesen</t>
  </si>
  <si>
    <t>Pelouses, prairies</t>
  </si>
  <si>
    <t>Praterie</t>
  </si>
  <si>
    <t>4.0</t>
  </si>
  <si>
    <t>Kunstrasen</t>
  </si>
  <si>
    <t>Gazons et prairies artificielles</t>
  </si>
  <si>
    <t>Tappeti erbosi e prati artificiali</t>
  </si>
  <si>
    <t>4.0.1</t>
  </si>
  <si>
    <t>Kunstwiese auf Fruchtfolgefläche</t>
  </si>
  <si>
    <t>Prairie temporaire sur terre assolée</t>
  </si>
  <si>
    <t>Prati pluriennali in rotazione</t>
  </si>
  <si>
    <t>4.0.2</t>
  </si>
  <si>
    <t>Kunstrasen auf Sportplätzen, im Siedlungsraum, usw.</t>
  </si>
  <si>
    <t>Gazon artificiel terrains de sport, milieu urbain, etc.</t>
  </si>
  <si>
    <t>Tappeti erbosi di campi sportivi, di ambienti urbani ecc.</t>
  </si>
  <si>
    <t>4.0.3</t>
  </si>
  <si>
    <t>Begrünung in Tieflagen (Strassenböchungen, usw.)</t>
  </si>
  <si>
    <t>Ensemencement après terrassement à basse altitude (talus de route, etc.)</t>
  </si>
  <si>
    <t>Rinverdimenti su superficie rimodellate di bassa altitudine</t>
  </si>
  <si>
    <t>4.0.4</t>
  </si>
  <si>
    <t>Begrünungsansaat nach Erdbewegungen in Hochlagen (Skipisten, etc.)</t>
  </si>
  <si>
    <t>Ensemencement après terrassement, haute altitude (piste de ski, etc.)</t>
  </si>
  <si>
    <t>Rinverdimenti su superficie rimodellate d'altitudine (piste di sci ecc.)</t>
  </si>
  <si>
    <t>4.1</t>
  </si>
  <si>
    <t>Pionierfluren auf Felsböden (Felsgrusfluren)</t>
  </si>
  <si>
    <t>Dalles rocheuses et lapiez</t>
  </si>
  <si>
    <t>Tavolati e campi solcati</t>
  </si>
  <si>
    <t>4.1.1</t>
  </si>
  <si>
    <t>Wärmeliebende Kalkfels-Pionierflur</t>
  </si>
  <si>
    <t>Végétation des dalles calcaires de basse altitude</t>
  </si>
  <si>
    <t>Tavolati calcarei di bassa altitudine con copertura vegetale</t>
  </si>
  <si>
    <t>4.1.2</t>
  </si>
  <si>
    <t>Kalkfelsgrusflur des Gebirges (Karstgebiet)</t>
  </si>
  <si>
    <t>Végétation des dalles calcaires et lapiez de montagne</t>
  </si>
  <si>
    <t>Tavolati calcarei e campi solcati d'altitudine con copertura vegetale</t>
  </si>
  <si>
    <t>4.1.3</t>
  </si>
  <si>
    <t>Thermophile Silikatfelsgrusflur</t>
  </si>
  <si>
    <t>Végétation des dalles siliceuses de basse altitude</t>
  </si>
  <si>
    <t>Tavolati silicatici di bassa altitudine con copertura vegetale</t>
  </si>
  <si>
    <t>4.1.4</t>
  </si>
  <si>
    <t>Silikatfesgrusflur des Gebirges</t>
  </si>
  <si>
    <t>Végétation des dalles siliceuses de montagne</t>
  </si>
  <si>
    <t>Tavolati silicatici d'altitudine (vegetazione a Borracina)</t>
  </si>
  <si>
    <t>4.2</t>
  </si>
  <si>
    <t>Wärmeliebende Trockenrasen</t>
  </si>
  <si>
    <t>Pelouses sèches thermophiles</t>
  </si>
  <si>
    <t>Praterie termofile aride e semiaride</t>
  </si>
  <si>
    <t>4.2.1</t>
  </si>
  <si>
    <t>Kontinentaler Trockenrasen</t>
  </si>
  <si>
    <t>Pelouses continentales</t>
  </si>
  <si>
    <t>Steppe rupicole centro- e prealpine</t>
  </si>
  <si>
    <t>4.2.1.1</t>
  </si>
  <si>
    <t>Inneralpine Felsensteppe</t>
  </si>
  <si>
    <t>Pelouse steppique</t>
  </si>
  <si>
    <t>Praterie steppiche tipiche</t>
  </si>
  <si>
    <t>4.2.1.2</t>
  </si>
  <si>
    <t>Kontinentaler Halbtrockenrasen</t>
  </si>
  <si>
    <t>Pelouse mi-sèche continentale</t>
  </si>
  <si>
    <t>Praterie continentali semiaride</t>
  </si>
  <si>
    <t>4.2.2</t>
  </si>
  <si>
    <t>Subatlantischer Trockenrasen</t>
  </si>
  <si>
    <t>Pelouse sèche médio-européenne</t>
  </si>
  <si>
    <t>Praterie medioeuropee aride a Forasacco</t>
  </si>
  <si>
    <t>4.2.3</t>
  </si>
  <si>
    <t>Insubrischer Trockenrasen</t>
  </si>
  <si>
    <t>Pelouse sèche insubrienne</t>
  </si>
  <si>
    <t>Prati insubrici aridi su suolo acido</t>
  </si>
  <si>
    <t>4.2.4</t>
  </si>
  <si>
    <t>Mitteleuropäischer Halbtrockenrasen</t>
  </si>
  <si>
    <t>Pelouse mi-sèche médio-europénne</t>
  </si>
  <si>
    <t>Praterie medioeuropee semiaride a Forasacco</t>
  </si>
  <si>
    <t>4.3</t>
  </si>
  <si>
    <t>Magerrasen der Hochlagen</t>
  </si>
  <si>
    <t>Pelouses et pâturages maigres d'altitude</t>
  </si>
  <si>
    <t>Praterie e pascoli magri d'altitudine</t>
  </si>
  <si>
    <t>4.3.1</t>
  </si>
  <si>
    <t>Blaugrashalde</t>
  </si>
  <si>
    <t>Pelouse calcaire sèche à seslerie</t>
  </si>
  <si>
    <t xml:space="preserve">Prati aridi su suolo calcareo a Sesleria comune </t>
  </si>
  <si>
    <t>4.3.1.2</t>
  </si>
  <si>
    <t>Blaugrashalde der südlichen Kalkalpen</t>
  </si>
  <si>
    <t>Pelouse calcaire à seslérie et  laiche austroalpine</t>
  </si>
  <si>
    <t>Prati aridi su suolo calcareo con Sesleria e Carice sudalpina</t>
  </si>
  <si>
    <t>4.3.2</t>
  </si>
  <si>
    <t>Polsterseggenrasen</t>
  </si>
  <si>
    <t>Pelouse calcaire sèche à laiche ferme</t>
  </si>
  <si>
    <t>Prati aridi su suolo calcareo a Carice rigida</t>
  </si>
  <si>
    <t>4.3.3</t>
  </si>
  <si>
    <t>Rostseggenhalde</t>
  </si>
  <si>
    <t>Pelouse calcaire fraîche</t>
  </si>
  <si>
    <t>Prati freschi e pascoli su suolo calcareo a Carice ferruginea</t>
  </si>
  <si>
    <t>4.3.4</t>
  </si>
  <si>
    <t>Nacktriedrasen</t>
  </si>
  <si>
    <t>Gazon des crêtes ventées</t>
  </si>
  <si>
    <t>Creste e dossi ventosi a suolo calcareo con copertura vegetale</t>
  </si>
  <si>
    <t>4.3.5</t>
  </si>
  <si>
    <t>Borstgrasrasen</t>
  </si>
  <si>
    <t>Pâturage maigre acide</t>
  </si>
  <si>
    <t>Pascoli magri su suolo acido a Cervino</t>
  </si>
  <si>
    <t>4.3.6</t>
  </si>
  <si>
    <t>Buntschwingelhalde</t>
  </si>
  <si>
    <t>Pelouse rocheuse acide</t>
  </si>
  <si>
    <t>Balze e cenge su suolo silicatico con Festuca varia</t>
  </si>
  <si>
    <t>4.3.6.2</t>
  </si>
  <si>
    <t>Violettschwingelrasen</t>
  </si>
  <si>
    <t>Pelouse rocheuse acide à pâturin violet</t>
  </si>
  <si>
    <t>Balze e cenge su suolo silicatico con Fienarola violacea</t>
  </si>
  <si>
    <t>4.3.6.3</t>
  </si>
  <si>
    <t>Goldschwingelrasen</t>
  </si>
  <si>
    <t>Pelouse rocheuse acide à fétuque paniculée</t>
  </si>
  <si>
    <t>Balze e cenge su suolo silicatico con Festuca pannocchiuta</t>
  </si>
  <si>
    <t>4.3.7</t>
  </si>
  <si>
    <t>Krummseggenrasen</t>
  </si>
  <si>
    <t>Pelouse acide de l'étage alpin supérieur</t>
  </si>
  <si>
    <t>Praterie d'altitudine su suolo acido a Carice ricurva</t>
  </si>
  <si>
    <t>4.4</t>
  </si>
  <si>
    <t>Schneetälchen</t>
  </si>
  <si>
    <t>Combes à neige</t>
  </si>
  <si>
    <t>Vallette nivali</t>
  </si>
  <si>
    <t>4.4.1</t>
  </si>
  <si>
    <t>Kalk-Schneetälchen</t>
  </si>
  <si>
    <t>Combe à neige calcaire</t>
  </si>
  <si>
    <t>Vallette nivali a suolo calcareo</t>
  </si>
  <si>
    <t>4.4.2</t>
  </si>
  <si>
    <t>Sauerboden-Schneetälchen</t>
  </si>
  <si>
    <t>Combe à neige acide</t>
  </si>
  <si>
    <t>Vallette nivali a suolo acido</t>
  </si>
  <si>
    <t>4.5</t>
  </si>
  <si>
    <t>Fettwiesen und -weiden</t>
  </si>
  <si>
    <t>Prairies grasses</t>
  </si>
  <si>
    <t>Praterie e pascoli pingui</t>
  </si>
  <si>
    <t>4.5.1</t>
  </si>
  <si>
    <t>Fromentalwiese</t>
  </si>
  <si>
    <t>Prairie de fauche de basse altitude</t>
  </si>
  <si>
    <t>Praterie da sfalcio di bassa altitudine</t>
  </si>
  <si>
    <t>4.5.1.1</t>
  </si>
  <si>
    <t>Knaulgraswiesen</t>
  </si>
  <si>
    <t>Prairie à dactyle</t>
  </si>
  <si>
    <t>Praterie  con Erba mazzolina comune</t>
  </si>
  <si>
    <t>4.5.1.2</t>
  </si>
  <si>
    <t>Typische Fromentalwiese</t>
  </si>
  <si>
    <t>Prairie à fromental typique</t>
  </si>
  <si>
    <t>Praterie con Avena altissima tipiche</t>
  </si>
  <si>
    <t>4.5.1.3</t>
  </si>
  <si>
    <t>Trockene Fromentalwiese</t>
  </si>
  <si>
    <t>Prairie à fromental sécharde</t>
  </si>
  <si>
    <t>Praterie con Avena altissima aride</t>
  </si>
  <si>
    <t>4.5.1.4</t>
  </si>
  <si>
    <t>Feuchte Fuchschwanzwiese</t>
  </si>
  <si>
    <t>Prairie humide à vulpin</t>
  </si>
  <si>
    <t>Praterie acquitrinose con Coda di topo comune</t>
  </si>
  <si>
    <t>4.5.2</t>
  </si>
  <si>
    <t>Bergfettwiese (Goldhaferwiese)</t>
  </si>
  <si>
    <t>Prairie de fauche de montagne</t>
  </si>
  <si>
    <t>Prati pingui di montagna</t>
  </si>
  <si>
    <t>4.5.3</t>
  </si>
  <si>
    <t>Kammgrasweide</t>
  </si>
  <si>
    <t>Pâturage de basse et moyenne altitude</t>
  </si>
  <si>
    <t>Pascoli pingui di bassa e media altitudine a Covetta</t>
  </si>
  <si>
    <t>4.5.4</t>
  </si>
  <si>
    <t>Bergfettweide (Milchkrautweide)</t>
  </si>
  <si>
    <t>Pâturage gras subalpin et alpin</t>
  </si>
  <si>
    <t>Pascoli pingui degli orizzonti subalpino e alpino</t>
  </si>
  <si>
    <t>4.6</t>
  </si>
  <si>
    <t>Grasbrachen</t>
  </si>
  <si>
    <t>Friches à graminées</t>
  </si>
  <si>
    <t>Aree abbandonate erbose</t>
  </si>
  <si>
    <t>4.6.1</t>
  </si>
  <si>
    <t>Ruderaler Halbtrockenrasen</t>
  </si>
  <si>
    <t>Friche à chiendent</t>
  </si>
  <si>
    <t>Aree abbandonate aride e termofile a Gramigna</t>
  </si>
  <si>
    <t>4.6.2</t>
  </si>
  <si>
    <t>Fiederzwenckenbrache</t>
  </si>
  <si>
    <t>Friche à Brachypodium pinnatum</t>
  </si>
  <si>
    <t>Aree abbandonate semiaride a Paléo comune</t>
  </si>
  <si>
    <t>4.6.3</t>
  </si>
  <si>
    <t>Fromentalbrache</t>
  </si>
  <si>
    <t>Friche à Arrhenatherum elatius</t>
  </si>
  <si>
    <t>Aree abbandonate ad Avena altissima</t>
  </si>
  <si>
    <t>4.6.4</t>
  </si>
  <si>
    <t>Pfeifengrasbrache</t>
  </si>
  <si>
    <t>Friche à Molinia arundinacea</t>
  </si>
  <si>
    <t>Aree abbandonate umide con Gramigna altissima</t>
  </si>
  <si>
    <t>4.6.5</t>
  </si>
  <si>
    <t>Reitgrasbrache</t>
  </si>
  <si>
    <t>Friche à Calamagrostis varia</t>
  </si>
  <si>
    <t>Aree abbandonate aride a Cannella comune</t>
  </si>
  <si>
    <t>5</t>
  </si>
  <si>
    <t>Krautsäume, Hochstaudenfluren, Gebüsche</t>
  </si>
  <si>
    <t>Lisières, mégaphorbiaies, broussailles</t>
  </si>
  <si>
    <t>Margini di bosco, radure, aggregati di alte erbe, cespuglieti e brughiere</t>
  </si>
  <si>
    <t>5.1</t>
  </si>
  <si>
    <t>Saumgesellschaften</t>
  </si>
  <si>
    <t>Lisières herbacées (ourlets)</t>
  </si>
  <si>
    <t>Orli di bosco erbacei</t>
  </si>
  <si>
    <t>5.1.0</t>
  </si>
  <si>
    <t>Künstliche Saumgesellschaft</t>
  </si>
  <si>
    <t>Ourlet atypique</t>
  </si>
  <si>
    <t>5.1.1</t>
  </si>
  <si>
    <t>Trockenwarmer Krautsaum</t>
  </si>
  <si>
    <t>Ourlet maigre xérothermophile</t>
  </si>
  <si>
    <t>Margini magri e xero-termofili</t>
  </si>
  <si>
    <t>5.1.2</t>
  </si>
  <si>
    <t>Mesophiler Krautsaum</t>
  </si>
  <si>
    <t>Ourlet maigre mésophile</t>
  </si>
  <si>
    <t>Orli magri e mesofili</t>
  </si>
  <si>
    <t>5.1.3</t>
  </si>
  <si>
    <t>Feuchter Krautsaum (Tieflagen)</t>
  </si>
  <si>
    <t>Ourlet hygrophile de plaine</t>
  </si>
  <si>
    <t>Orli igrofili di pianura</t>
  </si>
  <si>
    <t>5.1.4</t>
  </si>
  <si>
    <t>Feuchter Krautsaum der höheren Lagen</t>
  </si>
  <si>
    <t>Ourlet hygrophile d'altitude</t>
  </si>
  <si>
    <t>Orli igrofili d'altitudine</t>
  </si>
  <si>
    <t>5.1.5</t>
  </si>
  <si>
    <t>Nährstoffreicher Krautsaum</t>
  </si>
  <si>
    <t>Ourlet nitrophile mésophile</t>
  </si>
  <si>
    <t>Orli nitro-mesofili</t>
  </si>
  <si>
    <t>5.2</t>
  </si>
  <si>
    <t>Hochstaudenfluren, Waldschläge</t>
  </si>
  <si>
    <t>Mégaphorbiaies, coupes forestières</t>
  </si>
  <si>
    <t>Tagli rasi, radure e luoghi ad alte erbe</t>
  </si>
  <si>
    <t>5.2.1</t>
  </si>
  <si>
    <t>Schlagflur, Waldlichtung auf basenreichem Boden</t>
  </si>
  <si>
    <t>Coupe, clairière sur sol baso-neutrophile</t>
  </si>
  <si>
    <t>Tagli rasi e radure su suolo calcareo</t>
  </si>
  <si>
    <t>5.2.2</t>
  </si>
  <si>
    <t>Schlagflur, Waldlichtung auf saurem Boden</t>
  </si>
  <si>
    <t>Coupe, clairière sur sol acide</t>
  </si>
  <si>
    <t>Tagli rasi e radure su suolo silicatico</t>
  </si>
  <si>
    <t>5.2.3</t>
  </si>
  <si>
    <t>Montan-subalpine Hochgrasflur</t>
  </si>
  <si>
    <t>Mégaphorbiaie de montagne mésophile à graminées</t>
  </si>
  <si>
    <t>Luoghi montani ad alte graminacee mesofile (Cannella)</t>
  </si>
  <si>
    <t>5.2.4</t>
  </si>
  <si>
    <t>Hochstaudenflur des Gebirges</t>
  </si>
  <si>
    <t>Mégaphorbiaie de montagne hygrophile à Adenostyles alliariae</t>
  </si>
  <si>
    <t>Luoghi montani ad alte erbe igrofile (Cavolaccio alpino)</t>
  </si>
  <si>
    <t>5.2.5</t>
  </si>
  <si>
    <t>Adlerfarnflur</t>
  </si>
  <si>
    <t>Mégaphorbiaie à Pteridium aquilinum</t>
  </si>
  <si>
    <t>Luoghi ad alte erbe con Felce aquilina</t>
  </si>
  <si>
    <t>5.3</t>
  </si>
  <si>
    <t>Gebüsche (Waldmäntel, Dickichte, Hecken)</t>
  </si>
  <si>
    <t>Formations buissonnantes (manteau, fourrés, haies)</t>
  </si>
  <si>
    <t>Cespuglieti (mantelli, spessine, siepi)</t>
  </si>
  <si>
    <t>5.3.0</t>
  </si>
  <si>
    <t>Naturferne Pflanzung</t>
  </si>
  <si>
    <t>Plantation artificielle</t>
  </si>
  <si>
    <t>Piantagioni artificiali</t>
  </si>
  <si>
    <t>5.3.0.1</t>
  </si>
  <si>
    <t>Naturferne Pflanzung mit sommergrünen Arten</t>
  </si>
  <si>
    <t>Plantation artificielle à feuilles caduques</t>
  </si>
  <si>
    <t>Piantagioni artificiali di caducifoglie (piante decidue)</t>
  </si>
  <si>
    <t>5.3.0.2</t>
  </si>
  <si>
    <t>Naturferne Pflanzung mit immergrünen Arten</t>
  </si>
  <si>
    <t>Plantation artificielle à feuilles persistantes</t>
  </si>
  <si>
    <t>Piantagioni artificiali di sempreverdi</t>
  </si>
  <si>
    <t>5.3.1</t>
  </si>
  <si>
    <t>Besenginster-Gebüsche</t>
  </si>
  <si>
    <t>Buissons thermophiles sur sol acide</t>
  </si>
  <si>
    <t>Cespuglieti termofili su suolo acido</t>
  </si>
  <si>
    <t>5.3.2</t>
  </si>
  <si>
    <t>Trockenwarme Gebüsche auf basenreichem Boden</t>
  </si>
  <si>
    <t>Buissons xérothermophiles sur sol neutre à alcalin</t>
  </si>
  <si>
    <t>Cespuglieti xero-termofili su suolo calcareo (a Crespino)</t>
  </si>
  <si>
    <t>5.3.3</t>
  </si>
  <si>
    <t>Mesophiles Gebüsch</t>
  </si>
  <si>
    <t>Buissons mésophiles</t>
  </si>
  <si>
    <t>Cespuglieti mesofili</t>
  </si>
  <si>
    <t>5.3.4</t>
  </si>
  <si>
    <t>Brombeergestrüpp</t>
  </si>
  <si>
    <t>Roncier à Rubus fructicosus s.l.</t>
  </si>
  <si>
    <t>Roveti</t>
  </si>
  <si>
    <t>5.3.5</t>
  </si>
  <si>
    <t>Gebüschreiche Vorwaldgesellschaften</t>
  </si>
  <si>
    <t>Stade arbustif préforestier</t>
  </si>
  <si>
    <t>Aree cespugliate in fase di rimboschimento</t>
  </si>
  <si>
    <t>5.3.6</t>
  </si>
  <si>
    <t>Gebirgsweidenaue</t>
  </si>
  <si>
    <t>Saulaie buissonnante alluviale</t>
  </si>
  <si>
    <t>Saliceti arbustivi alluvionali</t>
  </si>
  <si>
    <t>5.3.7</t>
  </si>
  <si>
    <t>Moor-Weidengebüsch</t>
  </si>
  <si>
    <t>Saulaie buissonnante marécageuse</t>
  </si>
  <si>
    <t>Saliceti arbustivi palustri</t>
  </si>
  <si>
    <t>5.3.8</t>
  </si>
  <si>
    <t>subalpine Karst-Weidengebüsche</t>
  </si>
  <si>
    <t>Saulaie buissonnante subalpine</t>
  </si>
  <si>
    <t>Saliceti arbustivi subalpini</t>
  </si>
  <si>
    <t>5.3.9</t>
  </si>
  <si>
    <t>Grünerlengebüsche</t>
  </si>
  <si>
    <t>Aulnaie verte</t>
  </si>
  <si>
    <t>Arbusteti di Ontano verde (Alneto verde)</t>
  </si>
  <si>
    <t>5.4</t>
  </si>
  <si>
    <t>Zwergstrauchheiden</t>
  </si>
  <si>
    <t>Landes</t>
  </si>
  <si>
    <t>Brughiere</t>
  </si>
  <si>
    <t>5.4.1</t>
  </si>
  <si>
    <t>Subatlantische Zwergstrauchheide</t>
  </si>
  <si>
    <t>Lande subatlantique acidophile</t>
  </si>
  <si>
    <t>Brughiere subatlantiche acidofile</t>
  </si>
  <si>
    <t>5.4.1.1</t>
  </si>
  <si>
    <t>Subatlantsiche Heide auf Moorboden</t>
  </si>
  <si>
    <t>Lande subatlantique sur sol tourbeux</t>
  </si>
  <si>
    <t>5.4.1.2</t>
  </si>
  <si>
    <t>Subatlantsiche Heide auf nicht-moorigem Boden</t>
  </si>
  <si>
    <t>Lande subatlantique sur sol non tourbeux</t>
  </si>
  <si>
    <t>5.4.2</t>
  </si>
  <si>
    <t>Kontinentale Zwergstrauchheinde</t>
  </si>
  <si>
    <t>Lande continentale à genévrier sabine</t>
  </si>
  <si>
    <t>Brughiere continentali a Ginepro sabino</t>
  </si>
  <si>
    <t>5.4.3</t>
  </si>
  <si>
    <t>Subalpine Heide auf Kalkboden</t>
  </si>
  <si>
    <t>Lande subalpine calcicole</t>
  </si>
  <si>
    <t>Brughiere subalpine su suolo calcareo</t>
  </si>
  <si>
    <t>5.4.4</t>
  </si>
  <si>
    <t>Trockene subalpine Zwergstrauchheide</t>
  </si>
  <si>
    <t>Lande subalpine xérophile sur sol acide</t>
  </si>
  <si>
    <t xml:space="preserve">Brughiere subalpine xerofile su suolo acido a Ginepro nano </t>
  </si>
  <si>
    <t>5.4.5</t>
  </si>
  <si>
    <t>Mesophile subalpine Zwergstrauchheide</t>
  </si>
  <si>
    <t>Lande subalpine méso-hygrophile sur sol acide</t>
  </si>
  <si>
    <t>Brughiere subalpine meso-igrofile su suolo acido a Rododendro e Mirtillo nero</t>
  </si>
  <si>
    <t>5.4.6</t>
  </si>
  <si>
    <t>Alpine Windheide</t>
  </si>
  <si>
    <t>Lande alpine ventée</t>
  </si>
  <si>
    <t>Brughiere alpine ventose (brughiere artico-alpine di arbusti nani, brughiere a Loiseleuria)</t>
  </si>
  <si>
    <t>6</t>
  </si>
  <si>
    <t>Wälder</t>
  </si>
  <si>
    <t>Forêts</t>
  </si>
  <si>
    <t>Ambienti boscati</t>
  </si>
  <si>
    <t>6.0</t>
  </si>
  <si>
    <t>Forstpflanzungen, Einzelbäume</t>
  </si>
  <si>
    <t>Plantations, arbres isolés</t>
  </si>
  <si>
    <t>Piantagioni e alberi isolati</t>
  </si>
  <si>
    <t>6.0.1</t>
  </si>
  <si>
    <t>Aufforstung mit Laubgehölzen</t>
  </si>
  <si>
    <t>Plantation de feuillus</t>
  </si>
  <si>
    <t>Piantagioni di latifoglie</t>
  </si>
  <si>
    <t>6.0.2</t>
  </si>
  <si>
    <t>Aufforstung mit Nadelgehölzen</t>
  </si>
  <si>
    <t>Plantation de cônifères</t>
  </si>
  <si>
    <t>Piantagioni di conifere</t>
  </si>
  <si>
    <t>6.0.3</t>
  </si>
  <si>
    <t>Einzelbaum</t>
  </si>
  <si>
    <t>Arbre isolé</t>
  </si>
  <si>
    <t>Albero isolato</t>
  </si>
  <si>
    <t>6.1</t>
  </si>
  <si>
    <t>Bruch- und Auenwälder</t>
  </si>
  <si>
    <t>Forêts inondables</t>
  </si>
  <si>
    <t>Boschi sottoposti all'influsso della falda acquifera</t>
  </si>
  <si>
    <t>6.1.1</t>
  </si>
  <si>
    <t>Erlen-Bruchwald</t>
  </si>
  <si>
    <t>Aulnaie noire</t>
  </si>
  <si>
    <t>Ontaneti su suolo fradicio con Ontano comune</t>
  </si>
  <si>
    <t>6.1.2</t>
  </si>
  <si>
    <t>Silberweiden-Auenwald</t>
  </si>
  <si>
    <t>Saulaie blanche</t>
  </si>
  <si>
    <t>Saliceti alluvionali a Salice comune</t>
  </si>
  <si>
    <t>6.1.3</t>
  </si>
  <si>
    <t>Grauerlen-Auenwald</t>
  </si>
  <si>
    <t>Aulnaie alluviale</t>
  </si>
  <si>
    <t>Ontaneti alluvionali con Ontano bianco</t>
  </si>
  <si>
    <t>6.1.3.1</t>
  </si>
  <si>
    <t>Alpen-Weidenauenwald</t>
  </si>
  <si>
    <t>Saulaie laurier</t>
  </si>
  <si>
    <t>Saliceti alluvionali con Salice odoroso</t>
  </si>
  <si>
    <t>6.1.4</t>
  </si>
  <si>
    <t>Eschen-Auenwald</t>
  </si>
  <si>
    <t>Frênaie humide</t>
  </si>
  <si>
    <t>Frassineti umidi</t>
  </si>
  <si>
    <t>6.2</t>
  </si>
  <si>
    <t>Buchenwälder</t>
  </si>
  <si>
    <t>Hêtraies</t>
  </si>
  <si>
    <t>Faggete</t>
  </si>
  <si>
    <t>6.2.1</t>
  </si>
  <si>
    <t>Orchideen-Buchenwald</t>
  </si>
  <si>
    <t>Hêtraie xérothermophile</t>
  </si>
  <si>
    <t>Faggete xero-termofile su suolo calcareo a Orchidee</t>
  </si>
  <si>
    <t>6.2.2</t>
  </si>
  <si>
    <t>Hainsimsen-Buchenwald</t>
  </si>
  <si>
    <t>Hêtraie acidophile</t>
  </si>
  <si>
    <t>Faggete acidofile a Erba lucciola</t>
  </si>
  <si>
    <t>6.2.3</t>
  </si>
  <si>
    <t>Waldmeister-Buchenwald</t>
  </si>
  <si>
    <t>Hêtraie mésophile de basse altitude</t>
  </si>
  <si>
    <t>Faggete mesofile di bassa altitudine a Stellina odorosa</t>
  </si>
  <si>
    <t>6.2.3.1</t>
  </si>
  <si>
    <t>Atlantischer Buchenwald</t>
  </si>
  <si>
    <t>Hêtraie atlantique</t>
  </si>
  <si>
    <t>Faggete atlantiche</t>
  </si>
  <si>
    <t>6.2.4</t>
  </si>
  <si>
    <t>Alpenheckenkirschen-Buchenwald</t>
  </si>
  <si>
    <t>Hêtraie mésophile de l'étage montagnard inférieur</t>
  </si>
  <si>
    <t>Faggete mesofile dell'orizzonte montano inferiore</t>
  </si>
  <si>
    <t>6.2.5</t>
  </si>
  <si>
    <t>Tannen-Buchenwald</t>
  </si>
  <si>
    <t>Hêtraie à sapins de l'étage montagnard</t>
  </si>
  <si>
    <t>Boschi di Faggio comune e Abete dell'orizzonte montano</t>
  </si>
  <si>
    <t>6.3</t>
  </si>
  <si>
    <t>Andere Laubwälder</t>
  </si>
  <si>
    <t>Autres forêts de feuillus</t>
  </si>
  <si>
    <t>Altri boschi di latifoglie</t>
  </si>
  <si>
    <t>6.3.1</t>
  </si>
  <si>
    <t>Ahorn-Schluchtwald</t>
  </si>
  <si>
    <t>Erablaie de ravin méso-hygrophile</t>
  </si>
  <si>
    <t>Acerete di forra meso-igrofile (boschi di Acero su suolo detritico, boschi di forra a Lunaria)</t>
  </si>
  <si>
    <t>6.3.2</t>
  </si>
  <si>
    <t>Wärmeliebender Linden-Mischwald</t>
  </si>
  <si>
    <t>Tiliaie thermophile sur éboulis ou lapiez</t>
  </si>
  <si>
    <t>Boschi misti termofili su suolo detritico a Tiglio</t>
  </si>
  <si>
    <t>6.3.3</t>
  </si>
  <si>
    <t>Eichen- Hainbuchenwald</t>
  </si>
  <si>
    <t>Chênaie à charmes</t>
  </si>
  <si>
    <t>Quercete a Carpino</t>
  </si>
  <si>
    <t>6.3.4</t>
  </si>
  <si>
    <t>Flaumeichenwald</t>
  </si>
  <si>
    <t>Chênaie buissonnante</t>
  </si>
  <si>
    <t>Quercete a Roverella e Quercia rovere</t>
  </si>
  <si>
    <t>6.3.5</t>
  </si>
  <si>
    <t>Hopfenbuchenwald der Alpensüdseite</t>
  </si>
  <si>
    <t>Ostryaie buissonnante du sud des Alpes</t>
  </si>
  <si>
    <t>Boschi sudalpini a Carpino nero e Orno (Ostrieto)</t>
  </si>
  <si>
    <t>6.3.6</t>
  </si>
  <si>
    <t>Saurer Eichenmischwald</t>
  </si>
  <si>
    <t>Chênaie acidophile</t>
  </si>
  <si>
    <t>Quercete miste acidofile a Quercia comune e Quercia rovere</t>
  </si>
  <si>
    <t>6.3.7</t>
  </si>
  <si>
    <t>Kastanienwald</t>
  </si>
  <si>
    <t>Châtaigneraie</t>
  </si>
  <si>
    <t>Castagneti (boschi misti di Castagno comune e Quercia)</t>
  </si>
  <si>
    <t>6.3.8</t>
  </si>
  <si>
    <t>Laubwald mit immergrünem Unterholz</t>
  </si>
  <si>
    <t>Forêt à sous-bois laurifolié</t>
  </si>
  <si>
    <t>Boschi con sottobosco di laurofille</t>
  </si>
  <si>
    <t>6.3.9</t>
  </si>
  <si>
    <t>Robinien-Sekundärwald</t>
  </si>
  <si>
    <t>Forêt secondaire de robiniers</t>
  </si>
  <si>
    <t>Boschi secondari a Robinia</t>
  </si>
  <si>
    <t>6.4</t>
  </si>
  <si>
    <t>Wärmeliebende Föhrenwälder</t>
  </si>
  <si>
    <t>Pinèdes thermophiles</t>
  </si>
  <si>
    <t>Pinete termofile</t>
  </si>
  <si>
    <t>6.4.1</t>
  </si>
  <si>
    <t>Pfeifengras-Föhrenwald</t>
  </si>
  <si>
    <t>Pinède subatlantique des pentes marneuses</t>
  </si>
  <si>
    <t>Pinete subatlantiche su pendii marnosi a Gramigna altissima</t>
  </si>
  <si>
    <t>6.4.2</t>
  </si>
  <si>
    <t>Subkontinentaler Kalk-Föhrenwald</t>
  </si>
  <si>
    <t>Pinède subcontinentale basophile</t>
  </si>
  <si>
    <t>Pinete subcontinentali basofile (di bassa altitudine e a Erica e Citiso)</t>
  </si>
  <si>
    <t>6.4.2.1</t>
  </si>
  <si>
    <t>Mitteleuropäischer subkontinentaler kalkreicher Föhrenwald (Geissklee-Föhrenwald)</t>
  </si>
  <si>
    <t>Pinède subcontinentale basophile medioeuropéenne</t>
  </si>
  <si>
    <t>Pinete subcontinentali basofile medioeuropee (di bassa altitudine e a Erica e Citiso)</t>
  </si>
  <si>
    <t>6.4.3</t>
  </si>
  <si>
    <t>Kontinentaler Steppen-Föhrenwald</t>
  </si>
  <si>
    <t>Pinède continentale xérophile</t>
  </si>
  <si>
    <t>Pinete continentali xerofile a Ononide</t>
  </si>
  <si>
    <t>6.4.3.1</t>
  </si>
  <si>
    <t>Kalkreicher Steppen-Föhrenwald</t>
  </si>
  <si>
    <t>Pinède continentale xérophile sur sol calcaire</t>
  </si>
  <si>
    <t>Pinete continentali xerofile su suoli calcarei</t>
  </si>
  <si>
    <t>6.4.3.2</t>
  </si>
  <si>
    <t>Kalkarmer Steppen-Föhrenwald</t>
  </si>
  <si>
    <t>Pinède continentale xérophile sur sol non calcaire</t>
  </si>
  <si>
    <t>Pinete continentali xerofile su suoli non calcarei</t>
  </si>
  <si>
    <t>6.4.4</t>
  </si>
  <si>
    <t>Kalkarmer Föhrenwald</t>
  </si>
  <si>
    <t>Pinède mésophile sur silice</t>
  </si>
  <si>
    <t>Pinete mesofile su suolo acido</t>
  </si>
  <si>
    <t>6.5</t>
  </si>
  <si>
    <t>Moorwälder</t>
  </si>
  <si>
    <t>Forêts de tourbières</t>
  </si>
  <si>
    <t>Boschi di torbiera</t>
  </si>
  <si>
    <t>6.5.1</t>
  </si>
  <si>
    <t>Birken-Moorwald</t>
  </si>
  <si>
    <t>Bétulaie sur tourbe</t>
  </si>
  <si>
    <t>Boschi di Betulla su suolo torboso</t>
  </si>
  <si>
    <t>6.5.2</t>
  </si>
  <si>
    <t>Hochmoor-Bergföhrenwald</t>
  </si>
  <si>
    <t>Pinède sur tourbe</t>
  </si>
  <si>
    <t>Pinete a Pino montano su suolo torboso</t>
  </si>
  <si>
    <t>6.5.3</t>
  </si>
  <si>
    <t>Torfmoos-Fichtenwald</t>
  </si>
  <si>
    <t>Pessière sur tourbe</t>
  </si>
  <si>
    <t>Peccete su suolo torboso</t>
  </si>
  <si>
    <t>6.6</t>
  </si>
  <si>
    <t>Gebirgsnadelwälder</t>
  </si>
  <si>
    <t>Forêts de cônifères d'altitude</t>
  </si>
  <si>
    <t>Boschi di conifere d'altitudine</t>
  </si>
  <si>
    <t>6.6.1</t>
  </si>
  <si>
    <t>Tannen-Fichtenwald</t>
  </si>
  <si>
    <t>Pessière-sapinière</t>
  </si>
  <si>
    <t>Boschi misti di Peccio e Abete bianco</t>
  </si>
  <si>
    <t>6.6.2</t>
  </si>
  <si>
    <t>Heidelbeer-Fichtenwald</t>
  </si>
  <si>
    <t>Pessière</t>
  </si>
  <si>
    <t>Peccete</t>
  </si>
  <si>
    <t>6.6.3</t>
  </si>
  <si>
    <t>Lärchen-Arvenwald</t>
  </si>
  <si>
    <t>Forêt de mélèzes et d'aroles</t>
  </si>
  <si>
    <t>Boschi di Larice comune e Pino cembro, Cembrete</t>
  </si>
  <si>
    <t>6.6.4</t>
  </si>
  <si>
    <t>Lärchenwald</t>
  </si>
  <si>
    <t>Mélézein</t>
  </si>
  <si>
    <t>Lariceti</t>
  </si>
  <si>
    <t>6.6.5</t>
  </si>
  <si>
    <t>Bergföhrenwald</t>
  </si>
  <si>
    <t>Pinède de montagne</t>
  </si>
  <si>
    <t>Boscaglie a Pino montano</t>
  </si>
  <si>
    <t>6.6.5.1</t>
  </si>
  <si>
    <t>Kalkarmer Bergföhrenwald</t>
  </si>
  <si>
    <t>Pinède de montagne acidophile</t>
  </si>
  <si>
    <t>Pinite montane con Pino montano acidofile</t>
  </si>
  <si>
    <t>6.6.5.2</t>
  </si>
  <si>
    <t>Kalkreicher Bergföhrenwald</t>
  </si>
  <si>
    <t>Pinède de montagne basophile</t>
  </si>
  <si>
    <t>Pinite montane con Pino montano basofile</t>
  </si>
  <si>
    <t>7</t>
  </si>
  <si>
    <t>Pioniervegetation gestörter Plätze (Ruderalstandorte)</t>
  </si>
  <si>
    <t>Végétation pionnière des endroits perturbés par l'homme</t>
  </si>
  <si>
    <t>Ambienti ruderali e perturbati dall'uomo</t>
  </si>
  <si>
    <t>7.1</t>
  </si>
  <si>
    <t>Trittrasen und Ruderalfluren</t>
  </si>
  <si>
    <t>Terrains piétinés et rudéraux</t>
  </si>
  <si>
    <t>Luoghi calpestati e ruderali</t>
  </si>
  <si>
    <t>7.1.0</t>
  </si>
  <si>
    <t>Tritt- und Trümmerflächen ohne Vegetation</t>
  </si>
  <si>
    <t>Terrain piétiné et décombres dépourvus de végétation</t>
  </si>
  <si>
    <t>Luoghi calpestati e ruderali privi di vegetazione</t>
  </si>
  <si>
    <t>7.1.1</t>
  </si>
  <si>
    <t>Feuchte Trittflur</t>
  </si>
  <si>
    <t>Endroit piétiné humide</t>
  </si>
  <si>
    <t>Luoghi calpestati umidi (praterie umide a Gramigna e Romice)</t>
  </si>
  <si>
    <t>7.1.2</t>
  </si>
  <si>
    <t>Trockene Trittflur</t>
  </si>
  <si>
    <t>Endroit piétiné sec</t>
  </si>
  <si>
    <t>Luoghi calpestati aridi</t>
  </si>
  <si>
    <t>7.1.3</t>
  </si>
  <si>
    <t>Subalpiner und alpiner Trittrasen</t>
  </si>
  <si>
    <t>Endroits piétinés subalpins et alpins</t>
  </si>
  <si>
    <t>Luoghi calpestati dell'orizzonte subalpino e alpino</t>
  </si>
  <si>
    <t>7.1.4</t>
  </si>
  <si>
    <t>Einjährige Ruderalflur</t>
  </si>
  <si>
    <t>Rudérales annuelles</t>
  </si>
  <si>
    <t>Luoghi con vegetazione ruderale annuale</t>
  </si>
  <si>
    <t>7.1.5</t>
  </si>
  <si>
    <t>Trockenwarme Ruderalflur</t>
  </si>
  <si>
    <t>Rudérales pluriannuelles thermophiles</t>
  </si>
  <si>
    <t>Luoghi a vegetazione ruderale pluriennale termofila (Onopordo tomentoso)</t>
  </si>
  <si>
    <t>7.1.6</t>
  </si>
  <si>
    <t>Mesophile Ruderalgesellschaften</t>
  </si>
  <si>
    <t>Rudérales pluriannuelles mésophiles</t>
  </si>
  <si>
    <t>Luoghi a vegetazione ruderale pluriennale mesofila</t>
  </si>
  <si>
    <t>7.1.7</t>
  </si>
  <si>
    <t>Subalpine und alpine Lägergesellschaften</t>
  </si>
  <si>
    <t>Reposoirs à bétail subalpins et alpins</t>
  </si>
  <si>
    <t>Luoghi di riposo del bestiame dell'orizzonte subalpino e alpino con vegetazione nitrofila</t>
  </si>
  <si>
    <t>7.1.8</t>
  </si>
  <si>
    <t>Lägerflur der Tieflagen</t>
  </si>
  <si>
    <t>Reposoir à bétail de basse altitude</t>
  </si>
  <si>
    <t>Luoghi di riposo del bestiame di bassa altitudine</t>
  </si>
  <si>
    <t>7.2</t>
  </si>
  <si>
    <t>Anthropogene Steinfluren</t>
  </si>
  <si>
    <t>Milieux rocheux anthropogènes</t>
  </si>
  <si>
    <t>Muri e selciati</t>
  </si>
  <si>
    <t>7.2.0</t>
  </si>
  <si>
    <t>Mauer und Steinpflästerung ohne Vegetation</t>
  </si>
  <si>
    <t>Murs  et pavements dépourvus de végétation</t>
  </si>
  <si>
    <t>Muri e selciati privi di vegetazione</t>
  </si>
  <si>
    <t>7.2.1</t>
  </si>
  <si>
    <t>Ruine und alte Mauer</t>
  </si>
  <si>
    <t>Ruines et vieux murs</t>
  </si>
  <si>
    <t>Rovine, vecchi muri e muri a secco</t>
  </si>
  <si>
    <t>7.2.2</t>
  </si>
  <si>
    <t>Steinpflaster-Trittflur</t>
  </si>
  <si>
    <t>Pavement</t>
  </si>
  <si>
    <t>Selciati</t>
  </si>
  <si>
    <t>8</t>
  </si>
  <si>
    <t>Pflanzungen, Äcker und Kulturen</t>
  </si>
  <si>
    <t>Plantations, champs et cultures</t>
  </si>
  <si>
    <t>Ambienti coltivati</t>
  </si>
  <si>
    <t>8.1</t>
  </si>
  <si>
    <t>Baumschulen, Obstgärten, Rebberge</t>
  </si>
  <si>
    <t>Cultures de plantes ligneuses</t>
  </si>
  <si>
    <t>Colture di piante legnose</t>
  </si>
  <si>
    <t>8.1.1</t>
  </si>
  <si>
    <t>Baumschule aus Laubgehölzen</t>
  </si>
  <si>
    <t>Pépinière de feuillus</t>
  </si>
  <si>
    <t>Vivai di latifoglie</t>
  </si>
  <si>
    <t>8.1.2</t>
  </si>
  <si>
    <t>Baumschule aus Nadelgehölzen</t>
  </si>
  <si>
    <t>Pépinière de cônifères</t>
  </si>
  <si>
    <t>Vivai di conifere</t>
  </si>
  <si>
    <t>8.1.3</t>
  </si>
  <si>
    <t>Kastanienhain (ohne Unterholz)</t>
  </si>
  <si>
    <t>Verger de châtaigniers (sans sous-bois)</t>
  </si>
  <si>
    <t>Selve castanili (prive di sottobosco)</t>
  </si>
  <si>
    <t>8.1.4</t>
  </si>
  <si>
    <t>Hochstammobstgarten</t>
  </si>
  <si>
    <t>Verger de fruitiers haute tige</t>
  </si>
  <si>
    <t>Frutteti d'alto fusto</t>
  </si>
  <si>
    <t>8.1.5</t>
  </si>
  <si>
    <t>Niederstammobstgarten</t>
  </si>
  <si>
    <t>Verger de fruitiers basse tige</t>
  </si>
  <si>
    <t>Frutteti di basso fusto</t>
  </si>
  <si>
    <t>8.1.6</t>
  </si>
  <si>
    <t>Weinberg</t>
  </si>
  <si>
    <t>Vigne</t>
  </si>
  <si>
    <t>Vigneti</t>
  </si>
  <si>
    <t>8.1.7</t>
  </si>
  <si>
    <t>Beerenkultur</t>
  </si>
  <si>
    <t>Petits fruits</t>
  </si>
  <si>
    <t>Colture di arbusti da bacche</t>
  </si>
  <si>
    <t>8.2</t>
  </si>
  <si>
    <t>Feldkulturen (Äcker)</t>
  </si>
  <si>
    <t>Cultures de plantes herbacées</t>
  </si>
  <si>
    <t>Colture di piante erbacee</t>
  </si>
  <si>
    <t>8.2.0</t>
  </si>
  <si>
    <t>Feldkulturen (Äcker) ohne Vegetation</t>
  </si>
  <si>
    <t>Culture de plantes herbacées sans végétation</t>
  </si>
  <si>
    <t>Colture di arbusti da bacche senza vegetatione</t>
  </si>
  <si>
    <t>8.2.1</t>
  </si>
  <si>
    <t>Getreidefeld (vorwiegend Winterkultur)</t>
  </si>
  <si>
    <t>Culture de céréales (panifiables)</t>
  </si>
  <si>
    <t>Colture di cereali (panificabili)</t>
  </si>
  <si>
    <t>8.2.1.0</t>
  </si>
  <si>
    <t>Getreide ohne Ackerbegleitvegetation</t>
  </si>
  <si>
    <t>Céréales sans végétation adventice</t>
  </si>
  <si>
    <t>Colture di cereali prive di vegetazione segetale</t>
  </si>
  <si>
    <t>8.2.1.1</t>
  </si>
  <si>
    <t>Ackerbegleitvegetation der sauren Böden</t>
  </si>
  <si>
    <t>Végétation ségétale des sols acides</t>
  </si>
  <si>
    <t>Colture su suolo acido con vegetazione segetale</t>
  </si>
  <si>
    <t>8.2.1.2</t>
  </si>
  <si>
    <t>Kalkreiche Getreideäcker</t>
  </si>
  <si>
    <t>Végétation ségétale des sols carbonatés</t>
  </si>
  <si>
    <t>Colture su suolo carbonatico con vegetazione segetale</t>
  </si>
  <si>
    <t>8.2.2</t>
  </si>
  <si>
    <t>Mais-, Tabak- und andere Ackerkulturen (vorwiegend Sommerkultur)</t>
  </si>
  <si>
    <t>Maïs, tabac, autres grandes cultures</t>
  </si>
  <si>
    <t>Altre colture su vaste superficie (granoturco, tabacco ecc.)</t>
  </si>
  <si>
    <t>8.2.3</t>
  </si>
  <si>
    <t>Hackfruchtkultur (Sommerkultur), Gärten</t>
  </si>
  <si>
    <t>Culture sarclée, jardin</t>
  </si>
  <si>
    <t>Sarchiate, orti e giardini</t>
  </si>
  <si>
    <t>8.2.3.0</t>
  </si>
  <si>
    <t>Hackfrucht ohne Begleitflora</t>
  </si>
  <si>
    <t>Culture sarclée sans végétation adventice</t>
  </si>
  <si>
    <t>Sarchiate prive di vegetazione avventizia</t>
  </si>
  <si>
    <t>8.2.3.1</t>
  </si>
  <si>
    <t>Kalkarmer, lehmiger Hackfruchtacker</t>
  </si>
  <si>
    <t>Végétation adventice des sols argileux neutres à acides</t>
  </si>
  <si>
    <t>Luoghi con vegetazione avventizia su suoli argillosi da neutri ad acidi</t>
  </si>
  <si>
    <t>8.2.3.2</t>
  </si>
  <si>
    <t>Begleitvegetation der Hackkulturen auf kalkhaltigen Lehmböden</t>
  </si>
  <si>
    <t>Végétation adventice des sols argileux calcaires</t>
  </si>
  <si>
    <t>Luoghi con vegetazione avventizia su suoli argillosi calcarei</t>
  </si>
  <si>
    <t>8.2.3.3</t>
  </si>
  <si>
    <t>Begleitvegetation der Hackkulturen auf basenarmen lockeren Böden</t>
  </si>
  <si>
    <t>Végétation adventice des sols légers neutres à acides</t>
  </si>
  <si>
    <t>Luoghi con vegetazione avventizia su suoli leggeri da neutri ad acidi</t>
  </si>
  <si>
    <t>8.2.3.4</t>
  </si>
  <si>
    <t>Kalkreicher, trockener Hackfruchtacker</t>
  </si>
  <si>
    <t>Végétation adventice des sols légers calcaires</t>
  </si>
  <si>
    <t>Luoghi con vegetazione avventizia su suoli leggeri calcarei</t>
  </si>
  <si>
    <t>9</t>
  </si>
  <si>
    <t>Bauten, Anlagen</t>
  </si>
  <si>
    <t>Milieux construits</t>
  </si>
  <si>
    <t>Ambienti edificati e infrastrutture</t>
  </si>
  <si>
    <t>9.1</t>
  </si>
  <si>
    <t>Lagerplätze, Deponien</t>
  </si>
  <si>
    <t>Décharges, dépôts</t>
  </si>
  <si>
    <t>Depositi di materiale vario</t>
  </si>
  <si>
    <t>9.1.1</t>
  </si>
  <si>
    <t>Misthaufen</t>
  </si>
  <si>
    <t>Fumier</t>
  </si>
  <si>
    <t>Letamai</t>
  </si>
  <si>
    <t>9.1.2</t>
  </si>
  <si>
    <t>Komposthaufen</t>
  </si>
  <si>
    <t>Compost</t>
  </si>
  <si>
    <t>Cumuli di composto</t>
  </si>
  <si>
    <t>9.2</t>
  </si>
  <si>
    <t>Bauten</t>
  </si>
  <si>
    <t>Bâtiment</t>
  </si>
  <si>
    <t>Edifici</t>
  </si>
  <si>
    <t>9.2.1</t>
  </si>
  <si>
    <t>Bewohntes Gebäude</t>
  </si>
  <si>
    <t>Bâtiment habité</t>
  </si>
  <si>
    <t>Edifici abitati</t>
  </si>
  <si>
    <t>9.2.1.1</t>
  </si>
  <si>
    <t>Keller</t>
  </si>
  <si>
    <t>Cave</t>
  </si>
  <si>
    <t>Cantine</t>
  </si>
  <si>
    <t>9.2.1.2</t>
  </si>
  <si>
    <t>Bewohnte Räumlichkeit, Wohnung</t>
  </si>
  <si>
    <t>Partie habitée, appartement</t>
  </si>
  <si>
    <t>Appartamenti e locali abitati</t>
  </si>
  <si>
    <t>9.2.1.3</t>
  </si>
  <si>
    <t>Einfamilienhaus</t>
  </si>
  <si>
    <t>Villa</t>
  </si>
  <si>
    <t>Villetta</t>
  </si>
  <si>
    <t>9.2.1.4</t>
  </si>
  <si>
    <t>Fassade, Aussenwände</t>
  </si>
  <si>
    <t>Façade, parties extérieures</t>
  </si>
  <si>
    <t>Facciate e pareti esterne</t>
  </si>
  <si>
    <t>9.2.2</t>
  </si>
  <si>
    <t>Tierstallungen, Gewächshäuser</t>
  </si>
  <si>
    <t>Locaux d'élevage, de culture</t>
  </si>
  <si>
    <t>Fabbricati adibiti all'allevamento</t>
  </si>
  <si>
    <t>9.2.2.1</t>
  </si>
  <si>
    <t>Kuh- und Pferdestall</t>
  </si>
  <si>
    <t>Ecurie, étable</t>
  </si>
  <si>
    <t>Scuderie e stalle</t>
  </si>
  <si>
    <t>9.2.2.2</t>
  </si>
  <si>
    <t>Schweinestall</t>
  </si>
  <si>
    <t>Porcherie</t>
  </si>
  <si>
    <t>Porcili</t>
  </si>
  <si>
    <t>9.2.2.3</t>
  </si>
  <si>
    <t>Kaninchen- und Hühnerstall</t>
  </si>
  <si>
    <t>Clapier, poulailler</t>
  </si>
  <si>
    <t>Conigliere e pollai</t>
  </si>
  <si>
    <t>9.2.2.4</t>
  </si>
  <si>
    <t>Treibhaus</t>
  </si>
  <si>
    <t>Serre</t>
  </si>
  <si>
    <t>9.2.3</t>
  </si>
  <si>
    <t>Scheune, Schopf</t>
  </si>
  <si>
    <t>Grange, mazot</t>
  </si>
  <si>
    <t>Granai</t>
  </si>
  <si>
    <t>9.2.3.1</t>
  </si>
  <si>
    <t>Capanna</t>
  </si>
  <si>
    <t>9.2.3.2</t>
  </si>
  <si>
    <t>Garage</t>
  </si>
  <si>
    <t>9.2.3.3</t>
  </si>
  <si>
    <t>Schiffshalle</t>
  </si>
  <si>
    <t>Hangar à bateau</t>
  </si>
  <si>
    <t>Cantieri navale</t>
  </si>
  <si>
    <t>9.2.3.4</t>
  </si>
  <si>
    <t>Bunker</t>
  </si>
  <si>
    <t>9.2.3.5</t>
  </si>
  <si>
    <t>Berghütte, Forsthaus</t>
  </si>
  <si>
    <t>Refuse, maison forestière</t>
  </si>
  <si>
    <t>Rifugio, casa forestale</t>
  </si>
  <si>
    <t>9.2.4</t>
  </si>
  <si>
    <t>Andere Bauten</t>
  </si>
  <si>
    <t>Autres éléments bâtis</t>
  </si>
  <si>
    <t>Altri elementi edificati</t>
  </si>
  <si>
    <t>9.2.4.1</t>
  </si>
  <si>
    <t>Fabrik</t>
  </si>
  <si>
    <t>Usine</t>
  </si>
  <si>
    <t>Fabbriche</t>
  </si>
  <si>
    <t>9.2.4.2</t>
  </si>
  <si>
    <t>Friedhöfe</t>
  </si>
  <si>
    <t>Cimetières</t>
  </si>
  <si>
    <t>9.2.4.3</t>
  </si>
  <si>
    <t>Fabrik, Halle, Lagerhaus</t>
  </si>
  <si>
    <t>Usine, halle, entrepôt</t>
  </si>
  <si>
    <t>Fabbriche, capannoni e magazzini</t>
  </si>
  <si>
    <t>9.2.4.4</t>
  </si>
  <si>
    <t>Andere Baulichkeiten</t>
  </si>
  <si>
    <t>Autres édifices</t>
  </si>
  <si>
    <t>Costruzioni di altro tipo</t>
  </si>
  <si>
    <t>9.2.4.5</t>
  </si>
  <si>
    <t>Raffinerie</t>
  </si>
  <si>
    <t>Raffineria</t>
  </si>
  <si>
    <t>9.2.4.6</t>
  </si>
  <si>
    <t>Sägerei, Schreinerei</t>
  </si>
  <si>
    <t>Scierie, menuiserie</t>
  </si>
  <si>
    <t>Segheria, sminuzzatrica</t>
  </si>
  <si>
    <t>9.2.5</t>
  </si>
  <si>
    <t>Öffentliches Gebäude, Denkmal</t>
  </si>
  <si>
    <t>Bâtiment public, monument</t>
  </si>
  <si>
    <t>Edificio pubblico, monumento</t>
  </si>
  <si>
    <t>9.2.5.1</t>
  </si>
  <si>
    <t>Schloss</t>
  </si>
  <si>
    <t>Château</t>
  </si>
  <si>
    <t>Castello</t>
  </si>
  <si>
    <t>9.2.5.2</t>
  </si>
  <si>
    <t>Kriche</t>
  </si>
  <si>
    <t>Église</t>
  </si>
  <si>
    <t>Chiesa</t>
  </si>
  <si>
    <t>9.2.5.3</t>
  </si>
  <si>
    <t>Bahnhof</t>
  </si>
  <si>
    <t>Gare</t>
  </si>
  <si>
    <t>Stazione ferroviaria</t>
  </si>
  <si>
    <t>9.2.5.4</t>
  </si>
  <si>
    <t>Spital</t>
  </si>
  <si>
    <t>Hôpital</t>
  </si>
  <si>
    <t>Ospedale</t>
  </si>
  <si>
    <t>9.3</t>
  </si>
  <si>
    <t>Belagsflächen</t>
  </si>
  <si>
    <t>Surfaces revêtues</t>
  </si>
  <si>
    <t>Superficie pavimentate (sigillate)</t>
  </si>
  <si>
    <t>9.3.2</t>
  </si>
  <si>
    <t>Asphalt- oder Betonstrasse</t>
  </si>
  <si>
    <t>Routes revêtues</t>
  </si>
  <si>
    <t>Vie di comunicazione asfaltate</t>
  </si>
  <si>
    <t>9.3.2.1</t>
  </si>
  <si>
    <t>Strasse</t>
  </si>
  <si>
    <t>Route</t>
  </si>
  <si>
    <t>Strade</t>
  </si>
  <si>
    <t>9.3.2.2</t>
  </si>
  <si>
    <t>Autobahn</t>
  </si>
  <si>
    <t>Autoroute</t>
  </si>
  <si>
    <t>Autostrade</t>
  </si>
  <si>
    <t>9.3.2.3</t>
  </si>
  <si>
    <t>Weg ohne Vegetation (Beton, Kies)</t>
  </si>
  <si>
    <t>Chemin sans végétation (béton, caillasse)</t>
  </si>
  <si>
    <t>Sentiero sassoso senza vegetazione (cemento, ghiaia)</t>
  </si>
  <si>
    <t>9.3.3</t>
  </si>
  <si>
    <t>Weg ohne Vegetation</t>
  </si>
  <si>
    <t>Chemin de terre battue sans végétation</t>
  </si>
  <si>
    <t>Sentiero sassoso senza vegetazione</t>
  </si>
  <si>
    <t>9.3.3.1</t>
  </si>
  <si>
    <t>Naturweg (Dreckweg)</t>
  </si>
  <si>
    <t>Chemin de terre</t>
  </si>
  <si>
    <t>Sentiero in terra battuta</t>
  </si>
  <si>
    <t>9.3.3.2</t>
  </si>
  <si>
    <t>Holzerweg</t>
  </si>
  <si>
    <t>Piste de débardage</t>
  </si>
  <si>
    <t>Pista forestale</t>
  </si>
  <si>
    <t>9.3.3.3</t>
  </si>
  <si>
    <t>Pfad</t>
  </si>
  <si>
    <t>Sentier</t>
  </si>
  <si>
    <t>Sentiero</t>
  </si>
  <si>
    <t>9.3.4</t>
  </si>
  <si>
    <t>Bahngleis</t>
  </si>
  <si>
    <t>Voie ferrée</t>
  </si>
  <si>
    <t>Linea ferroviaria</t>
  </si>
  <si>
    <t>9.4</t>
  </si>
  <si>
    <t>Linee ferroviarie</t>
  </si>
  <si>
    <t>Vergleich Ids</t>
  </si>
  <si>
    <t>legno fresco</t>
  </si>
  <si>
    <t>legno molto alterato</t>
  </si>
  <si>
    <t>legno alterato</t>
  </si>
  <si>
    <t>legno marcio</t>
  </si>
  <si>
    <t>legno morto intatto</t>
  </si>
  <si>
    <t>bois frais</t>
  </si>
  <si>
    <t>bois en décomposition</t>
  </si>
  <si>
    <t>bois pourri</t>
  </si>
  <si>
    <t>bois vermoulu</t>
  </si>
  <si>
    <t>bois mort</t>
  </si>
  <si>
    <t>déchet de bois, copeaux de bois et d'écorce</t>
  </si>
  <si>
    <t>tronc debout</t>
  </si>
  <si>
    <t>tronc au sol</t>
  </si>
  <si>
    <t>branches au sol  (0.5-10 cm de diamètre)</t>
  </si>
  <si>
    <t>brindilles au sol</t>
  </si>
  <si>
    <t>souche, racines</t>
  </si>
  <si>
    <t>duramen</t>
  </si>
  <si>
    <t>aubier</t>
  </si>
  <si>
    <t>écorce</t>
  </si>
  <si>
    <t>scarti di legno/ pezzi di legno e corteccia</t>
  </si>
  <si>
    <t>legno in piedi</t>
  </si>
  <si>
    <t>legno a terra</t>
  </si>
  <si>
    <t>rami a terra (diametro 0.5-10 cm)</t>
  </si>
  <si>
    <t>rami a terra</t>
  </si>
  <si>
    <t>ceppi, radici</t>
  </si>
  <si>
    <t>durame</t>
  </si>
  <si>
    <t>alburno</t>
  </si>
  <si>
    <t>corteccia</t>
  </si>
  <si>
    <t>Kleinere Listen für Dropdowns</t>
  </si>
  <si>
    <t>current</t>
  </si>
  <si>
    <t>id2</t>
  </si>
  <si>
    <t>(SUBGROB)</t>
  </si>
  <si>
    <t>id SUBGROB</t>
  </si>
  <si>
    <t>Combined table of SUBGROB and SUBFEIN. The correct list is selected from SUBFEIN automatically, but SUBGROB must be ordered in contiguous blocks with the same ID</t>
  </si>
  <si>
    <t>both</t>
  </si>
  <si>
    <t>litière de feuilles, feuilles</t>
  </si>
  <si>
    <t>litière de feuilles et de conifères, feuilles et aiguilles</t>
  </si>
  <si>
    <t>Translations from SwissFungi database</t>
  </si>
  <si>
    <t>Substrate tables. Translations from SwissFungi database</t>
  </si>
  <si>
    <r>
      <t xml:space="preserve">• Alle </t>
    </r>
    <r>
      <rPr>
        <b/>
        <sz val="11"/>
        <color rgb="FF000000"/>
        <rFont val="Calibri"/>
        <family val="2"/>
        <scheme val="minor"/>
      </rPr>
      <t>grün markierten Spalten</t>
    </r>
    <r>
      <rPr>
        <sz val="11"/>
        <color rgb="FF000000"/>
        <rFont val="Calibri"/>
        <family val="2"/>
        <scheme val="minor"/>
      </rPr>
      <t xml:space="preserve"> (obligatorisch) müssen ausgefüllt werden, damit die Daten in die Datenbank übertragen werden können. Blau markierte Spalten sind sehr erwünscht, jedoch nicht obligatorisch. Die rot markierten Spalten sind fakultativ.</t>
    </r>
  </si>
  <si>
    <r>
      <t xml:space="preserve">• </t>
    </r>
    <r>
      <rPr>
        <b/>
        <sz val="11"/>
        <color rgb="FF000000"/>
        <rFont val="Calibri"/>
        <family val="2"/>
        <scheme val="minor"/>
      </rPr>
      <t>orange markierte Spalten</t>
    </r>
    <r>
      <rPr>
        <sz val="11"/>
        <color rgb="FF000000"/>
        <rFont val="Calibri"/>
        <family val="2"/>
        <scheme val="minor"/>
      </rPr>
      <t>: Spalten mit Auswahlliste (Dropdown). Hier muss man in die Zelle klicken damit auf der rechten Seite der Zelle ein Pfeilchen sichtbar wird. Beim Klicken auf das Pfeilchen wird eine Liste sichtbar, aus welcher man auswählen kann.</t>
    </r>
  </si>
  <si>
    <r>
      <t xml:space="preserve">• </t>
    </r>
    <r>
      <rPr>
        <b/>
        <sz val="11"/>
        <color rgb="FF000000"/>
        <rFont val="Calibri"/>
        <family val="2"/>
        <scheme val="minor"/>
      </rPr>
      <t>Koordinaten</t>
    </r>
    <r>
      <rPr>
        <sz val="11"/>
        <color rgb="FF000000"/>
        <rFont val="Calibri"/>
        <family val="2"/>
        <scheme val="minor"/>
      </rPr>
      <t xml:space="preserve">: Angabe der CH Koordinaten in LV95, also den neuen Koordinaten. Im Vergleich zu den bisherigen Koordinaten wird der Längenkoordinate eine 2, der Breitenkoordinate eine 1 vorangestellt: Beispiel: Bern Universität: </t>
    </r>
    <r>
      <rPr>
        <sz val="11"/>
        <color rgb="FFFF0000"/>
        <rFont val="Calibri"/>
        <family val="2"/>
        <scheme val="minor"/>
      </rPr>
      <t xml:space="preserve">Früher 600000 / 200000 </t>
    </r>
    <r>
      <rPr>
        <sz val="11"/>
        <color rgb="FF000000"/>
        <rFont val="Calibri"/>
        <family val="2"/>
        <scheme val="minor"/>
      </rPr>
      <t xml:space="preserve">jetzt </t>
    </r>
    <r>
      <rPr>
        <sz val="11"/>
        <color rgb="FF00B050"/>
        <rFont val="Calibri"/>
        <family val="2"/>
        <scheme val="minor"/>
      </rPr>
      <t>Neu: 2600000 / 1200000</t>
    </r>
  </si>
  <si>
    <r>
      <t xml:space="preserve">• Verwendete </t>
    </r>
    <r>
      <rPr>
        <b/>
        <sz val="11"/>
        <color rgb="FF000000"/>
        <rFont val="Calibri"/>
        <family val="2"/>
        <scheme val="minor"/>
      </rPr>
      <t>Bestimmungsliteratur</t>
    </r>
    <r>
      <rPr>
        <sz val="11"/>
        <color rgb="FF000000"/>
        <rFont val="Calibri"/>
        <family val="2"/>
        <scheme val="minor"/>
      </rPr>
      <t>: Falls das von ihnen zur Bestimmung verwendete Werk nicht in der Dropdownliste vorhanden ist, bitte melden Sie sich direkt beim Datenzentrum oder hinterlassen sie einen Kommentar dazu im Kommentarfeld zur Bestimmung</t>
    </r>
  </si>
  <si>
    <r>
      <t xml:space="preserve">• Bei </t>
    </r>
    <r>
      <rPr>
        <b/>
        <sz val="11"/>
        <color rgb="FF000000"/>
        <rFont val="Calibri"/>
        <family val="2"/>
        <scheme val="minor"/>
      </rPr>
      <t>falschen Eingaben</t>
    </r>
    <r>
      <rPr>
        <sz val="11"/>
        <color rgb="FF000000"/>
        <rFont val="Calibri"/>
        <family val="2"/>
        <scheme val="minor"/>
      </rPr>
      <t xml:space="preserve"> werden meistens Fehlermeldungen angezeigt, welche auf die bestehenden Probleme hinweisen sollten. Bitte lesen Sie zur Information auch die Kommentare im Feld Info!</t>
    </r>
  </si>
  <si>
    <t>Erwünschte Felder bei Kartierungen:</t>
  </si>
  <si>
    <t>• Bestimmer: Nur angeben, wenn nicht selber bestimmt.</t>
  </si>
  <si>
    <t>• Lebensraum</t>
  </si>
  <si>
    <t>• Substrat (grob / fein)</t>
  </si>
  <si>
    <t>• Wirtspflanze</t>
  </si>
  <si>
    <t>• Baumart 1-3</t>
  </si>
  <si>
    <t>• Bestimmungsliteratur: Bei kritischen Arten sehr erwünscht.</t>
  </si>
  <si>
    <t>Erwünscht bei Missionen zur Bestätigung von seltenen Arten:</t>
  </si>
  <si>
    <t>• Herbarbeleg der gefundenen Art anfertigen:</t>
  </si>
  <si>
    <t>• Abundanz (Anzahl Fruchtkörper)</t>
  </si>
  <si>
    <t xml:space="preserve">   - Belegtyp = Foto und Exsikat</t>
  </si>
  <si>
    <t xml:space="preserve">   - Herbarstandort = Privates Herbar</t>
  </si>
  <si>
    <t xml:space="preserve">   - Herbarnummer innerhalb einer Fläche eindeutig</t>
  </si>
  <si>
    <t xml:space="preserve">   - Herbarnummer innerhalb einer Mission eindeutig</t>
  </si>
  <si>
    <t xml:space="preserve">• Herbarbelege bei seltenen/nicht bestimmbaren Arten: </t>
  </si>
  <si>
    <r>
      <t xml:space="preserve">• </t>
    </r>
    <r>
      <rPr>
        <strike/>
        <sz val="11"/>
        <rFont val="Calibri"/>
        <family val="2"/>
        <scheme val="minor"/>
      </rPr>
      <t>Abundanz (Anzahl Fruchtkörper)</t>
    </r>
    <r>
      <rPr>
        <sz val="11"/>
        <rFont val="Calibri"/>
        <family val="2"/>
        <scheme val="minor"/>
      </rPr>
      <t>: nicht wichtig!</t>
    </r>
  </si>
  <si>
    <t>chosen</t>
  </si>
  <si>
    <t>Deutsch</t>
  </si>
  <si>
    <t>Français</t>
  </si>
  <si>
    <t>Italiano</t>
  </si>
  <si>
    <r>
      <rPr>
        <b/>
        <sz val="14"/>
        <color theme="0"/>
        <rFont val="Calibri"/>
        <family val="2"/>
      </rPr>
      <t xml:space="preserve">→ </t>
    </r>
    <r>
      <rPr>
        <b/>
        <sz val="14"/>
        <color theme="0"/>
        <rFont val="Calibri"/>
        <family val="2"/>
        <scheme val="minor"/>
      </rPr>
      <t>Sprache auswählen / Choisir la langue / Scegliere la lingua</t>
    </r>
  </si>
  <si>
    <t>Nom du genre</t>
  </si>
  <si>
    <t>Nome del genere</t>
  </si>
  <si>
    <t>Istruzioni per l'inserimento di dati micologici</t>
  </si>
  <si>
    <t>Instructions pour la saisie de données mycologiques</t>
  </si>
  <si>
    <t>Version:</t>
  </si>
  <si>
    <t>Auswahlliste: Nur die gelisteten Eingaben werden akzeptiert.</t>
  </si>
  <si>
    <t>Für mehr Informationen zu den Feldern: Maus über den Titel fahren, um Kommentare anzuzeigen</t>
  </si>
  <si>
    <t>Column offset for translations</t>
  </si>
  <si>
    <t>Language (index)</t>
  </si>
  <si>
    <t>Column offset</t>
  </si>
  <si>
    <t>Item chosen by form dropdown in Info tab</t>
  </si>
  <si>
    <t>X-Koordinate (LV95)</t>
  </si>
  <si>
    <t>Y-Koordinate (LV95)</t>
  </si>
  <si>
    <t>→ zur Tabelle "Funde_observations_osservazioni"</t>
  </si>
  <si>
    <t>Tableau de saisie pour des données mycologiques</t>
  </si>
  <si>
    <t>Tabella d'immissione per dati micologici</t>
  </si>
  <si>
    <t>Da spedire a:</t>
  </si>
  <si>
    <t>À envoyer à:</t>
  </si>
  <si>
    <t xml:space="preserve">Daten senden an: </t>
  </si>
  <si>
    <t>Versione:</t>
  </si>
  <si>
    <t>obligatoire</t>
  </si>
  <si>
    <t>obligatorio</t>
  </si>
  <si>
    <t>souhaité</t>
  </si>
  <si>
    <t>desiderata</t>
  </si>
  <si>
    <t>facultatif</t>
  </si>
  <si>
    <t>facoltativa</t>
  </si>
  <si>
    <t>Informazione:</t>
  </si>
  <si>
    <t>Renseignement:</t>
  </si>
  <si>
    <t>Liste de sélection : Seules les entrées figurant sur la liste sont acceptées.</t>
  </si>
  <si>
    <t>Lista a discesa: Sono accettate solo le voci elencate.</t>
  </si>
  <si>
    <t>Champs de saisie</t>
  </si>
  <si>
    <t>Campo di input</t>
  </si>
  <si>
    <t>Per ulteriori informazioni sulle colonne: Passare con il mouse sopra il titolo per visualizzare i commenti</t>
  </si>
  <si>
    <t>Auteur(s) de l'espèce</t>
  </si>
  <si>
    <t>Autor(en) Art</t>
  </si>
  <si>
    <t>Autore (Autori) della specie</t>
  </si>
  <si>
    <t>Certezza dell'identificazione</t>
  </si>
  <si>
    <t>Certitude de l'identification</t>
  </si>
  <si>
    <t>Adresse e-mail de l'observateur</t>
  </si>
  <si>
    <t>Indirizzo e-mail dell'osservatore</t>
  </si>
  <si>
    <t>Adresse e-mail de l'identificateur</t>
  </si>
  <si>
    <t>Date de l'observation</t>
  </si>
  <si>
    <t>Précision date</t>
  </si>
  <si>
    <t>Précision coordonnées</t>
  </si>
  <si>
    <t>Point sur la carte</t>
  </si>
  <si>
    <t>Toponyme</t>
  </si>
  <si>
    <t>Substrat grossier</t>
  </si>
  <si>
    <t>Substrat fin</t>
  </si>
  <si>
    <t>Taux de dégradation du bois</t>
  </si>
  <si>
    <t>Type de bois</t>
  </si>
  <si>
    <t>Milieu naturel</t>
  </si>
  <si>
    <t>Plante hôte</t>
  </si>
  <si>
    <t>Champignon hôte [GENRE]</t>
  </si>
  <si>
    <t>Champignon hôte [ÉPITHÈTE]</t>
  </si>
  <si>
    <t>Arbre à proximité</t>
  </si>
  <si>
    <t>Deuxième arbre à proximité</t>
  </si>
  <si>
    <t>Troisième arbre à proximité</t>
  </si>
  <si>
    <t>Nombre de sporophores</t>
  </si>
  <si>
    <t>Forme fruitière</t>
  </si>
  <si>
    <t>Type de témoin</t>
  </si>
  <si>
    <t>Identifiant de l'échantillon</t>
  </si>
  <si>
    <t>Identifiant du codage à barres de l'ADN</t>
  </si>
  <si>
    <t>Ouvrage pour l'identification</t>
  </si>
  <si>
    <t>Niveau de confidentialité</t>
  </si>
  <si>
    <t>Öffentliche oder Private Daten</t>
  </si>
  <si>
    <t>Données publiques ou privées</t>
  </si>
  <si>
    <t>Auteur(s) var.</t>
  </si>
  <si>
    <t>Auteur(s) forma</t>
  </si>
  <si>
    <t>Notes taxonomiques</t>
  </si>
  <si>
    <t>Notes sur l'identification</t>
  </si>
  <si>
    <t>Coordonnée X (LV95)</t>
  </si>
  <si>
    <t>Coordonée Y (LV95)</t>
  </si>
  <si>
    <t>Pour plus d'informations sur les colonnes : Passez avec la souris sur le titre pour voir les commentaires</t>
  </si>
  <si>
    <t>Type de spore chez les rouilles</t>
  </si>
  <si>
    <t>Autor(en) ssp.</t>
  </si>
  <si>
    <t>Autor(en) var.</t>
  </si>
  <si>
    <t>Autor(en) forma</t>
  </si>
  <si>
    <t>Data dell'osservazione</t>
  </si>
  <si>
    <t>Precisione della data</t>
  </si>
  <si>
    <t>Coordinate X (LV95)</t>
  </si>
  <si>
    <t>Coordinate Y (LV95)</t>
  </si>
  <si>
    <t>Punto sulla mappa</t>
  </si>
  <si>
    <t>Precisione delle coordinate</t>
  </si>
  <si>
    <t>Toponimo</t>
  </si>
  <si>
    <t>Altitude msM</t>
  </si>
  <si>
    <t>Altitudine m s.l.m.</t>
  </si>
  <si>
    <t>Substrato grezzo</t>
  </si>
  <si>
    <t>Substrato fine</t>
  </si>
  <si>
    <t>Tasso di degradazione del legno</t>
  </si>
  <si>
    <t>Tipo di legno</t>
  </si>
  <si>
    <t>Ambiente</t>
  </si>
  <si>
    <t>Pianta ospite</t>
  </si>
  <si>
    <t>Fungo ospite [GENERE]</t>
  </si>
  <si>
    <t>Fungo ospite [EPITETO]</t>
  </si>
  <si>
    <t>Albero nelle vicinanze</t>
  </si>
  <si>
    <t>Secondo albero nelle vicinanze</t>
  </si>
  <si>
    <t>Terzo albero nelle vicinanze</t>
  </si>
  <si>
    <t>Numero di corpi fruttiferi</t>
  </si>
  <si>
    <t>Tipo di spore dalle ruggine</t>
  </si>
  <si>
    <t>Tipo di prova</t>
  </si>
  <si>
    <t>Numero del campione d'erbario</t>
  </si>
  <si>
    <t>Numero del codice a barre DNA</t>
  </si>
  <si>
    <t>Libro di riferimento</t>
  </si>
  <si>
    <t>Livello di confidenzialità</t>
  </si>
  <si>
    <t>Dati pubblici o privati</t>
  </si>
  <si>
    <t>Pubblicazione dei nomi dell'osservatore e dell'identificatore</t>
  </si>
  <si>
    <t>Nota tassonomica</t>
  </si>
  <si>
    <t>Nota sull'identificazione</t>
  </si>
  <si>
    <t>→ au tableau "Funde_observations_osservazioni"</t>
  </si>
  <si>
    <t>Notions de base</t>
  </si>
  <si>
    <t>•  Si vous utilisez ce tableau mis à disposition par SwissFungi pour documenter et signaler vos découvertes de champignons, vous nous épargnerez beaucoup de travail et améliorerez en même temps la qualité des données.</t>
  </si>
  <si>
    <t>• Plus vos informations sont précises, plus vos données sont utiles à la science !</t>
  </si>
  <si>
    <t>Remarques sur la saisie des données</t>
  </si>
  <si>
    <r>
      <t xml:space="preserve">• Toutes </t>
    </r>
    <r>
      <rPr>
        <b/>
        <sz val="11"/>
        <color rgb="FF000000"/>
        <rFont val="Calibri"/>
        <family val="2"/>
        <scheme val="minor"/>
      </rPr>
      <t>les colonnes marquées en vert</t>
    </r>
    <r>
      <rPr>
        <sz val="11"/>
        <color rgb="FF000000"/>
        <rFont val="Calibri"/>
        <family val="2"/>
        <scheme val="minor"/>
      </rPr>
      <t xml:space="preserve"> (obligatoires) doivent être remplies pour que les données puissent être transférées dans la base de données. Les colonnes marquées en bleu sont hautement souhaitables mais pas obligatoires. Les colonnes marquées en rouge sont facultatives.</t>
    </r>
  </si>
  <si>
    <r>
      <t xml:space="preserve">• </t>
    </r>
    <r>
      <rPr>
        <b/>
        <sz val="11"/>
        <color rgb="FF000000"/>
        <rFont val="Calibri"/>
        <family val="2"/>
        <scheme val="minor"/>
      </rPr>
      <t>Colonnes marquées en orange</t>
    </r>
    <r>
      <rPr>
        <sz val="11"/>
        <color rgb="FF000000"/>
        <rFont val="Calibri"/>
        <family val="2"/>
        <scheme val="minor"/>
      </rPr>
      <t xml:space="preserve"> : Colonnes avec une liste déroulante. Ici, vous devez cliquer dans la cellule pour qu'une flèche apparaisse sur le côté droit de la cellule. Lorsque vous cliquez sur la flèche, une liste apparaît dans laquelle vous pouvez faire votre choix.</t>
    </r>
  </si>
  <si>
    <r>
      <rPr>
        <b/>
        <sz val="11"/>
        <color rgb="FF000000"/>
        <rFont val="Calibri"/>
        <family val="2"/>
        <scheme val="minor"/>
      </rPr>
      <t>• Important</t>
    </r>
    <r>
      <rPr>
        <sz val="11"/>
        <color rgb="FF000000"/>
        <rFont val="Calibri"/>
        <family val="2"/>
        <scheme val="minor"/>
      </rPr>
      <t xml:space="preserve"> : Le contenu des cellules des colonnes contenant une liste déroulante ne peut pas être personnalisé. C'est-à-dire qu'il est obligatoire de sélectionner quelque chose dans la liste ou le champ est laissé vide [pas de sélection].</t>
    </r>
  </si>
  <si>
    <t/>
  </si>
  <si>
    <t>Relevés pour la révision de la Liste rouge des champignons 2021-2023</t>
  </si>
  <si>
    <t xml:space="preserve">• Échantillons d'herbier :  pour les espèces rares/non identifiables: </t>
  </si>
  <si>
    <t xml:space="preserve">   - Type de témoin = Photo et spécimen d'hérbier</t>
  </si>
  <si>
    <t xml:space="preserve">   - Hérbier = Hérbier privé</t>
  </si>
  <si>
    <t>• Substrat (grossier / fin)</t>
  </si>
  <si>
    <t>• Plante hôte</t>
  </si>
  <si>
    <t>• Arbre à proximité 1-3</t>
  </si>
  <si>
    <t>• Milieu naturel</t>
  </si>
  <si>
    <t>• Ouvrage pour l'identification : très souhaité chez les espèces critiques.</t>
  </si>
  <si>
    <t>Notes sur la localité</t>
  </si>
  <si>
    <t>Descrizione della località</t>
  </si>
  <si>
    <t>Informations souhaitées pour la cartographie sur les sites d'échantillonage:</t>
  </si>
  <si>
    <t>Informations souhaitées pour les missions de confirmation d'espèces rares :</t>
  </si>
  <si>
    <t>• Préparez un échantillon d'hérbier si vous avez retrouvé l'espèce :</t>
  </si>
  <si>
    <t>• Nom de l'dentificateur: Indiquer seulement si vous n'êtes pas l'identficateur.</t>
  </si>
  <si>
    <t>• Abondance (nombres de sporophores )</t>
  </si>
  <si>
    <t>Forma di riproduzione</t>
  </si>
  <si>
    <t>Autore (autori) ssp.</t>
  </si>
  <si>
    <t>Autore (autori) var.</t>
  </si>
  <si>
    <t>Autore (autori) forma</t>
  </si>
  <si>
    <t>Beobachtungen, die im Rahmen dieses Projektes von Aufnahmeflächen gemeldet werden, benötigen nicht alle Angaben, die bei der Dateneingabe als "erwünscht" bezeichnet sind (abgesehen von den obligatorischen Feldern)</t>
  </si>
  <si>
    <t>→ alla tabella "Funde_observations_osservazioni"</t>
  </si>
  <si>
    <t>Nozioni di base</t>
  </si>
  <si>
    <t>•  Se usi questa tabella fornita da SwissFungi per documentare e segnalare i tuoi ritrovamenti di funghi, ci risparmierai molto lavoro e allo stesso tempo migliorerai la qualità dei dati.</t>
  </si>
  <si>
    <t>• Più le tue informazioni sono accurate, più i tuoi dati sono utili alla scienza!</t>
  </si>
  <si>
    <t>Note sull'inserimento dei dati</t>
  </si>
  <si>
    <t>• Dans le futur il sera également possible de télécharger le formulaire Excel via le masque de saisie en ligne, afin que vous puissiez valider et modifier vous-même vos entrées. Vous trouverez de plus amples informations à ce sujet sur la page d'accueil.</t>
  </si>
  <si>
    <t>• In futuro sarà anche possibile scaricare il modulo Excel attraverso la maschera di inserimento online, in modo da poter convalidare e modificare le voci da soli. Poi trovare maggiori informazioni su questo nella homepage.</t>
  </si>
  <si>
    <r>
      <t xml:space="preserve">• Tutte </t>
    </r>
    <r>
      <rPr>
        <b/>
        <sz val="11"/>
        <color rgb="FF000000"/>
        <rFont val="Calibri"/>
        <family val="2"/>
        <scheme val="minor"/>
      </rPr>
      <t>le colonne segnate in verde</t>
    </r>
    <r>
      <rPr>
        <sz val="11"/>
        <color rgb="FF000000"/>
        <rFont val="Calibri"/>
        <family val="2"/>
        <scheme val="minor"/>
      </rPr>
      <t xml:space="preserve"> (obbligatorie) devono essere compilate perché i dati siano trasferiti al database. Le colonne segnate in blu sono altamente desiderabili ma non obbligatorie. Le colonne segnate in rosso sono opzionali.</t>
    </r>
  </si>
  <si>
    <r>
      <t xml:space="preserve">• </t>
    </r>
    <r>
      <rPr>
        <b/>
        <sz val="11"/>
        <color rgb="FF000000"/>
        <rFont val="Calibri"/>
        <family val="2"/>
        <scheme val="minor"/>
      </rPr>
      <t>Colonne segnate in arancione</t>
    </r>
    <r>
      <rPr>
        <sz val="11"/>
        <color rgb="FF000000"/>
        <rFont val="Calibri"/>
        <family val="2"/>
        <scheme val="minor"/>
      </rPr>
      <t>: Colonne con un elenco a discesa. Qui devi cliccare nella cella in modo che appaia una freccia sul lato destro della cella. Quando clicchi sulla freccia, appare una lista da cui puoi selezionare.</t>
    </r>
  </si>
  <si>
    <r>
      <t xml:space="preserve">• </t>
    </r>
    <r>
      <rPr>
        <b/>
        <sz val="11"/>
        <color rgb="FF000000"/>
        <rFont val="Calibri"/>
        <family val="2"/>
        <scheme val="minor"/>
      </rPr>
      <t>Importante</t>
    </r>
    <r>
      <rPr>
        <sz val="11"/>
        <color rgb="FF000000"/>
        <rFont val="Calibri"/>
        <family val="2"/>
        <scheme val="minor"/>
      </rPr>
      <t>: il contenuto delle celle delle colonne con un elenco a discesa non può essere personalizzato. Cioè è obbligatorio selezionare qualcosa dalla lista o il campo viene lasciato vuoto [nessuna selezione].</t>
    </r>
  </si>
  <si>
    <r>
      <t xml:space="preserve">• </t>
    </r>
    <r>
      <rPr>
        <b/>
        <sz val="11"/>
        <color rgb="FF000000"/>
        <rFont val="Calibri"/>
        <family val="2"/>
        <scheme val="minor"/>
      </rPr>
      <t>Wichtig</t>
    </r>
    <r>
      <rPr>
        <sz val="11"/>
        <color rgb="FF000000"/>
        <rFont val="Calibri"/>
        <family val="2"/>
        <scheme val="minor"/>
      </rPr>
      <t>: Der Zellinhalt der Spalten mit Auswahlliste kann nicht individuell angepasst werden. D.h. es muss zwingend etwas aus der Liste ausgewählt werden, oder das Feld wird leer gelassen [keine Auswahl].</t>
    </r>
  </si>
  <si>
    <r>
      <rPr>
        <b/>
        <sz val="11"/>
        <color rgb="FF000000"/>
        <rFont val="Calibri"/>
        <family val="2"/>
        <scheme val="minor"/>
      </rPr>
      <t xml:space="preserve">• Coordonnées </t>
    </r>
    <r>
      <rPr>
        <sz val="11"/>
        <color rgb="FF000000"/>
        <rFont val="Calibri"/>
        <family val="2"/>
        <scheme val="minor"/>
      </rPr>
      <t xml:space="preserve">: Les coordonnées CH en LV95, c'est-à-dire les nouvelles coordonnées. Par rapport aux coordonnées précédentes, la coordonnée de longitude est précédée d'un 2, celle de latitude d'un 1 : Exemple : Université de Berne : auparavant </t>
    </r>
    <r>
      <rPr>
        <sz val="11"/>
        <color rgb="FFFF0000"/>
        <rFont val="Calibri"/>
        <family val="2"/>
        <scheme val="minor"/>
      </rPr>
      <t>600000 / 200000</t>
    </r>
    <r>
      <rPr>
        <sz val="11"/>
        <color rgb="FF000000"/>
        <rFont val="Calibri"/>
        <family val="2"/>
        <scheme val="minor"/>
      </rPr>
      <t xml:space="preserve"> maintenant </t>
    </r>
    <r>
      <rPr>
        <sz val="11"/>
        <color rgb="FF00B050"/>
        <rFont val="Calibri"/>
        <family val="2"/>
        <scheme val="minor"/>
      </rPr>
      <t>nouveau : 2600000 / 1200000</t>
    </r>
  </si>
  <si>
    <r>
      <t xml:space="preserve">• </t>
    </r>
    <r>
      <rPr>
        <b/>
        <sz val="11"/>
        <color rgb="FF000000"/>
        <rFont val="Calibri"/>
        <family val="2"/>
        <scheme val="minor"/>
      </rPr>
      <t>Coordinate</t>
    </r>
    <r>
      <rPr>
        <sz val="11"/>
        <color rgb="FF000000"/>
        <rFont val="Calibri"/>
        <family val="2"/>
        <scheme val="minor"/>
      </rPr>
      <t xml:space="preserve">: CH coordinate in LV95, cioè le nuove coordinate. Rispetto alle coordinate precedenti, la coordinata di longitudine è preceduta da un 2, quella di latitudine da un 1: Esempio: Università di Berna: precedentemente </t>
    </r>
    <r>
      <rPr>
        <sz val="11"/>
        <color rgb="FFFF0000"/>
        <rFont val="Calibri"/>
        <family val="2"/>
        <scheme val="minor"/>
      </rPr>
      <t>600000 / 200000</t>
    </r>
    <r>
      <rPr>
        <sz val="11"/>
        <color rgb="FF000000"/>
        <rFont val="Calibri"/>
        <family val="2"/>
        <scheme val="minor"/>
      </rPr>
      <t xml:space="preserve"> ora nuovo:</t>
    </r>
    <r>
      <rPr>
        <sz val="11"/>
        <color rgb="FF00B050"/>
        <rFont val="Calibri"/>
        <family val="2"/>
        <scheme val="minor"/>
      </rPr>
      <t xml:space="preserve"> 2600000 / 1200000</t>
    </r>
  </si>
  <si>
    <r>
      <t xml:space="preserve">•  </t>
    </r>
    <r>
      <rPr>
        <b/>
        <sz val="11"/>
        <color rgb="FF000000"/>
        <rFont val="Calibri"/>
        <family val="2"/>
        <scheme val="minor"/>
      </rPr>
      <t>Libro di riferimeto utilizzato</t>
    </r>
    <r>
      <rPr>
        <sz val="11"/>
        <color rgb="FF000000"/>
        <rFont val="Calibri"/>
        <family val="2"/>
        <scheme val="minor"/>
      </rPr>
      <t>: se il libro di riferimeto utilizzato per l'identificazione non è disponibile nell'elenco a discesa, contattare direttamente il centro dati o lasciare un commento nel campo Note sull'identificazione.</t>
    </r>
  </si>
  <si>
    <r>
      <t xml:space="preserve">• En cas </t>
    </r>
    <r>
      <rPr>
        <b/>
        <sz val="11"/>
        <color rgb="FF000000"/>
        <rFont val="Calibri"/>
        <family val="2"/>
        <scheme val="minor"/>
      </rPr>
      <t>d'entrées incorrectes</t>
    </r>
    <r>
      <rPr>
        <sz val="11"/>
        <color rgb="FF000000"/>
        <rFont val="Calibri"/>
        <family val="2"/>
        <scheme val="minor"/>
      </rPr>
      <t>, des messages d'erreur sont généralement affichés, ce qui devrait indiquer la source de l'erreur. Veuillez également lire les commentaires dans le champ Info pour obtenir plus d'informations !</t>
    </r>
  </si>
  <si>
    <r>
      <t>• In</t>
    </r>
    <r>
      <rPr>
        <b/>
        <sz val="11"/>
        <color rgb="FF000000"/>
        <rFont val="Calibri"/>
        <family val="2"/>
        <scheme val="minor"/>
      </rPr>
      <t xml:space="preserve"> </t>
    </r>
    <r>
      <rPr>
        <sz val="11"/>
        <color rgb="FF000000"/>
        <rFont val="Calibri"/>
        <family val="2"/>
        <scheme val="minor"/>
      </rPr>
      <t xml:space="preserve">caso di </t>
    </r>
    <r>
      <rPr>
        <b/>
        <sz val="11"/>
        <color rgb="FF000000"/>
        <rFont val="Calibri"/>
        <family val="2"/>
        <scheme val="minor"/>
      </rPr>
      <t>voci errate</t>
    </r>
    <r>
      <rPr>
        <sz val="11"/>
        <color rgb="FF000000"/>
        <rFont val="Calibri"/>
        <family val="2"/>
        <scheme val="minor"/>
      </rPr>
      <t>, di solito vengono visualizzati messaggi di errore, che dovrebbero indicare la fonte dell'errore. Leggete anche i commenti nel campo Info per maggiori informazioni!</t>
    </r>
  </si>
  <si>
    <t>• Bien entendu vous pouvez contacter SwissFungi pour toute question ou suggestion : andrin.gross@wsl.ch ou stefan.blaser@wsl.ch.</t>
  </si>
  <si>
    <t>• Naturalmente puoi contattare SwissFungi per qualsiasi  domanda o suggerimento: andrin.gross@wsl.ch o stefan.blaser@wsl.ch.</t>
  </si>
  <si>
    <t>Rilievi per la revisione della Lista Rossa dei funghi 2021-2023</t>
  </si>
  <si>
    <t>Informazioni desiderati per la cartografia sui siti di campionamento:</t>
  </si>
  <si>
    <t xml:space="preserve">   - Tipo di prova = Foto e campione d'erbario</t>
  </si>
  <si>
    <t xml:space="preserve">   - Erbario = erbario privato</t>
  </si>
  <si>
    <t xml:space="preserve">   - Numero unico del campione per ogni sito di campionamento</t>
  </si>
  <si>
    <t>• Ambiente</t>
  </si>
  <si>
    <t>• Substrato (grezzo / fine)</t>
  </si>
  <si>
    <t>• Pianta ospite</t>
  </si>
  <si>
    <t>• Albero nelle vicinanze 1-3</t>
  </si>
  <si>
    <t>• Libro di riferimento: Molto desiderato per le specie critiche.</t>
  </si>
  <si>
    <r>
      <t xml:space="preserve">• </t>
    </r>
    <r>
      <rPr>
        <strike/>
        <sz val="11"/>
        <rFont val="Calibri"/>
        <family val="2"/>
        <scheme val="minor"/>
      </rPr>
      <t>Abondance (nombres de sporophores)</t>
    </r>
    <r>
      <rPr>
        <sz val="11"/>
        <rFont val="Calibri"/>
        <family val="2"/>
        <scheme val="minor"/>
      </rPr>
      <t>:  pas important !</t>
    </r>
  </si>
  <si>
    <t>Informazioni necessarie per le missioni di conferma delle specie rare:</t>
  </si>
  <si>
    <t>• Prepara un campione d'erbario se hai ritrovato la specie:</t>
  </si>
  <si>
    <t>• Identificatore: Mettere solo se non sei tu l'identificatore.</t>
  </si>
  <si>
    <t>• Abbondanza (Numero di corpi fruttiferi)</t>
  </si>
  <si>
    <t xml:space="preserve">   - Numero unico del campione per ogni missione</t>
  </si>
  <si>
    <t xml:space="preserve">   - Numéro unique du spécimen pour chaque mission</t>
  </si>
  <si>
    <t xml:space="preserve">   - Numéro unique du spécimen pour chaque site d'échantillonage</t>
  </si>
  <si>
    <t>Les observations faites au cadre de ce projet ne nécessitent pas toutes les informations désignées comme "souhaitées" lors de la saisie des données (sauf pour les champs obligatoires).</t>
  </si>
  <si>
    <t>Le osservazioni fatte nel contesto di questo progetto non richiedono tutte le informazioni designate come "desiderate" durante l'inserimento dei dati (tranne per i campi obbligatori).</t>
  </si>
  <si>
    <r>
      <t xml:space="preserve">• </t>
    </r>
    <r>
      <rPr>
        <strike/>
        <sz val="11"/>
        <rFont val="Calibri"/>
        <family val="2"/>
        <scheme val="minor"/>
      </rPr>
      <t>Abbondanza (Numero di corpi fruttiferi)</t>
    </r>
    <r>
      <rPr>
        <sz val="11"/>
        <rFont val="Calibri"/>
        <family val="2"/>
        <scheme val="minor"/>
      </rPr>
      <t>: non è importante!</t>
    </r>
  </si>
  <si>
    <t>• Campioni d'erbario: per le specie rare/ non determinabile:</t>
  </si>
  <si>
    <t>sicura</t>
  </si>
  <si>
    <t>incerta (cf)</t>
  </si>
  <si>
    <t>20 anni (+/- 10 anni)</t>
  </si>
  <si>
    <t>anamorfo</t>
  </si>
  <si>
    <t>giorno (+/- 12 ore)</t>
  </si>
  <si>
    <t>mese (+/- 2 settimane)</t>
  </si>
  <si>
    <t>anno (+/- 6 mesi)</t>
  </si>
  <si>
    <t>téléomorphe</t>
  </si>
  <si>
    <t>anamorphe</t>
  </si>
  <si>
    <t>spermogonies (0)</t>
  </si>
  <si>
    <t>écidies(I)</t>
  </si>
  <si>
    <t>urédies (II)</t>
  </si>
  <si>
    <t>téleutosores (III)</t>
  </si>
  <si>
    <t>basidies (IV)</t>
  </si>
  <si>
    <t>spermogonies et écidies (0+I)</t>
  </si>
  <si>
    <t>spermogonies et urédies (0+II)</t>
  </si>
  <si>
    <t>spermogonies et téleutosores (0+III)</t>
  </si>
  <si>
    <t>spermogonies, écidies et urédies (0+I+II)</t>
  </si>
  <si>
    <t>spermogonies, écidies et téleutosores (0+I+III)</t>
  </si>
  <si>
    <t>spermogonies, urédies et téleutosores (0+II+III)</t>
  </si>
  <si>
    <t>spermogonies, écidies, urédies et téleutosores (0+I+II+III)</t>
  </si>
  <si>
    <t>écidies et téleutosores (I+III)</t>
  </si>
  <si>
    <t>écisies, urédies et téleutosores (I+II+III)</t>
  </si>
  <si>
    <t>urédies et téleutosores (II+III)</t>
  </si>
  <si>
    <t>anamorphes et téléomorphes</t>
  </si>
  <si>
    <t>écidies et urédies (I+II)</t>
  </si>
  <si>
    <t>certaine</t>
  </si>
  <si>
    <t>incertaine (cf)</t>
  </si>
  <si>
    <t>agrégat (agg.)</t>
  </si>
  <si>
    <t>aggregato (agg.)</t>
  </si>
  <si>
    <t>Aggregat (agg.)</t>
  </si>
  <si>
    <t>détérmination basée sur l'ADN</t>
  </si>
  <si>
    <t>jour (+/- 12 heures)</t>
  </si>
  <si>
    <t>mois (+/- 2 semaines)</t>
  </si>
  <si>
    <t>an (+/- 6 mois)</t>
  </si>
  <si>
    <t>20 ans (+/- 10 ans)</t>
  </si>
  <si>
    <t>spermogoni (0)</t>
  </si>
  <si>
    <t>ecidi (I)</t>
  </si>
  <si>
    <t>uredosori (II)</t>
  </si>
  <si>
    <t>basidi (IV)</t>
  </si>
  <si>
    <t>teli (III)</t>
  </si>
  <si>
    <t>ecidi e uredosori (I+II)</t>
  </si>
  <si>
    <t>ecidi e teli (I+III)</t>
  </si>
  <si>
    <t>ecidi, uredosori e teli (I+II+III)</t>
  </si>
  <si>
    <t>uredosori e teli (II+III)</t>
  </si>
  <si>
    <t>spermogoni e ecidi (0+I)</t>
  </si>
  <si>
    <t>spermogoni e uredosori (0+II)</t>
  </si>
  <si>
    <t>spermogoni e teli (0+III)</t>
  </si>
  <si>
    <t>spermogoni, ecidi e uredosori (0+I+II)</t>
  </si>
  <si>
    <t>spermogoni, ecidi e teli (0+I+III)</t>
  </si>
  <si>
    <t>spermogoni, uredosori e teli (0+II+III)</t>
  </si>
  <si>
    <t>spermogoni, ecidi, uredi e teli (0+I+II+III)</t>
  </si>
  <si>
    <t>senza limitazioni</t>
  </si>
  <si>
    <t>determinazione basata sulla DNA</t>
  </si>
  <si>
    <t>détérmination avec test de compatibilité</t>
  </si>
  <si>
    <t>determinazione tramite test della compatibilità</t>
  </si>
  <si>
    <t>dati pubblici</t>
  </si>
  <si>
    <t>dati privati</t>
  </si>
  <si>
    <t>données publiques</t>
  </si>
  <si>
    <t>données privées</t>
  </si>
  <si>
    <t>sans restriction</t>
  </si>
  <si>
    <t>avec consultation et accord préalable</t>
  </si>
  <si>
    <t>Adresse e-mail du fournisseur</t>
  </si>
  <si>
    <t>Indirizzo e-mail del fornitore</t>
  </si>
  <si>
    <t>Indirizzo e-mail dell'identificatore</t>
  </si>
  <si>
    <t>Auteur(s) ssp.</t>
  </si>
  <si>
    <t>su richiesta e con accordo esplicito</t>
  </si>
  <si>
    <t>Herbier de dépôt</t>
  </si>
  <si>
    <t>Erbario di deposito</t>
  </si>
  <si>
    <t>foto</t>
  </si>
  <si>
    <t>photo</t>
  </si>
  <si>
    <t>exsiccatum</t>
  </si>
  <si>
    <t>photo et exsiccatum</t>
  </si>
  <si>
    <t>un_sporophore</t>
  </si>
  <si>
    <t>2-5_sporophores</t>
  </si>
  <si>
    <t>6-25_sporophores</t>
  </si>
  <si>
    <t>26-100_sporophores</t>
  </si>
  <si>
    <t>&gt;100_sporophores</t>
  </si>
  <si>
    <t>un_corpo_fruttifero</t>
  </si>
  <si>
    <t>2-5_corpi_fruttiferi</t>
  </si>
  <si>
    <t>6-25_corpi_fruttiferi</t>
  </si>
  <si>
    <t>26-100_corpi_fruttiferi</t>
  </si>
  <si>
    <t>&gt;100_corpi_fruttiferi</t>
  </si>
  <si>
    <t>teleomorfo</t>
  </si>
  <si>
    <t>anamorfi e teleomorfi</t>
  </si>
  <si>
    <t>foto e exsiccatum</t>
  </si>
  <si>
    <r>
      <t xml:space="preserve">• </t>
    </r>
    <r>
      <rPr>
        <b/>
        <sz val="11"/>
        <color rgb="FF000000"/>
        <rFont val="Calibri"/>
        <family val="2"/>
        <scheme val="minor"/>
      </rPr>
      <t>Ouvrage d'identification</t>
    </r>
    <r>
      <rPr>
        <sz val="11"/>
        <color rgb="FF000000"/>
        <rFont val="Calibri"/>
        <family val="2"/>
        <scheme val="minor"/>
      </rPr>
      <t xml:space="preserve"> utilisé : Si l'ouvrage que vous avez utilisé pour l'identification n'est pas disponible sur la liste déroulante, veuillez contacter directement le centre de données ou laisser un commentaire dans le champ Notes sur l'identification.</t>
    </r>
  </si>
  <si>
    <t>transmettre le nom</t>
  </si>
  <si>
    <t>trasmettere il nome</t>
  </si>
  <si>
    <t>bloquer le nom</t>
  </si>
  <si>
    <t>bloccare il nome</t>
  </si>
  <si>
    <t>Publication des noms de l'observateur et de l'identificateur</t>
  </si>
  <si>
    <t>Art-Epitheton</t>
  </si>
  <si>
    <t>épithète spécifique</t>
  </si>
  <si>
    <t>epiteto specifico</t>
  </si>
  <si>
    <t>Bemerkungen zum Fundort</t>
  </si>
  <si>
    <t>Beispiel</t>
  </si>
  <si>
    <t>exemple</t>
  </si>
  <si>
    <t>esempio</t>
  </si>
  <si>
    <t>Privates Herbar / Herbier privé / Erbario privato</t>
  </si>
  <si>
    <t>très raide</t>
  </si>
  <si>
    <t>molto ripido</t>
  </si>
  <si>
    <t>zusätzliches Bestimmungswerk</t>
  </si>
  <si>
    <t>litérature supplémentaire</t>
  </si>
  <si>
    <t>letteratura aggiuntiva</t>
  </si>
  <si>
    <t>Qui: selezione globale per tutti i ritrovamenti (lista), se non già modificati sotto:</t>
  </si>
  <si>
    <t>Ici: sélection globale pour toutes les découvertes (liste), si pas déjà modifiées ci-dessous :</t>
  </si>
  <si>
    <t>Keere Eingabe für alle dreisprachigen Felder.</t>
  </si>
  <si>
    <t>The numbers are for compatibility with LibreOffice</t>
  </si>
  <si>
    <t>• nombre d'individus (Liste Rouge): pour les espèces communes dont chaque individu n'est pas enregistré</t>
  </si>
  <si>
    <t>• numero di individui  (lista rossa): Per le specie comuni in cui non tutti gli individui vengono registrati</t>
  </si>
  <si>
    <t>• Anzahl "10m-Individuen" (Rote Liste): Bei häufigen Arten, bei denen nicht jedes Individuum ein Fundpunkt ist</t>
  </si>
  <si>
    <t>Farblegende:</t>
  </si>
  <si>
    <t>Sprache bittte immer als Erstes einstellen, danach nicht mehr ändern.</t>
  </si>
  <si>
    <t>Per favore, imposti sempre prima la lingua e non la cambi dopo.</t>
  </si>
  <si>
    <t>Veuillez toujours définir la langue en premier et ne pas la modifier par la suite.</t>
  </si>
  <si>
    <t>17.11.2021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</si>
</sst>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x16r2:formatCode16="[$-en-CH,1]dd/mm/yyyy;@"/>
  </numFmts>
  <fonts count="53"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10"/>
      <color indexed="64"/>
      <name val="Arial"/>
      <family val="2"/>
    </font>
    <font>
      <sz val="10"/>
      <color indexed="64"/>
      <name val="Microsoft Sans Serif"/>
      <family val="2"/>
    </font>
    <font>
      <sz val="8"/>
      <name val="Calibri"/>
      <family val="2"/>
      <scheme val="minor"/>
    </font>
    <font>
      <u/>
      <sz val="11"/>
      <color theme="10"/>
      <name val="Calibri"/>
      <family val="2"/>
      <scheme val="minor"/>
    </font>
    <font>
      <sz val="11"/>
      <color rgb="FF00B050"/>
      <name val="Calibri"/>
      <family val="2"/>
      <scheme val="minor"/>
    </font>
    <font>
      <b/>
      <sz val="11"/>
      <color theme="3"/>
      <name val="Calibri"/>
      <family val="2"/>
      <scheme val="minor"/>
    </font>
    <font>
      <sz val="11"/>
      <color theme="3"/>
      <name val="Calibri"/>
      <family val="2"/>
      <scheme val="minor"/>
    </font>
    <font>
      <sz val="10"/>
      <color theme="1"/>
      <name val="Calibri"/>
      <family val="2"/>
      <scheme val="minor"/>
    </font>
    <font>
      <b/>
      <sz val="10"/>
      <color theme="1"/>
      <name val="Calibri"/>
      <family val="2"/>
      <scheme val="minor"/>
    </font>
    <font>
      <b/>
      <u/>
      <sz val="10"/>
      <color rgb="FFFF0000"/>
      <name val="Calibri"/>
      <family val="2"/>
      <scheme val="minor"/>
    </font>
    <font>
      <sz val="10"/>
      <color rgb="FFFF0000"/>
      <name val="Calibri"/>
      <family val="2"/>
      <scheme val="minor"/>
    </font>
    <font>
      <sz val="10"/>
      <color theme="1"/>
      <name val="Calibri"/>
      <family val="2"/>
    </font>
    <font>
      <b/>
      <sz val="10"/>
      <name val="Calibri"/>
      <family val="2"/>
      <scheme val="minor"/>
    </font>
    <font>
      <sz val="12"/>
      <color indexed="81"/>
      <name val="Calibri"/>
      <family val="2"/>
      <scheme val="minor"/>
    </font>
    <font>
      <b/>
      <sz val="12"/>
      <color indexed="81"/>
      <name val="Calibri"/>
      <family val="2"/>
      <scheme val="minor"/>
    </font>
    <font>
      <sz val="10"/>
      <color theme="0"/>
      <name val="Calibri"/>
      <family val="2"/>
      <scheme val="minor"/>
    </font>
    <font>
      <sz val="10"/>
      <color theme="0"/>
      <name val="Arial"/>
      <family val="2"/>
    </font>
    <font>
      <b/>
      <sz val="10"/>
      <color theme="0"/>
      <name val="Calibri"/>
      <family val="2"/>
      <scheme val="minor"/>
    </font>
    <font>
      <u/>
      <sz val="10"/>
      <color theme="1"/>
      <name val="Calibri"/>
      <family val="2"/>
      <scheme val="minor"/>
    </font>
    <font>
      <sz val="10"/>
      <name val="Calibri"/>
      <family val="2"/>
      <scheme val="minor"/>
    </font>
    <font>
      <strike/>
      <sz val="11"/>
      <color theme="1"/>
      <name val="Calibri"/>
      <family val="2"/>
      <scheme val="minor"/>
    </font>
    <font>
      <sz val="11"/>
      <color theme="1" tint="0.499984740745262"/>
      <name val="Calibri"/>
      <family val="2"/>
      <scheme val="minor"/>
    </font>
    <font>
      <b/>
      <sz val="11"/>
      <color theme="0"/>
      <name val="Calibri"/>
      <family val="2"/>
      <scheme val="minor"/>
    </font>
    <font>
      <b/>
      <sz val="9"/>
      <name val="Segoe UI"/>
      <family val="2"/>
    </font>
    <font>
      <sz val="11"/>
      <color theme="0" tint="-0.249977111117893"/>
      <name val="Calibri"/>
      <family val="2"/>
      <scheme val="minor"/>
    </font>
    <font>
      <b/>
      <sz val="11"/>
      <color theme="0" tint="-0.249977111117893"/>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
      <sz val="10"/>
      <color theme="1"/>
      <name val="Times New Roman"/>
      <family val="1"/>
    </font>
    <font>
      <b/>
      <sz val="11"/>
      <color rgb="FFC00000"/>
      <name val="Calibri"/>
      <family val="2"/>
      <scheme val="minor"/>
    </font>
    <font>
      <b/>
      <sz val="12"/>
      <color rgb="FFC00000"/>
      <name val="Calibri"/>
      <family val="2"/>
      <scheme val="minor"/>
    </font>
    <font>
      <b/>
      <sz val="14"/>
      <color theme="0"/>
      <name val="Calibri"/>
      <family val="2"/>
      <scheme val="minor"/>
    </font>
    <font>
      <strike/>
      <sz val="11"/>
      <color rgb="FFC00000"/>
      <name val="Calibri"/>
      <family val="2"/>
      <scheme val="minor"/>
    </font>
    <font>
      <strike/>
      <sz val="11"/>
      <name val="Calibri"/>
      <family val="2"/>
      <scheme val="minor"/>
    </font>
    <font>
      <sz val="11"/>
      <color theme="0" tint="-0.499984740745262"/>
      <name val="Calibri"/>
      <family val="2"/>
      <scheme val="minor"/>
    </font>
    <font>
      <b/>
      <sz val="14"/>
      <color theme="0"/>
      <name val="Calibri"/>
      <family val="2"/>
    </font>
    <font>
      <b/>
      <sz val="14"/>
      <color theme="3"/>
      <name val="Calibri"/>
      <family val="2"/>
      <scheme val="minor"/>
    </font>
    <font>
      <b/>
      <sz val="11"/>
      <color theme="1" tint="0.499984740745262"/>
      <name val="Calibri"/>
      <family val="2"/>
      <scheme val="minor"/>
    </font>
    <font>
      <sz val="11"/>
      <color theme="0"/>
      <name val="Calibri"/>
      <family val="2"/>
      <scheme val="minor"/>
    </font>
    <font>
      <b/>
      <sz val="9"/>
      <color indexed="81"/>
      <name val="Segoe UI"/>
      <family val="2"/>
    </font>
    <font>
      <sz val="9"/>
      <color indexed="81"/>
      <name val="Segoe UI"/>
      <family val="2"/>
    </font>
    <font>
      <b/>
      <sz val="11"/>
      <name val="Calibri"/>
      <family val="2"/>
      <scheme val="minor"/>
    </font>
    <font>
      <b/>
      <sz val="11"/>
      <color theme="0" tint="-0.499984740745262"/>
      <name val="Calibri"/>
      <family val="2"/>
      <scheme val="minor"/>
    </font>
    <font>
      <sz val="9"/>
      <color theme="1"/>
      <name val="Calibri"/>
      <family val="2"/>
      <scheme val="minor"/>
    </font>
  </fonts>
  <fills count="19">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3"/>
        <bgColor indexed="64"/>
      </patternFill>
    </fill>
    <fill>
      <patternFill patternType="solid">
        <fgColor theme="6"/>
        <bgColor theme="6"/>
      </patternFill>
    </fill>
    <fill>
      <patternFill patternType="solid">
        <fgColor rgb="FFC00000"/>
        <bgColor indexed="64"/>
      </patternFill>
    </fill>
    <fill>
      <patternFill patternType="solid">
        <fgColor rgb="FFF3EDED"/>
        <bgColor indexed="64"/>
      </patternFill>
    </fill>
    <fill>
      <patternFill patternType="solid">
        <fgColor theme="3" tint="-0.249977111117893"/>
        <bgColor indexed="64"/>
      </patternFill>
    </fill>
    <fill>
      <patternFill patternType="solid">
        <fgColor theme="0" tint="-0.14999847407452621"/>
        <bgColor indexed="64"/>
      </patternFill>
    </fill>
  </fills>
  <borders count="45">
    <border>
      <left/>
      <right/>
      <top/>
      <bottom/>
      <diagonal/>
    </border>
    <border>
      <left/>
      <right/>
      <top/>
      <bottom style="thin">
        <color indexed="64"/>
      </bottom>
      <diagonal/>
    </border>
    <border>
      <left/>
      <right/>
      <top/>
      <bottom style="medium">
        <color indexed="64"/>
      </bottom>
      <diagonal/>
    </border>
    <border>
      <left style="medium">
        <color rgb="FFFFC000"/>
      </left>
      <right style="medium">
        <color rgb="FFFFC000"/>
      </right>
      <top style="medium">
        <color rgb="FFFFC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double">
        <color rgb="FFFF0000"/>
      </right>
      <top style="thin">
        <color indexed="64"/>
      </top>
      <bottom style="double">
        <color rgb="FFFF0000"/>
      </bottom>
      <diagonal/>
    </border>
    <border>
      <left style="double">
        <color rgb="FFFF0000"/>
      </left>
      <right style="double">
        <color rgb="FFFF0000"/>
      </right>
      <top style="thin">
        <color indexed="64"/>
      </top>
      <bottom style="double">
        <color rgb="FFFF0000"/>
      </bottom>
      <diagonal/>
    </border>
    <border>
      <left style="double">
        <color rgb="FFFF0000"/>
      </left>
      <right style="thin">
        <color indexed="64"/>
      </right>
      <top style="thin">
        <color indexed="64"/>
      </top>
      <bottom style="double">
        <color rgb="FFFF0000"/>
      </bottom>
      <diagonal/>
    </border>
    <border>
      <left style="thin">
        <color indexed="64"/>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double">
        <color rgb="FFFF0000"/>
      </bottom>
      <diagonal/>
    </border>
    <border>
      <left style="thin">
        <color indexed="64"/>
      </left>
      <right style="double">
        <color rgb="FFFF0000"/>
      </right>
      <top style="double">
        <color rgb="FFFF0000"/>
      </top>
      <bottom style="thin">
        <color indexed="64"/>
      </bottom>
      <diagonal/>
    </border>
    <border>
      <left style="double">
        <color rgb="FFFF0000"/>
      </left>
      <right style="double">
        <color rgb="FFFF0000"/>
      </right>
      <top style="double">
        <color rgb="FFFF0000"/>
      </top>
      <bottom style="thin">
        <color indexed="64"/>
      </bottom>
      <diagonal/>
    </border>
    <border>
      <left style="double">
        <color rgb="FFFF0000"/>
      </left>
      <right style="thin">
        <color indexed="64"/>
      </right>
      <top style="double">
        <color rgb="FFFF0000"/>
      </top>
      <bottom style="thin">
        <color indexed="64"/>
      </bottom>
      <diagonal/>
    </border>
    <border>
      <left style="thin">
        <color auto="1"/>
      </left>
      <right/>
      <top/>
      <bottom/>
      <diagonal/>
    </border>
    <border>
      <left style="thick">
        <color rgb="FFFFC000"/>
      </left>
      <right/>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right/>
      <top style="thin">
        <color indexed="64"/>
      </top>
      <bottom/>
      <diagonal/>
    </border>
    <border>
      <left style="thick">
        <color rgb="FFFFC000"/>
      </left>
      <right style="thick">
        <color rgb="FFFFC000"/>
      </right>
      <top style="thin">
        <color indexed="64"/>
      </top>
      <bottom style="thick">
        <color rgb="FFFFC000"/>
      </bottom>
      <diagonal/>
    </border>
    <border>
      <left/>
      <right/>
      <top style="thin">
        <color indexed="64"/>
      </top>
      <bottom style="thin">
        <color indexed="64"/>
      </bottom>
      <diagonal/>
    </border>
    <border>
      <left style="medium">
        <color rgb="FFFFC000"/>
      </left>
      <right style="thin">
        <color indexed="64"/>
      </right>
      <top style="thin">
        <color indexed="64"/>
      </top>
      <bottom style="thin">
        <color indexed="64"/>
      </bottom>
      <diagonal/>
    </border>
    <border>
      <left style="thick">
        <color rgb="FFFFC000"/>
      </left>
      <right style="thin">
        <color auto="1"/>
      </right>
      <top style="thin">
        <color indexed="64"/>
      </top>
      <bottom style="thin">
        <color indexed="64"/>
      </bottom>
      <diagonal/>
    </border>
    <border>
      <left style="thick">
        <color rgb="FFFFC000"/>
      </left>
      <right/>
      <top style="thin">
        <color indexed="64"/>
      </top>
      <bottom/>
      <diagonal/>
    </border>
    <border>
      <left style="medium">
        <color indexed="64"/>
      </left>
      <right style="medium">
        <color indexed="64"/>
      </right>
      <top style="medium">
        <color indexed="64"/>
      </top>
      <bottom style="medium">
        <color indexed="64"/>
      </bottom>
      <diagonal/>
    </border>
    <border>
      <left style="thin">
        <color theme="6"/>
      </left>
      <right/>
      <top style="thin">
        <color theme="6"/>
      </top>
      <bottom/>
      <diagonal/>
    </border>
    <border>
      <left style="thin">
        <color theme="6"/>
      </left>
      <right style="thin">
        <color theme="6"/>
      </right>
      <top style="thin">
        <color theme="6"/>
      </top>
      <bottom style="medium">
        <color theme="6"/>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thin">
        <color theme="6"/>
      </top>
      <bottom/>
      <diagonal/>
    </border>
  </borders>
  <cellStyleXfs count="4">
    <xf numFmtId="0" fontId="0" fillId="0" borderId="0"/>
    <xf numFmtId="0" fontId="2" fillId="0" borderId="0"/>
    <xf numFmtId="0" fontId="8" fillId="0" borderId="0"/>
    <xf numFmtId="0" fontId="11" fillId="0" borderId="0" applyNumberFormat="0" applyFill="0" applyBorder="0" applyAlignment="0" applyProtection="0"/>
  </cellStyleXfs>
  <cellXfs count="208">
    <xf numFmtId="0" fontId="0" fillId="0" borderId="0" xfId="0"/>
    <xf numFmtId="0" fontId="1" fillId="0" borderId="0" xfId="0" applyFont="1"/>
    <xf numFmtId="0" fontId="3" fillId="0" borderId="0" xfId="0" applyFont="1"/>
    <xf numFmtId="0" fontId="1" fillId="0" borderId="1" xfId="0" applyFont="1" applyBorder="1"/>
    <xf numFmtId="0" fontId="0" fillId="0" borderId="0" xfId="0" applyFill="1" applyAlignment="1">
      <alignment textRotation="90"/>
    </xf>
    <xf numFmtId="0" fontId="0" fillId="2" borderId="2" xfId="0" applyFont="1" applyFill="1" applyBorder="1" applyAlignment="1">
      <alignment textRotation="90"/>
    </xf>
    <xf numFmtId="0" fontId="0" fillId="3" borderId="3" xfId="0" applyFont="1" applyFill="1" applyBorder="1" applyAlignment="1">
      <alignment textRotation="90"/>
    </xf>
    <xf numFmtId="0" fontId="0" fillId="4" borderId="2" xfId="0" applyFont="1" applyFill="1" applyBorder="1" applyAlignment="1">
      <alignment textRotation="90"/>
    </xf>
    <xf numFmtId="0" fontId="0" fillId="3" borderId="2" xfId="0" applyFont="1" applyFill="1" applyBorder="1" applyAlignment="1">
      <alignment textRotation="90"/>
    </xf>
    <xf numFmtId="0" fontId="5" fillId="3" borderId="3" xfId="0" applyFont="1" applyFill="1" applyBorder="1" applyAlignment="1">
      <alignment textRotation="90"/>
    </xf>
    <xf numFmtId="0" fontId="5" fillId="3" borderId="2" xfId="0" applyFont="1" applyFill="1" applyBorder="1" applyAlignment="1">
      <alignment textRotation="90"/>
    </xf>
    <xf numFmtId="0" fontId="6" fillId="0" borderId="0" xfId="0" applyFont="1"/>
    <xf numFmtId="0" fontId="6" fillId="0" borderId="0" xfId="0" applyFont="1" applyAlignment="1">
      <alignment wrapText="1"/>
    </xf>
    <xf numFmtId="164" fontId="0" fillId="0" borderId="0" xfId="0" applyNumberFormat="1"/>
    <xf numFmtId="0" fontId="7" fillId="0" borderId="0" xfId="0" applyFont="1" applyAlignment="1">
      <alignment wrapText="1"/>
    </xf>
    <xf numFmtId="0" fontId="0" fillId="5" borderId="0" xfId="0" applyFill="1"/>
    <xf numFmtId="49" fontId="9" fillId="0" borderId="0" xfId="2" applyNumberFormat="1" applyFont="1"/>
    <xf numFmtId="1" fontId="9" fillId="0" borderId="0" xfId="2" applyNumberFormat="1" applyFont="1"/>
    <xf numFmtId="49" fontId="9" fillId="0" borderId="0" xfId="0" applyNumberFormat="1" applyFont="1"/>
    <xf numFmtId="1" fontId="9" fillId="0" borderId="0" xfId="0" applyNumberFormat="1" applyFont="1"/>
    <xf numFmtId="0" fontId="0" fillId="0" borderId="0" xfId="0" applyAlignment="1">
      <alignment horizontal="center"/>
    </xf>
    <xf numFmtId="1" fontId="9" fillId="0" borderId="0" xfId="2" applyNumberFormat="1" applyFont="1" applyFill="1"/>
    <xf numFmtId="0" fontId="1" fillId="0" borderId="0" xfId="0" applyFont="1" applyBorder="1"/>
    <xf numFmtId="0" fontId="0" fillId="0" borderId="0" xfId="0" applyProtection="1"/>
    <xf numFmtId="0" fontId="13" fillId="0" borderId="0" xfId="0" applyFont="1" applyAlignment="1">
      <alignment horizontal="left" wrapText="1"/>
    </xf>
    <xf numFmtId="0" fontId="14" fillId="0" borderId="0" xfId="0" applyFont="1" applyAlignment="1">
      <alignment horizontal="left" wrapText="1"/>
    </xf>
    <xf numFmtId="0" fontId="0" fillId="2" borderId="3" xfId="0" applyFont="1" applyFill="1" applyBorder="1" applyAlignment="1">
      <alignment textRotation="90"/>
    </xf>
    <xf numFmtId="0" fontId="0" fillId="0" borderId="0" xfId="0" applyAlignment="1" applyProtection="1">
      <alignment wrapText="1"/>
    </xf>
    <xf numFmtId="0" fontId="7" fillId="0" borderId="0" xfId="0" applyFont="1" applyAlignment="1" applyProtection="1">
      <alignment wrapText="1"/>
    </xf>
    <xf numFmtId="0" fontId="0" fillId="0" borderId="0" xfId="0" applyAlignment="1">
      <alignment wrapText="1"/>
    </xf>
    <xf numFmtId="0" fontId="4" fillId="0" borderId="0" xfId="0" applyFont="1" applyAlignment="1" applyProtection="1">
      <alignment wrapText="1"/>
    </xf>
    <xf numFmtId="0" fontId="15" fillId="0" borderId="0" xfId="0" applyFont="1" applyProtection="1"/>
    <xf numFmtId="0" fontId="15" fillId="9" borderId="0" xfId="0" applyFont="1" applyFill="1" applyProtection="1"/>
    <xf numFmtId="0" fontId="16" fillId="2" borderId="6" xfId="0" applyFont="1" applyFill="1" applyBorder="1" applyAlignment="1" applyProtection="1"/>
    <xf numFmtId="0" fontId="16" fillId="3" borderId="6" xfId="0" applyFont="1" applyFill="1" applyBorder="1" applyAlignment="1" applyProtection="1"/>
    <xf numFmtId="0" fontId="16" fillId="4" borderId="17" xfId="0" applyFont="1" applyFill="1" applyBorder="1" applyAlignment="1" applyProtection="1"/>
    <xf numFmtId="0" fontId="16" fillId="0" borderId="12" xfId="0" applyFont="1" applyFill="1" applyBorder="1" applyAlignment="1" applyProtection="1">
      <alignment horizontal="center" vertical="center" wrapText="1"/>
    </xf>
    <xf numFmtId="0" fontId="17" fillId="0" borderId="0" xfId="3" applyFont="1" applyProtection="1"/>
    <xf numFmtId="0" fontId="15" fillId="0" borderId="0" xfId="0" applyFont="1" applyBorder="1" applyProtection="1"/>
    <xf numFmtId="0" fontId="15" fillId="6" borderId="5" xfId="0" applyFont="1" applyFill="1" applyBorder="1" applyAlignment="1" applyProtection="1">
      <alignment wrapText="1"/>
    </xf>
    <xf numFmtId="0" fontId="15" fillId="9" borderId="0" xfId="0" applyFont="1" applyFill="1" applyAlignment="1" applyProtection="1">
      <alignment wrapText="1"/>
    </xf>
    <xf numFmtId="0" fontId="18" fillId="7" borderId="4" xfId="0" applyFont="1" applyFill="1" applyBorder="1" applyAlignment="1" applyProtection="1">
      <alignment wrapText="1"/>
    </xf>
    <xf numFmtId="0" fontId="18" fillId="7" borderId="4" xfId="0" applyFont="1" applyFill="1" applyBorder="1" applyAlignment="1" applyProtection="1">
      <alignment horizontal="center" wrapText="1"/>
    </xf>
    <xf numFmtId="0" fontId="18" fillId="9" borderId="0" xfId="0" applyFont="1" applyFill="1" applyAlignment="1" applyProtection="1">
      <alignment wrapText="1"/>
    </xf>
    <xf numFmtId="0" fontId="15" fillId="0" borderId="0" xfId="0" applyFont="1" applyFill="1" applyAlignment="1" applyProtection="1">
      <alignment horizontal="center" textRotation="90"/>
    </xf>
    <xf numFmtId="0" fontId="15" fillId="0" borderId="0" xfId="0" applyFont="1" applyFill="1" applyAlignment="1" applyProtection="1">
      <alignment textRotation="90"/>
    </xf>
    <xf numFmtId="0" fontId="15" fillId="10" borderId="7" xfId="0" applyFont="1" applyFill="1" applyBorder="1" applyProtection="1"/>
    <xf numFmtId="0" fontId="15" fillId="10" borderId="0" xfId="0" applyFont="1" applyFill="1" applyProtection="1">
      <protection locked="0"/>
    </xf>
    <xf numFmtId="0" fontId="15" fillId="0" borderId="0" xfId="0" applyFont="1" applyProtection="1">
      <protection locked="0"/>
    </xf>
    <xf numFmtId="0" fontId="15" fillId="2" borderId="0" xfId="0" applyFont="1" applyFill="1" applyProtection="1">
      <protection locked="0"/>
    </xf>
    <xf numFmtId="0" fontId="15" fillId="0" borderId="0" xfId="0" applyFont="1" applyAlignment="1" applyProtection="1">
      <alignment horizontal="left"/>
      <protection locked="0"/>
    </xf>
    <xf numFmtId="0" fontId="0" fillId="2" borderId="18" xfId="0" applyFont="1" applyFill="1" applyBorder="1" applyAlignment="1" applyProtection="1">
      <alignment horizontal="center" textRotation="90" wrapText="1"/>
    </xf>
    <xf numFmtId="0" fontId="23" fillId="13" borderId="0" xfId="0" applyFont="1" applyFill="1" applyProtection="1"/>
    <xf numFmtId="0" fontId="15" fillId="10" borderId="0" xfId="0" applyFont="1" applyFill="1" applyProtection="1"/>
    <xf numFmtId="0" fontId="15" fillId="10" borderId="4" xfId="0" applyFont="1" applyFill="1" applyBorder="1" applyAlignment="1" applyProtection="1">
      <alignment horizontal="left"/>
    </xf>
    <xf numFmtId="0" fontId="15" fillId="10" borderId="4" xfId="0" applyFont="1" applyFill="1" applyBorder="1" applyProtection="1"/>
    <xf numFmtId="0" fontId="15" fillId="10" borderId="5" xfId="0" applyFont="1" applyFill="1" applyBorder="1" applyProtection="1"/>
    <xf numFmtId="14" fontId="15" fillId="10" borderId="4" xfId="0" applyNumberFormat="1" applyFont="1" applyFill="1" applyBorder="1" applyAlignment="1" applyProtection="1">
      <alignment horizontal="center"/>
    </xf>
    <xf numFmtId="0" fontId="15" fillId="10" borderId="4" xfId="0" applyFont="1" applyFill="1" applyBorder="1" applyAlignment="1" applyProtection="1">
      <alignment horizontal="center"/>
    </xf>
    <xf numFmtId="0" fontId="26" fillId="10" borderId="4" xfId="0" applyFont="1" applyFill="1" applyBorder="1" applyAlignment="1" applyProtection="1">
      <alignment horizontal="center"/>
    </xf>
    <xf numFmtId="0" fontId="27" fillId="10" borderId="4" xfId="0" applyFont="1" applyFill="1" applyBorder="1" applyAlignment="1" applyProtection="1">
      <alignment horizontal="center"/>
    </xf>
    <xf numFmtId="0" fontId="27" fillId="2" borderId="8" xfId="0" applyFont="1" applyFill="1" applyBorder="1" applyAlignment="1" applyProtection="1">
      <alignment horizontal="left"/>
      <protection locked="0"/>
    </xf>
    <xf numFmtId="0" fontId="15" fillId="2" borderId="9" xfId="0" applyFont="1" applyFill="1" applyBorder="1" applyAlignment="1" applyProtection="1">
      <alignment horizontal="left"/>
      <protection locked="0"/>
    </xf>
    <xf numFmtId="0" fontId="15" fillId="3" borderId="9" xfId="0" applyFont="1" applyFill="1" applyBorder="1" applyProtection="1">
      <protection locked="0"/>
    </xf>
    <xf numFmtId="14" fontId="15" fillId="2" borderId="9" xfId="0" applyNumberFormat="1" applyFont="1" applyFill="1" applyBorder="1" applyAlignment="1" applyProtection="1">
      <alignment horizontal="center"/>
      <protection locked="0"/>
    </xf>
    <xf numFmtId="0" fontId="15" fillId="2" borderId="9" xfId="0" applyFont="1" applyFill="1" applyBorder="1" applyAlignment="1" applyProtection="1">
      <alignment horizontal="center"/>
      <protection locked="0"/>
    </xf>
    <xf numFmtId="0" fontId="26" fillId="12" borderId="4" xfId="0" applyFont="1" applyFill="1" applyBorder="1" applyAlignment="1" applyProtection="1">
      <alignment horizontal="center"/>
    </xf>
    <xf numFmtId="0" fontId="27" fillId="3" borderId="9" xfId="0" applyFont="1" applyFill="1" applyBorder="1" applyAlignment="1" applyProtection="1">
      <alignment horizontal="center"/>
      <protection locked="0"/>
    </xf>
    <xf numFmtId="0" fontId="15" fillId="3" borderId="9" xfId="0" applyFont="1" applyFill="1" applyBorder="1" applyAlignment="1" applyProtection="1">
      <alignment horizontal="center"/>
      <protection locked="0"/>
    </xf>
    <xf numFmtId="0" fontId="27" fillId="2" borderId="9" xfId="0" applyFont="1" applyFill="1" applyBorder="1" applyProtection="1">
      <protection locked="0"/>
    </xf>
    <xf numFmtId="0" fontId="15" fillId="4" borderId="9" xfId="0" applyFont="1" applyFill="1" applyBorder="1" applyProtection="1">
      <protection locked="0"/>
    </xf>
    <xf numFmtId="0" fontId="15" fillId="4" borderId="10" xfId="0" applyFont="1" applyFill="1" applyBorder="1" applyProtection="1">
      <protection locked="0"/>
    </xf>
    <xf numFmtId="0" fontId="15" fillId="2" borderId="11" xfId="0" applyFont="1" applyFill="1" applyBorder="1" applyAlignment="1" applyProtection="1">
      <alignment horizontal="left"/>
      <protection locked="0"/>
    </xf>
    <xf numFmtId="0" fontId="15" fillId="2" borderId="12" xfId="0" applyFont="1" applyFill="1" applyBorder="1" applyAlignment="1" applyProtection="1">
      <alignment horizontal="left"/>
      <protection locked="0"/>
    </xf>
    <xf numFmtId="0" fontId="15" fillId="3" borderId="12" xfId="0" applyFont="1" applyFill="1" applyBorder="1" applyProtection="1">
      <protection locked="0"/>
    </xf>
    <xf numFmtId="14" fontId="15" fillId="2" borderId="12" xfId="0" applyNumberFormat="1" applyFont="1" applyFill="1" applyBorder="1" applyAlignment="1" applyProtection="1">
      <alignment horizontal="center"/>
      <protection locked="0"/>
    </xf>
    <xf numFmtId="0" fontId="15" fillId="2" borderId="12" xfId="0" applyFont="1" applyFill="1" applyBorder="1" applyAlignment="1" applyProtection="1">
      <alignment horizontal="center"/>
      <protection locked="0"/>
    </xf>
    <xf numFmtId="0" fontId="27" fillId="3" borderId="12" xfId="0" applyFont="1" applyFill="1" applyBorder="1" applyAlignment="1" applyProtection="1">
      <alignment horizontal="center"/>
      <protection locked="0"/>
    </xf>
    <xf numFmtId="0" fontId="15" fillId="3" borderId="12" xfId="0" applyFont="1" applyFill="1" applyBorder="1" applyAlignment="1" applyProtection="1">
      <alignment horizontal="center"/>
      <protection locked="0"/>
    </xf>
    <xf numFmtId="0" fontId="15" fillId="4" borderId="12" xfId="0" applyFont="1" applyFill="1" applyBorder="1" applyProtection="1">
      <protection locked="0"/>
    </xf>
    <xf numFmtId="0" fontId="15" fillId="4" borderId="13" xfId="0" applyFont="1" applyFill="1" applyBorder="1" applyProtection="1">
      <protection locked="0"/>
    </xf>
    <xf numFmtId="0" fontId="15" fillId="2" borderId="14" xfId="0" applyFont="1" applyFill="1" applyBorder="1" applyAlignment="1" applyProtection="1">
      <alignment horizontal="left"/>
      <protection locked="0"/>
    </xf>
    <xf numFmtId="0" fontId="15" fillId="2" borderId="15" xfId="0" applyFont="1" applyFill="1" applyBorder="1" applyAlignment="1" applyProtection="1">
      <alignment horizontal="left"/>
      <protection locked="0"/>
    </xf>
    <xf numFmtId="0" fontId="15" fillId="3" borderId="15" xfId="0" applyFont="1" applyFill="1" applyBorder="1" applyProtection="1">
      <protection locked="0"/>
    </xf>
    <xf numFmtId="14" fontId="15" fillId="2" borderId="15" xfId="0" applyNumberFormat="1" applyFont="1" applyFill="1" applyBorder="1" applyAlignment="1" applyProtection="1">
      <alignment horizontal="center"/>
      <protection locked="0"/>
    </xf>
    <xf numFmtId="0" fontId="15" fillId="2" borderId="15" xfId="0" applyFont="1" applyFill="1" applyBorder="1" applyAlignment="1" applyProtection="1">
      <alignment horizontal="center"/>
      <protection locked="0"/>
    </xf>
    <xf numFmtId="0" fontId="27" fillId="3" borderId="15" xfId="0" applyFont="1" applyFill="1" applyBorder="1" applyAlignment="1" applyProtection="1">
      <alignment horizontal="center"/>
      <protection locked="0"/>
    </xf>
    <xf numFmtId="0" fontId="15" fillId="3" borderId="15" xfId="0" applyFont="1" applyFill="1" applyBorder="1" applyAlignment="1" applyProtection="1">
      <alignment horizontal="center"/>
      <protection locked="0"/>
    </xf>
    <xf numFmtId="0" fontId="15" fillId="4" borderId="15" xfId="0" applyFont="1" applyFill="1" applyBorder="1" applyProtection="1">
      <protection locked="0"/>
    </xf>
    <xf numFmtId="0" fontId="15" fillId="4" borderId="16" xfId="0" applyFont="1" applyFill="1" applyBorder="1" applyProtection="1">
      <protection locked="0"/>
    </xf>
    <xf numFmtId="0" fontId="15" fillId="12" borderId="0" xfId="0" applyFont="1" applyFill="1" applyProtection="1"/>
    <xf numFmtId="0" fontId="16" fillId="2" borderId="4" xfId="0" applyFont="1" applyFill="1" applyBorder="1" applyAlignment="1" applyProtection="1">
      <alignment horizontal="center" textRotation="90" wrapText="1"/>
    </xf>
    <xf numFmtId="0" fontId="16" fillId="8" borderId="21" xfId="0" applyFont="1" applyFill="1" applyBorder="1" applyAlignment="1" applyProtection="1">
      <alignment horizontal="center" textRotation="90" wrapText="1"/>
    </xf>
    <xf numFmtId="0" fontId="16" fillId="3" borderId="22" xfId="0" applyFont="1" applyFill="1" applyBorder="1" applyAlignment="1" applyProtection="1">
      <alignment horizontal="center" textRotation="90" wrapText="1"/>
    </xf>
    <xf numFmtId="0" fontId="16" fillId="2" borderId="7" xfId="0" applyFont="1" applyFill="1" applyBorder="1" applyAlignment="1" applyProtection="1">
      <alignment horizontal="center" textRotation="90" wrapText="1"/>
    </xf>
    <xf numFmtId="0" fontId="16" fillId="3" borderId="21" xfId="0" applyFont="1" applyFill="1" applyBorder="1" applyAlignment="1" applyProtection="1">
      <alignment horizontal="center" textRotation="90" wrapText="1"/>
    </xf>
    <xf numFmtId="0" fontId="16" fillId="2" borderId="21" xfId="0" applyFont="1" applyFill="1" applyBorder="1" applyAlignment="1" applyProtection="1">
      <alignment horizontal="center" textRotation="90" wrapText="1"/>
    </xf>
    <xf numFmtId="0" fontId="16" fillId="12" borderId="4" xfId="0" applyFont="1" applyFill="1" applyBorder="1" applyAlignment="1" applyProtection="1">
      <alignment horizontal="center" textRotation="90" wrapText="1"/>
    </xf>
    <xf numFmtId="0" fontId="16" fillId="3" borderId="23" xfId="0" applyFont="1" applyFill="1" applyBorder="1" applyAlignment="1" applyProtection="1">
      <alignment horizontal="center" textRotation="90" wrapText="1"/>
    </xf>
    <xf numFmtId="0" fontId="16" fillId="3" borderId="4" xfId="0" applyFont="1" applyFill="1" applyBorder="1" applyAlignment="1" applyProtection="1">
      <alignment horizontal="center" textRotation="90" wrapText="1"/>
    </xf>
    <xf numFmtId="0" fontId="20" fillId="3" borderId="24" xfId="0" applyFont="1" applyFill="1" applyBorder="1" applyAlignment="1" applyProtection="1">
      <alignment horizontal="center" textRotation="90" wrapText="1"/>
    </xf>
    <xf numFmtId="0" fontId="20" fillId="3" borderId="21" xfId="0" applyFont="1" applyFill="1" applyBorder="1" applyAlignment="1" applyProtection="1">
      <alignment horizontal="center" textRotation="90" wrapText="1"/>
    </xf>
    <xf numFmtId="0" fontId="16" fillId="3" borderId="25" xfId="0" applyFont="1" applyFill="1" applyBorder="1" applyAlignment="1" applyProtection="1">
      <alignment horizontal="center" textRotation="90" wrapText="1"/>
    </xf>
    <xf numFmtId="0" fontId="16" fillId="2" borderId="22" xfId="0" applyFont="1" applyFill="1" applyBorder="1" applyAlignment="1" applyProtection="1">
      <alignment horizontal="center" textRotation="90" wrapText="1"/>
    </xf>
    <xf numFmtId="0" fontId="16" fillId="2" borderId="26" xfId="0" applyFont="1" applyFill="1" applyBorder="1" applyAlignment="1" applyProtection="1">
      <alignment horizontal="center" textRotation="90" wrapText="1"/>
    </xf>
    <xf numFmtId="0" fontId="16" fillId="4" borderId="25" xfId="0" applyFont="1" applyFill="1" applyBorder="1" applyAlignment="1" applyProtection="1">
      <alignment horizontal="center" textRotation="90" wrapText="1"/>
    </xf>
    <xf numFmtId="0" fontId="16" fillId="4" borderId="4" xfId="0" applyFont="1" applyFill="1" applyBorder="1" applyAlignment="1" applyProtection="1">
      <alignment horizontal="center" textRotation="90" wrapText="1"/>
    </xf>
    <xf numFmtId="0" fontId="28" fillId="0" borderId="0" xfId="0" applyFont="1" applyAlignment="1" applyProtection="1">
      <alignment wrapText="1"/>
    </xf>
    <xf numFmtId="0" fontId="29" fillId="0" borderId="0" xfId="0" applyFont="1"/>
    <xf numFmtId="0" fontId="30" fillId="14" borderId="28" xfId="0" applyFont="1" applyFill="1" applyBorder="1"/>
    <xf numFmtId="0" fontId="1" fillId="0" borderId="29" xfId="0" applyFont="1" applyBorder="1"/>
    <xf numFmtId="0" fontId="0" fillId="0" borderId="4" xfId="0" applyBorder="1"/>
    <xf numFmtId="0" fontId="0" fillId="0" borderId="0" xfId="0" applyBorder="1"/>
    <xf numFmtId="0" fontId="0" fillId="0" borderId="4" xfId="0" applyFont="1" applyBorder="1"/>
    <xf numFmtId="0" fontId="5" fillId="0" borderId="4" xfId="0" applyFont="1" applyBorder="1"/>
    <xf numFmtId="0" fontId="32" fillId="0" borderId="4" xfId="0" applyFont="1" applyBorder="1"/>
    <xf numFmtId="0" fontId="1" fillId="0" borderId="30" xfId="0" applyFont="1" applyBorder="1"/>
    <xf numFmtId="0" fontId="31" fillId="0" borderId="31" xfId="0" applyFont="1" applyBorder="1"/>
    <xf numFmtId="0" fontId="31" fillId="0" borderId="32" xfId="0" applyFont="1" applyBorder="1"/>
    <xf numFmtId="0" fontId="31" fillId="0" borderId="32" xfId="0" applyFont="1" applyBorder="1" applyAlignment="1">
      <alignment horizontal="center"/>
    </xf>
    <xf numFmtId="0" fontId="33" fillId="0" borderId="32" xfId="0" applyFont="1" applyBorder="1"/>
    <xf numFmtId="0" fontId="5" fillId="0" borderId="33" xfId="0" applyFont="1" applyBorder="1"/>
    <xf numFmtId="0" fontId="0" fillId="0" borderId="34" xfId="0" applyBorder="1"/>
    <xf numFmtId="0" fontId="0" fillId="0" borderId="35" xfId="0" applyFont="1" applyBorder="1"/>
    <xf numFmtId="0" fontId="0" fillId="0" borderId="34" xfId="0" applyFont="1" applyBorder="1"/>
    <xf numFmtId="0" fontId="33" fillId="0" borderId="17" xfId="0" applyFont="1" applyFill="1" applyBorder="1"/>
    <xf numFmtId="0" fontId="0" fillId="0" borderId="0" xfId="0" quotePrefix="1"/>
    <xf numFmtId="0" fontId="0" fillId="0" borderId="4" xfId="0" applyBorder="1" applyAlignment="1">
      <alignment wrapText="1"/>
    </xf>
    <xf numFmtId="0" fontId="34" fillId="0" borderId="0" xfId="0" applyFont="1" applyAlignment="1">
      <alignment vertical="center" wrapText="1"/>
    </xf>
    <xf numFmtId="0" fontId="35" fillId="0" borderId="0" xfId="0" applyFont="1" applyAlignment="1">
      <alignment vertical="center" wrapText="1"/>
    </xf>
    <xf numFmtId="0" fontId="7" fillId="0" borderId="0" xfId="0" applyFont="1" applyAlignment="1">
      <alignment vertical="center" wrapText="1"/>
    </xf>
    <xf numFmtId="0" fontId="37" fillId="0" borderId="0" xfId="0" applyFont="1" applyAlignment="1">
      <alignment vertical="center" wrapText="1"/>
    </xf>
    <xf numFmtId="0" fontId="4" fillId="0" borderId="0" xfId="0" applyFont="1" applyAlignment="1">
      <alignment wrapText="1"/>
    </xf>
    <xf numFmtId="0" fontId="0" fillId="0" borderId="0" xfId="0" applyAlignment="1">
      <alignment horizontal="left" wrapText="1"/>
    </xf>
    <xf numFmtId="0" fontId="0" fillId="0" borderId="0" xfId="0" applyAlignment="1">
      <alignment horizontal="left"/>
    </xf>
    <xf numFmtId="0" fontId="0" fillId="15" borderId="36" xfId="0" applyFill="1" applyBorder="1"/>
    <xf numFmtId="0" fontId="0" fillId="16" borderId="39" xfId="0" applyFill="1" applyBorder="1"/>
    <xf numFmtId="0" fontId="0" fillId="16" borderId="0" xfId="0" applyFill="1" applyBorder="1" applyAlignment="1">
      <alignment horizontal="left" wrapText="1"/>
    </xf>
    <xf numFmtId="0" fontId="0" fillId="16" borderId="40" xfId="0" applyFill="1" applyBorder="1" applyAlignment="1">
      <alignment horizontal="left"/>
    </xf>
    <xf numFmtId="0" fontId="0" fillId="16" borderId="41" xfId="0" applyFill="1" applyBorder="1"/>
    <xf numFmtId="0" fontId="0" fillId="16" borderId="42" xfId="0" applyFill="1" applyBorder="1" applyAlignment="1">
      <alignment wrapText="1"/>
    </xf>
    <xf numFmtId="0" fontId="0" fillId="16" borderId="43" xfId="0" applyFill="1" applyBorder="1" applyAlignment="1">
      <alignment wrapText="1"/>
    </xf>
    <xf numFmtId="0" fontId="0" fillId="16" borderId="0" xfId="0" applyFill="1" applyBorder="1" applyAlignment="1">
      <alignment horizontal="left" vertical="top" wrapText="1"/>
    </xf>
    <xf numFmtId="0" fontId="0" fillId="16" borderId="40" xfId="0" applyFill="1" applyBorder="1" applyAlignment="1">
      <alignment horizontal="left" vertical="top"/>
    </xf>
    <xf numFmtId="0" fontId="0" fillId="16" borderId="0" xfId="0" applyFill="1" applyBorder="1" applyAlignment="1">
      <alignment vertical="top" wrapText="1"/>
    </xf>
    <xf numFmtId="0" fontId="0" fillId="16" borderId="40" xfId="0" applyFill="1" applyBorder="1" applyAlignment="1">
      <alignment horizontal="left" vertical="top" wrapText="1"/>
    </xf>
    <xf numFmtId="0" fontId="41" fillId="16" borderId="0" xfId="0" applyFont="1" applyFill="1" applyBorder="1" applyAlignment="1">
      <alignment horizontal="left" vertical="top" wrapText="1"/>
    </xf>
    <xf numFmtId="0" fontId="5" fillId="0" borderId="0" xfId="0" applyFont="1" applyAlignment="1">
      <alignment wrapText="1"/>
    </xf>
    <xf numFmtId="0" fontId="43" fillId="0" borderId="0" xfId="0" applyFont="1"/>
    <xf numFmtId="0" fontId="30" fillId="17" borderId="0" xfId="0" applyFont="1" applyFill="1"/>
    <xf numFmtId="0" fontId="40" fillId="13" borderId="0" xfId="0" applyFont="1" applyFill="1" applyProtection="1"/>
    <xf numFmtId="0" fontId="0" fillId="13" borderId="0" xfId="0" applyFill="1"/>
    <xf numFmtId="0" fontId="29" fillId="0" borderId="4" xfId="0" applyFont="1" applyBorder="1"/>
    <xf numFmtId="0" fontId="46" fillId="0" borderId="4" xfId="0" applyFont="1" applyFill="1" applyBorder="1" applyAlignment="1">
      <alignment wrapText="1"/>
    </xf>
    <xf numFmtId="0" fontId="0" fillId="18" borderId="4" xfId="0" applyFill="1" applyBorder="1"/>
    <xf numFmtId="0" fontId="15" fillId="18" borderId="4" xfId="0" applyFont="1" applyFill="1" applyBorder="1" applyProtection="1"/>
    <xf numFmtId="0" fontId="45" fillId="12" borderId="0" xfId="0" applyFont="1" applyFill="1" applyBorder="1" applyProtection="1"/>
    <xf numFmtId="0" fontId="25" fillId="13" borderId="0" xfId="0" applyFont="1" applyFill="1" applyProtection="1"/>
    <xf numFmtId="0" fontId="0" fillId="0" borderId="4" xfId="0" applyBorder="1" applyAlignment="1"/>
    <xf numFmtId="0" fontId="47" fillId="13" borderId="0" xfId="0" applyFont="1" applyFill="1" applyProtection="1"/>
    <xf numFmtId="0" fontId="0" fillId="6" borderId="4" xfId="0" applyFill="1" applyBorder="1"/>
    <xf numFmtId="0" fontId="0" fillId="0" borderId="0" xfId="0" applyNumberFormat="1"/>
    <xf numFmtId="0" fontId="0" fillId="0" borderId="0" xfId="0" applyAlignment="1" applyProtection="1">
      <alignment horizontal="left" wrapText="1"/>
    </xf>
    <xf numFmtId="14" fontId="0" fillId="0" borderId="0" xfId="0" applyNumberFormat="1"/>
    <xf numFmtId="0" fontId="39" fillId="16" borderId="0" xfId="0" applyFont="1" applyFill="1" applyBorder="1" applyAlignment="1">
      <alignment horizontal="left" vertical="center" wrapText="1"/>
    </xf>
    <xf numFmtId="0" fontId="0" fillId="16" borderId="0" xfId="0" applyFill="1" applyBorder="1" applyAlignment="1">
      <alignment horizontal="left" vertical="center" wrapText="1"/>
    </xf>
    <xf numFmtId="0" fontId="39" fillId="16" borderId="40" xfId="0" applyFont="1" applyFill="1" applyBorder="1" applyAlignment="1">
      <alignment horizontal="left" vertical="center" wrapText="1"/>
    </xf>
    <xf numFmtId="0" fontId="0" fillId="0" borderId="27" xfId="0" applyBorder="1"/>
    <xf numFmtId="0" fontId="0" fillId="0" borderId="0" xfId="0" applyBorder="1" applyAlignment="1">
      <alignment horizontal="left" wrapText="1"/>
    </xf>
    <xf numFmtId="0" fontId="11" fillId="0" borderId="0" xfId="3" applyAlignment="1" applyProtection="1">
      <alignment horizontal="left" wrapText="1"/>
    </xf>
    <xf numFmtId="0" fontId="0" fillId="0" borderId="4" xfId="0" applyFill="1" applyBorder="1"/>
    <xf numFmtId="0" fontId="0" fillId="0" borderId="4" xfId="0" applyFill="1" applyBorder="1" applyAlignment="1">
      <alignment wrapText="1"/>
    </xf>
    <xf numFmtId="0" fontId="0" fillId="0" borderId="0" xfId="0" applyFill="1"/>
    <xf numFmtId="0" fontId="5" fillId="11" borderId="0" xfId="0" applyFont="1" applyFill="1" applyAlignment="1">
      <alignment wrapText="1"/>
    </xf>
    <xf numFmtId="0" fontId="0" fillId="0" borderId="28" xfId="0" applyFont="1" applyBorder="1"/>
    <xf numFmtId="0" fontId="0" fillId="0" borderId="44" xfId="0" applyFont="1" applyBorder="1"/>
    <xf numFmtId="0" fontId="1" fillId="0" borderId="0" xfId="0" applyFont="1" applyAlignment="1" applyProtection="1">
      <alignment horizontal="right"/>
    </xf>
    <xf numFmtId="0" fontId="16" fillId="4" borderId="23" xfId="0" applyFont="1" applyFill="1" applyBorder="1" applyAlignment="1" applyProtection="1">
      <alignment horizontal="center" textRotation="90" wrapText="1"/>
    </xf>
    <xf numFmtId="0" fontId="24" fillId="13" borderId="0" xfId="1" applyFont="1" applyFill="1" applyProtection="1"/>
    <xf numFmtId="0" fontId="24" fillId="13" borderId="0" xfId="2" applyFont="1" applyFill="1" applyProtection="1"/>
    <xf numFmtId="0" fontId="8" fillId="0" borderId="0" xfId="2" applyProtection="1"/>
    <xf numFmtId="0" fontId="2" fillId="0" borderId="0" xfId="1" applyProtection="1"/>
    <xf numFmtId="0" fontId="0" fillId="12" borderId="0" xfId="0" applyFill="1" applyProtection="1"/>
    <xf numFmtId="0" fontId="8" fillId="12" borderId="0" xfId="2" applyFill="1" applyProtection="1"/>
    <xf numFmtId="0" fontId="27" fillId="10" borderId="9" xfId="0" applyFont="1" applyFill="1" applyBorder="1" applyProtection="1"/>
    <xf numFmtId="0" fontId="50" fillId="0" borderId="0" xfId="0" applyFont="1" applyAlignment="1">
      <alignment wrapText="1"/>
    </xf>
    <xf numFmtId="0" fontId="51" fillId="0" borderId="0" xfId="0" applyFont="1"/>
    <xf numFmtId="0" fontId="0" fillId="0" borderId="0" xfId="0" applyAlignment="1" applyProtection="1">
      <alignment horizontal="left" vertical="center" wrapText="1"/>
    </xf>
    <xf numFmtId="0" fontId="0" fillId="0" borderId="0" xfId="0" applyAlignment="1" applyProtection="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Border="1" applyAlignment="1" applyProtection="1">
      <alignment horizontal="left" wrapText="1"/>
      <protection locked="0"/>
    </xf>
    <xf numFmtId="0" fontId="1" fillId="12" borderId="27" xfId="0" applyFont="1" applyFill="1" applyBorder="1" applyProtection="1">
      <protection locked="0"/>
    </xf>
    <xf numFmtId="0" fontId="45" fillId="12" borderId="0" xfId="0" applyFont="1" applyFill="1" applyBorder="1" applyProtection="1">
      <protection locked="0"/>
    </xf>
    <xf numFmtId="0" fontId="52" fillId="0" borderId="0" xfId="0" applyFont="1" applyAlignment="1">
      <alignment horizontal="left"/>
    </xf>
    <xf numFmtId="0" fontId="40" fillId="15" borderId="37" xfId="0" applyFont="1" applyFill="1" applyBorder="1" applyAlignment="1">
      <alignment horizontal="left" wrapText="1"/>
    </xf>
    <xf numFmtId="0" fontId="40" fillId="15" borderId="38" xfId="0" applyFont="1" applyFill="1" applyBorder="1" applyAlignment="1">
      <alignment horizontal="left" wrapText="1"/>
    </xf>
    <xf numFmtId="0" fontId="0" fillId="16" borderId="0" xfId="0" applyFill="1" applyBorder="1" applyAlignment="1">
      <alignment horizontal="left" vertical="top" wrapText="1"/>
    </xf>
    <xf numFmtId="0" fontId="0" fillId="16" borderId="40" xfId="0" applyFill="1" applyBorder="1" applyAlignment="1">
      <alignment horizontal="left" vertical="top" wrapText="1"/>
    </xf>
    <xf numFmtId="0" fontId="11" fillId="0" borderId="0" xfId="3" applyAlignment="1" applyProtection="1">
      <alignment horizontal="left" wrapText="1"/>
    </xf>
    <xf numFmtId="0" fontId="0" fillId="0" borderId="0" xfId="0" applyAlignment="1" applyProtection="1">
      <alignment horizontal="left" wrapText="1"/>
    </xf>
    <xf numFmtId="0" fontId="3" fillId="0" borderId="0" xfId="0" applyFont="1" applyAlignment="1" applyProtection="1">
      <alignment horizontal="left" vertical="center" wrapText="1"/>
    </xf>
    <xf numFmtId="0" fontId="0" fillId="0" borderId="0" xfId="0" applyAlignment="1" applyProtection="1">
      <alignment horizontal="left" vertical="center" wrapText="1"/>
    </xf>
    <xf numFmtId="0" fontId="38"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16" fillId="12" borderId="19" xfId="0" applyFont="1" applyFill="1" applyBorder="1" applyAlignment="1" applyProtection="1">
      <alignment horizontal="left" wrapText="1"/>
    </xf>
    <xf numFmtId="0" fontId="16" fillId="12" borderId="20" xfId="0" applyFont="1" applyFill="1" applyBorder="1" applyAlignment="1" applyProtection="1">
      <alignment horizontal="left" wrapText="1"/>
    </xf>
    <xf numFmtId="0" fontId="7" fillId="11" borderId="0" xfId="0" applyFont="1" applyFill="1" applyBorder="1" applyAlignment="1" applyProtection="1">
      <alignment horizontal="center" wrapText="1"/>
    </xf>
  </cellXfs>
  <cellStyles count="4">
    <cellStyle name="Hyperlink" xfId="3" builtinId="8"/>
    <cellStyle name="Normal" xfId="0" builtinId="0"/>
    <cellStyle name="Normal 2" xfId="1" xr:uid="{00000000-0005-0000-0000-000002000000}"/>
    <cellStyle name="Standard 2" xfId="2" xr:uid="{00000000-0005-0000-0000-000003000000}"/>
  </cellStyles>
  <dxfs count="18">
    <dxf>
      <font>
        <b val="0"/>
        <i val="0"/>
        <strike val="0"/>
        <condense val="0"/>
        <extend val="0"/>
        <outline val="0"/>
        <shadow val="0"/>
        <u val="none"/>
        <vertAlign val="baseline"/>
        <sz val="10"/>
        <color indexed="64"/>
        <name val="Microsoft Sans Serif"/>
        <scheme val="none"/>
      </font>
      <numFmt numFmtId="1" formatCode="0"/>
    </dxf>
    <dxf>
      <font>
        <b val="0"/>
        <i val="0"/>
        <strike val="0"/>
        <condense val="0"/>
        <extend val="0"/>
        <outline val="0"/>
        <shadow val="0"/>
        <u val="none"/>
        <vertAlign val="baseline"/>
        <sz val="10"/>
        <color indexed="64"/>
        <name val="Microsoft Sans Serif"/>
        <scheme val="none"/>
      </font>
      <numFmt numFmtId="1" formatCode="0"/>
    </dxf>
    <dxf>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auto="1"/>
          <bgColor rgb="FFFF0000"/>
        </patternFill>
      </fill>
    </dxf>
    <dxf>
      <fill>
        <patternFill>
          <bgColor rgb="FFFF0000"/>
        </patternFill>
      </fill>
    </dxf>
  </dxfs>
  <tableStyles count="0" defaultTableStyle="TableStyleMedium2" defaultPivotStyle="PivotStyleLight16"/>
  <colors>
    <mruColors>
      <color rgb="FFF3EDED"/>
      <color rgb="FFF6EEEE"/>
      <color rgb="FFFB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Style="combo" dx="22" fmlaLink="language!$E$3" fmlaRange="language!$B$3:$B$5"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xdr:row>
          <xdr:rowOff>171450</xdr:rowOff>
        </xdr:from>
        <xdr:to>
          <xdr:col>2</xdr:col>
          <xdr:colOff>3590925</xdr:colOff>
          <xdr:row>4</xdr:row>
          <xdr:rowOff>28575</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2000000}" name="Table31_Praezis" displayName="Table31_Praezis" ref="B8:F14" totalsRowShown="0">
  <autoFilter ref="B8:F14" xr:uid="{00000000-0009-0000-0100-00001F000000}"/>
  <tableColumns count="5">
    <tableColumn id="1" xr3:uid="{00000000-0010-0000-1200-000001000000}" name="DE"/>
    <tableColumn id="2" xr3:uid="{00000000-0010-0000-1200-000002000000}" name="FR"/>
    <tableColumn id="3" xr3:uid="{5C92C8EA-AB14-4992-9F5E-B2DA5D1CB1EF}" name="IT"/>
    <tableColumn id="4" xr3:uid="{433AA128-C10F-4BE2-84BC-50E1043501E6}" name="current">
      <calculatedColumnFormula>OFFSET(Table31_Praezis[[#This Row],[DE]],0,language!$E$8)</calculatedColumnFormula>
    </tableColumn>
    <tableColumn id="5" xr3:uid="{82E0E9A4-6898-4635-8966-648E2E0416DD}" name="id"/>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able32_Datkante" displayName="Table32_Datkante" ref="B18:F23" totalsRowShown="0">
  <autoFilter ref="B18:F23" xr:uid="{00000000-0009-0000-0100-000020000000}"/>
  <tableColumns count="5">
    <tableColumn id="1" xr3:uid="{00000000-0010-0000-1300-000001000000}" name="DE"/>
    <tableColumn id="2" xr3:uid="{00000000-0010-0000-1300-000002000000}" name="FR"/>
    <tableColumn id="3" xr3:uid="{D5012DCF-84A4-4A41-A2FD-88A6ABC04ECA}" name="IT"/>
    <tableColumn id="4" xr3:uid="{726A26FD-0B01-4A72-A7CF-E1272BE5931E}" name="current">
      <calculatedColumnFormula>OFFSET(Table32_Datkante[[#This Row],[DE]],0,language!$E$8)</calculatedColumnFormula>
    </tableColumn>
    <tableColumn id="5" xr3:uid="{4F6393F1-AC26-4507-B636-5FC351471B07}" name="id"/>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4000000}" name="Table322_Sexual_stage" displayName="Table322_Sexual_stage" ref="B27:F31" totalsRowShown="0">
  <autoFilter ref="B27:F31" xr:uid="{00000000-0009-0000-0100-000001000000}"/>
  <tableColumns count="5">
    <tableColumn id="1" xr3:uid="{00000000-0010-0000-1400-000001000000}" name="DE"/>
    <tableColumn id="2" xr3:uid="{00000000-0010-0000-1400-000002000000}" name="FR"/>
    <tableColumn id="3" xr3:uid="{52C621F9-F61B-49F5-8602-9B6E71D85945}" name="IT"/>
    <tableColumn id="4" xr3:uid="{0F37F589-1EDA-4F56-94E5-A0F4155456DA}" name="current">
      <calculatedColumnFormula>OFFSET(Table322_Sexual_stage[[#This Row],[DE]],0,language!$E$8)</calculatedColumnFormula>
    </tableColumn>
    <tableColumn id="5" xr3:uid="{155422D0-6036-484D-BE39-36056EA2612C}" name="id"/>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5000000}" name="Table323_Spore_type_rust" displayName="Table323_Spore_type_rust" ref="B35:F52" totalsRowShown="0">
  <autoFilter ref="B35:F52" xr:uid="{00000000-0009-0000-0100-000002000000}"/>
  <tableColumns count="5">
    <tableColumn id="1" xr3:uid="{00000000-0010-0000-1500-000001000000}" name="DE"/>
    <tableColumn id="2" xr3:uid="{00000000-0010-0000-1500-000002000000}" name="FR"/>
    <tableColumn id="3" xr3:uid="{154C2AEE-4476-401E-8922-364BB6A95E95}" name="IT"/>
    <tableColumn id="4" xr3:uid="{1FB7F60B-419A-433B-87ED-2E5D55845F20}" name="current">
      <calculatedColumnFormula>OFFSET(Table323_Spore_type_rust[[#This Row],[DE]],0,language!$E$8)</calculatedColumnFormula>
    </tableColumn>
    <tableColumn id="5" xr3:uid="{1D6B1DFD-40E0-4E5C-8F8E-55035CFD1327}" name="id"/>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e20_Holzabgr" displayName="Table20_Holzabgr" ref="I8:M14" totalsRowShown="0">
  <autoFilter ref="I8:M14" xr:uid="{00000000-0009-0000-0100-000014000000}"/>
  <tableColumns count="5">
    <tableColumn id="1" xr3:uid="{00000000-0010-0000-0B00-000001000000}" name="DE"/>
    <tableColumn id="2" xr3:uid="{00000000-0010-0000-0B00-000002000000}" name="FR"/>
    <tableColumn id="3" xr3:uid="{6BAEA2E8-DBCB-49F0-9BD5-646C02B949AF}" name="IT"/>
    <tableColumn id="4" xr3:uid="{730F8AE2-B3B7-4CF4-B816-9B1FBD6C56E6}" name="current" dataDxfId="11">
      <calculatedColumnFormula>OFFSET(Table20_Holzabgr[[#This Row],[DE]],0,language!$E$8)</calculatedColumnFormula>
    </tableColumn>
    <tableColumn id="5" xr3:uid="{A06E1DBB-307D-4E27-86A7-6DB76C1DDF17}" name="id"/>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able23_Holzqual" displayName="Table23_Holzqual" ref="I41:M51" totalsRowShown="0">
  <autoFilter ref="I41:M51" xr:uid="{00000000-0009-0000-0100-000017000000}"/>
  <tableColumns count="5">
    <tableColumn id="1" xr3:uid="{00000000-0010-0000-0C00-000001000000}" name="DE"/>
    <tableColumn id="2" xr3:uid="{00000000-0010-0000-0C00-000002000000}" name="FR"/>
    <tableColumn id="3" xr3:uid="{0A6785B5-C250-4BED-B88F-1FEBF56DE90E}" name="IT"/>
    <tableColumn id="4" xr3:uid="{D5C5FABF-8E99-4503-88A6-25B76DD5AFAC}" name="current" dataDxfId="10">
      <calculatedColumnFormula>OFFSET(Table23_Holzqual[[#This Row],[DE]],0,language!$E$8)</calculatedColumnFormula>
    </tableColumn>
    <tableColumn id="5" xr3:uid="{6784871A-0411-43E8-8575-B277C4DEE577}" name="id"/>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le27_Anzfrk" displayName="Table27_Anzfrk" ref="I55:M61" totalsRowShown="0">
  <autoFilter ref="I55:M61" xr:uid="{00000000-0009-0000-0100-00001B000000}"/>
  <tableColumns count="5">
    <tableColumn id="1" xr3:uid="{00000000-0010-0000-0E00-000001000000}" name="DE"/>
    <tableColumn id="2" xr3:uid="{00000000-0010-0000-0E00-000002000000}" name="FR"/>
    <tableColumn id="3" xr3:uid="{0B1C047D-50E8-42DA-B5F7-A77044F7F54B}" name="IT"/>
    <tableColumn id="4" xr3:uid="{4CCDE830-6CB9-4383-97E8-1561CA5A8661}" name="current" dataDxfId="9">
      <calculatedColumnFormula>OFFSET(Table27_Anzfrk[[#This Row],[DE]],0,language!$E$8)</calculatedColumnFormula>
    </tableColumn>
    <tableColumn id="5" xr3:uid="{5FE9223C-B82B-47F3-A447-C9A07E0C2737}" name="id"/>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0000000}" name="Table29_Beleg_Typ" displayName="Table29_Beleg_Typ" ref="I65:M69" totalsRowShown="0">
  <autoFilter ref="I65:M69" xr:uid="{00000000-0009-0000-0100-00001D000000}"/>
  <tableColumns count="5">
    <tableColumn id="1" xr3:uid="{00000000-0010-0000-1000-000001000000}" name="DE"/>
    <tableColumn id="2" xr3:uid="{00000000-0010-0000-1000-000002000000}" name="FR"/>
    <tableColumn id="3" xr3:uid="{E47C56F8-4CC1-4DDD-8A67-4ADBCF75DB6B}" name="IT"/>
    <tableColumn id="4" xr3:uid="{E7E647E5-C563-496E-A90B-CB66CC176639}" name="current" dataDxfId="8">
      <calculatedColumnFormula>OFFSET(Table29_Beleg_Typ[[#This Row],[DE]],0,language!$E$8)</calculatedColumnFormula>
    </tableColumn>
    <tableColumn id="5" xr3:uid="{C09AFC38-C9BC-45C1-8221-16463DC4A80B}" name="id"/>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6000000}" name="Table204_Restriktion" displayName="Table204_Restriktion" ref="I19:M22" totalsRowShown="0">
  <autoFilter ref="I19:M22" xr:uid="{00000000-0009-0000-0100-000003000000}"/>
  <tableColumns count="5">
    <tableColumn id="1" xr3:uid="{00000000-0010-0000-1600-000001000000}" name="DE"/>
    <tableColumn id="2" xr3:uid="{00000000-0010-0000-1600-000002000000}" name="FR" dataDxfId="7"/>
    <tableColumn id="3" xr3:uid="{36570639-6549-4C93-B540-9D79F169EEED}" name="IT" dataDxfId="6"/>
    <tableColumn id="4" xr3:uid="{AE218F14-7F16-4BD5-B697-EDD302492A39}" name="current" dataDxfId="5">
      <calculatedColumnFormula>OFFSET(Table204_Restriktion[[#This Row],[DE]],0,language!$E$8)</calculatedColumnFormula>
    </tableColumn>
    <tableColumn id="5" xr3:uid="{3D6A138D-56B1-4B1A-A1C4-9B8825BB311B}" name="id2" dataDxfId="4"/>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B000000}" name="Tabelle21_Oeffentlich_privat" displayName="Tabelle21_Oeffentlich_privat" ref="I27:M30" totalsRowShown="0">
  <autoFilter ref="I27:M30" xr:uid="{00000000-0009-0000-0100-000015000000}"/>
  <tableColumns count="5">
    <tableColumn id="1" xr3:uid="{00000000-0010-0000-1B00-000001000000}" name="DE"/>
    <tableColumn id="2" xr3:uid="{00000000-0010-0000-1B00-000002000000}" name="FR"/>
    <tableColumn id="3" xr3:uid="{B78A7782-1CB7-44E2-9431-2A890358580B}" name="IT"/>
    <tableColumn id="4" xr3:uid="{B9CC8092-8D0E-495A-9EDC-869909237ABC}" name="current" dataDxfId="3">
      <calculatedColumnFormula>OFFSET(Tabelle21_Oeffentlich_privat[[#This Row],[DE]],0,language!$E$8)</calculatedColumnFormula>
    </tableColumn>
    <tableColumn id="5" xr3:uid="{680E97DC-8AC1-4783-9440-BC5DEFC80CC1}" name="id"/>
  </tableColumns>
  <tableStyleInfo name="TableStyleLight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C000000}" name="Tabelle22_Namen_publizieren" displayName="Tabelle22_Namen_publizieren" ref="I34:M37" totalsRowShown="0">
  <autoFilter ref="I34:M37" xr:uid="{00000000-0009-0000-0100-000016000000}"/>
  <tableColumns count="5">
    <tableColumn id="1" xr3:uid="{00000000-0010-0000-1C00-000001000000}" name="DE"/>
    <tableColumn id="2" xr3:uid="{00000000-0010-0000-1C00-000002000000}" name="FR"/>
    <tableColumn id="3" xr3:uid="{839289AD-F997-42F7-AF1A-15B1082259F8}" name="IT"/>
    <tableColumn id="4" xr3:uid="{5F2ACD3B-D04A-4C39-9E09-638A6AC12319}" name="current" dataDxfId="2">
      <calculatedColumnFormula>OFFSET(Tabelle22_Namen_publizieren[[#This Row],[DE]],0,language!$E$8)</calculatedColumnFormula>
    </tableColumn>
    <tableColumn id="5" xr3:uid="{CB51334F-D081-4824-B767-D8B65F4C3357}" name="id2"/>
  </tableColumns>
  <tableStyleInfo name="TableStyleLight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_Subgrob" displayName="Table6_Subgrob" ref="B8:F21" totalsRowShown="0">
  <autoFilter ref="B8:F21" xr:uid="{00000000-0009-0000-0100-000006000000}"/>
  <tableColumns count="5">
    <tableColumn id="1" xr3:uid="{00000000-0010-0000-0100-000001000000}" name="DE"/>
    <tableColumn id="5" xr3:uid="{6F7BBCD2-9390-4960-9F52-E94AEE5E9105}" name="FR"/>
    <tableColumn id="4" xr3:uid="{751EC3B7-049B-411A-B4F6-0AE0EB2B7A2E}" name="IT"/>
    <tableColumn id="3" xr3:uid="{D8E5D3DC-80EE-482A-A415-AB508B19E68F}" name="current">
      <calculatedColumnFormula>OFFSET(Table6_Subgrob[[#This Row],[DE]],0,language!$E$8)</calculatedColumnFormula>
    </tableColumn>
    <tableColumn id="2" xr3:uid="{00000000-0010-0000-0100-000002000000}" name="ID"/>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1000000}" name="Table30_Delarze" displayName="Table30_Delarze" ref="H5:I324" totalsRowShown="0">
  <autoFilter ref="H5:I324" xr:uid="{00000000-0009-0000-0100-00001E000000}"/>
  <tableColumns count="2">
    <tableColumn id="5" xr3:uid="{7A3AF59A-5DDB-4B7A-82C9-163FF2FE3262}" name="current">
      <calculatedColumnFormula>OFFSET(#REF!,0,language!$E$8)</calculatedColumnFormula>
    </tableColumn>
    <tableColumn id="2" xr3:uid="{00000000-0010-0000-1100-000002000000}" name="id"/>
  </tableColumns>
  <tableStyleInfo name="TableStyleLight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28_Herbaria" displayName="Table28_Herbaria" ref="A1:B111" totalsRowShown="0">
  <autoFilter ref="A1:B111" xr:uid="{00000000-0009-0000-0100-00001C000000}"/>
  <sortState ref="A2:A78">
    <sortCondition ref="A1:A78"/>
  </sortState>
  <tableColumns count="2">
    <tableColumn id="1" xr3:uid="{00000000-0010-0000-0F00-000001000000}" name="Herbarstandort"/>
    <tableColumn id="2" xr3:uid="{00000000-0010-0000-0F00-000002000000}" name="id"/>
  </tableColumns>
  <tableStyleInfo name="TableStyleLight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elle10_literature" displayName="Tabelle10_literature" ref="A1:B80" totalsRowShown="0">
  <autoFilter ref="A1:B80" xr:uid="{00000000-0009-0000-0100-00000A000000}"/>
  <tableColumns count="2">
    <tableColumn id="1" xr3:uid="{00000000-0010-0000-0000-000001000000}" name="BUCHTITEL"/>
    <tableColumn id="2" xr3:uid="{00000000-0010-0000-0000-000002000000}" name="CODE"/>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8000000}" name="Table245_Host_tree" displayName="Table245_Host_tree" ref="A1:B5421" totalsRowShown="0">
  <autoFilter ref="A1:B5421" xr:uid="{00000000-0009-0000-0100-000004000000}"/>
  <sortState ref="A2:B5421">
    <sortCondition ref="A3:A5421"/>
  </sortState>
  <tableColumns count="2">
    <tableColumn id="1" xr3:uid="{00000000-0010-0000-1800-000001000000}" name="Wirtpflanze"/>
    <tableColumn id="2" xr3:uid="{00000000-0010-0000-1800-000002000000}" name="Spalte1" dataDxfId="1" dataCellStyle="Standard 2"/>
  </tableColumns>
  <tableStyleInfo name="TableStyleLight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e24_Near_tree" displayName="Table24_Near_tree" ref="D1:E142" totalsRowShown="0">
  <autoFilter ref="D1:E142" xr:uid="{00000000-0009-0000-0100-000018000000}"/>
  <sortState ref="D2:D43">
    <sortCondition ref="D1:D43"/>
  </sortState>
  <tableColumns count="2">
    <tableColumn id="1" xr3:uid="{00000000-0010-0000-0D00-000001000000}" name="Baumart_1"/>
    <tableColumn id="2" xr3:uid="{00000000-0010-0000-0D00-000002000000}" name="Baumart_2"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table" Target="../tables/table1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C1C0-5C34-432C-8CF9-269DD770A9E6}">
  <sheetPr codeName="Tabelle1">
    <tabColor theme="5" tint="0.39997558519241921"/>
  </sheetPr>
  <dimension ref="B1:E44"/>
  <sheetViews>
    <sheetView showGridLines="0" tabSelected="1" zoomScale="115" zoomScaleNormal="115" workbookViewId="0"/>
  </sheetViews>
  <sheetFormatPr defaultColWidth="11.3984375" defaultRowHeight="14.25" x14ac:dyDescent="0.45"/>
  <cols>
    <col min="1" max="1" width="3.86328125" customWidth="1"/>
    <col min="2" max="2" width="2.3984375" customWidth="1"/>
    <col min="3" max="3" width="55.73046875" style="29" customWidth="1"/>
    <col min="4" max="4" width="2.86328125" style="29" customWidth="1"/>
    <col min="5" max="5" width="51.59765625" customWidth="1"/>
  </cols>
  <sheetData>
    <row r="1" spans="2:5" x14ac:dyDescent="0.45">
      <c r="C1" s="133"/>
      <c r="D1" s="133"/>
      <c r="E1" s="134"/>
    </row>
    <row r="2" spans="2:5" ht="18" x14ac:dyDescent="0.55000000000000004">
      <c r="C2" s="150" t="s">
        <v>7402</v>
      </c>
      <c r="D2" s="150"/>
      <c r="E2" s="151"/>
    </row>
    <row r="3" spans="2:5" x14ac:dyDescent="0.45">
      <c r="D3" s="133"/>
      <c r="E3" s="134"/>
    </row>
    <row r="4" spans="2:5" ht="18" x14ac:dyDescent="0.55000000000000004">
      <c r="B4" s="112"/>
      <c r="C4" s="193"/>
      <c r="D4" s="191"/>
      <c r="E4" s="194" t="str">
        <f ca="1">'translation info'!E3</f>
        <v>Sprache bittte immer als Erstes einstellen, danach nicht mehr ändern.</v>
      </c>
    </row>
    <row r="5" spans="2:5" ht="18" x14ac:dyDescent="0.55000000000000004">
      <c r="B5" s="112"/>
      <c r="C5" s="156"/>
      <c r="D5" s="168"/>
      <c r="E5" s="134"/>
    </row>
    <row r="6" spans="2:5" ht="20.25" customHeight="1" x14ac:dyDescent="0.45">
      <c r="C6" s="199" t="str">
        <f ca="1">HYPERLINK("#Funde_observations_osservazioni!A1",'translation info'!E4&amp;"")</f>
        <v>→ zur Tabelle "Funde_observations_osservazioni"</v>
      </c>
      <c r="D6" s="200"/>
      <c r="E6" s="200"/>
    </row>
    <row r="7" spans="2:5" x14ac:dyDescent="0.45">
      <c r="C7" s="133"/>
      <c r="D7" s="133"/>
      <c r="E7" s="134"/>
    </row>
    <row r="8" spans="2:5" ht="18" x14ac:dyDescent="0.55000000000000004">
      <c r="C8" s="150" t="str">
        <f ca="1">'translation info'!E2&amp;""</f>
        <v>Anleitung zur Erfassung mykologischer Daten</v>
      </c>
      <c r="D8" s="150"/>
      <c r="E8" s="150"/>
    </row>
    <row r="9" spans="2:5" ht="20.25" customHeight="1" x14ac:dyDescent="0.45">
      <c r="C9" s="169"/>
      <c r="D9" s="162"/>
      <c r="E9" s="162"/>
    </row>
    <row r="10" spans="2:5" x14ac:dyDescent="0.45">
      <c r="C10" s="204" t="str">
        <f ca="1">'translation info'!E5&amp;""</f>
        <v>Grundsätzliches</v>
      </c>
      <c r="D10" s="204"/>
      <c r="E10" s="204"/>
    </row>
    <row r="11" spans="2:5" ht="34.5" customHeight="1" x14ac:dyDescent="0.45">
      <c r="C11" s="202" t="str">
        <f ca="1">'translation info'!E6&amp;""</f>
        <v xml:space="preserve">•  Wenn Sie diese von SwissFungi zur Verfügung gestellte Tabelle benutzen, um Ihre Pilzfunde zu dokumentieren und zu melden, ersparen Sie uns eine Menge Arbeit und verbessern gleichzeitig die Qualität der Daten. </v>
      </c>
      <c r="D11" s="202"/>
      <c r="E11" s="202"/>
    </row>
    <row r="12" spans="2:5" ht="18" customHeight="1" x14ac:dyDescent="0.45">
      <c r="C12" s="202" t="str">
        <f ca="1">'translation info'!E7&amp;""</f>
        <v>• Je präziser Ihre Angaben, desto nützlicher sind Ihre Daten für die Wissenschaft!</v>
      </c>
      <c r="D12" s="202"/>
      <c r="E12" s="202"/>
    </row>
    <row r="13" spans="2:5" ht="33" customHeight="1" x14ac:dyDescent="0.45">
      <c r="C13" s="202" t="str">
        <f ca="1">'translation info'!E8&amp;""</f>
        <v>• In Zukunft wird es auch möglich sein, das Excelformular via Online-Eingabemaske hochzuladen, damit sie ihre Eingaben dort selbst validieren und nachbearbeiten können. Mehr Infos dazu finden Sie auf der Homepage.</v>
      </c>
      <c r="D13" s="202"/>
      <c r="E13" s="202"/>
    </row>
    <row r="14" spans="2:5" x14ac:dyDescent="0.45">
      <c r="C14" s="187" t="str">
        <f ca="1">'translation info'!E9&amp;""</f>
        <v/>
      </c>
      <c r="D14" s="187"/>
      <c r="E14" s="188"/>
    </row>
    <row r="15" spans="2:5" ht="15.75" x14ac:dyDescent="0.45">
      <c r="C15" s="201" t="str">
        <f ca="1">'translation info'!E10&amp;""</f>
        <v>Bemerkungen zur Dateneingabe</v>
      </c>
      <c r="D15" s="201"/>
      <c r="E15" s="201"/>
    </row>
    <row r="16" spans="2:5" ht="50.25" customHeight="1" x14ac:dyDescent="0.45">
      <c r="C16" s="202" t="str">
        <f ca="1">'translation info'!E11&amp;""</f>
        <v>• Alle grün markierten Spalten (obligatorisch) müssen ausgefüllt werden, damit die Daten in die Datenbank übertragen werden können. Blau markierte Spalten sind sehr erwünscht, jedoch nicht obligatorisch. Die rot markierten Spalten sind fakultativ.</v>
      </c>
      <c r="D16" s="202"/>
      <c r="E16" s="202"/>
    </row>
    <row r="17" spans="2:5" ht="48" customHeight="1" x14ac:dyDescent="0.45">
      <c r="C17" s="202" t="str">
        <f ca="1">'translation info'!E12&amp;""</f>
        <v>• orange markierte Spalten: Spalten mit Auswahlliste (Dropdown). Hier muss man in die Zelle klicken damit auf der rechten Seite der Zelle ein Pfeilchen sichtbar wird. Beim Klicken auf das Pfeilchen wird eine Liste sichtbar, aus welcher man auswählen kann.</v>
      </c>
      <c r="D17" s="202"/>
      <c r="E17" s="202"/>
    </row>
    <row r="18" spans="2:5" ht="30" customHeight="1" x14ac:dyDescent="0.45">
      <c r="C18" s="202" t="str">
        <f ca="1">'translation info'!E13&amp;""</f>
        <v>• Wichtig: Der Zellinhalt der Spalten mit Auswahlliste kann nicht individuell angepasst werden. D.h. es muss zwingend etwas aus der Liste ausgewählt werden, oder das Feld wird leer gelassen [keine Auswahl].</v>
      </c>
      <c r="D18" s="202"/>
      <c r="E18" s="202"/>
    </row>
    <row r="19" spans="2:5" ht="47.25" customHeight="1" x14ac:dyDescent="0.45">
      <c r="C19" s="202" t="str">
        <f ca="1">'translation info'!E14&amp;""</f>
        <v>• Koordinaten: Angabe der CH Koordinaten in LV95, also den neuen Koordinaten. Im Vergleich zu den bisherigen Koordinaten wird der Längenkoordinate eine 2, der Breitenkoordinate eine 1 vorangestellt: Beispiel: Bern Universität: Früher 600000 / 200000 jetzt Neu: 2600000 / 1200000</v>
      </c>
      <c r="D19" s="202"/>
      <c r="E19" s="202"/>
    </row>
    <row r="20" spans="2:5" ht="48.75" customHeight="1" x14ac:dyDescent="0.45">
      <c r="C20" s="202" t="str">
        <f ca="1">'translation info'!E15&amp;""</f>
        <v>• Verwendete Bestimmungsliteratur: Falls das von ihnen zur Bestimmung verwendete Werk nicht in der Dropdownliste vorhanden ist, bitte melden Sie sich direkt beim Datenzentrum oder hinterlassen sie einen Kommentar dazu im Kommentarfeld zur Bestimmung</v>
      </c>
      <c r="D20" s="202"/>
      <c r="E20" s="202"/>
    </row>
    <row r="21" spans="2:5" ht="38.25" customHeight="1" x14ac:dyDescent="0.45">
      <c r="C21" s="202" t="str">
        <f ca="1">'translation info'!E16&amp;""</f>
        <v>• Bei falschen Eingaben werden meistens Fehlermeldungen angezeigt, welche auf die bestehenden Probleme hinweisen sollten. Bitte lesen Sie zur Information auch die Kommentare im Feld Info!</v>
      </c>
      <c r="D21" s="202"/>
      <c r="E21" s="202"/>
    </row>
    <row r="22" spans="2:5" ht="32.25" customHeight="1" x14ac:dyDescent="0.45">
      <c r="C22" s="203" t="str">
        <f ca="1">'translation info'!E17&amp;""</f>
        <v>• Selbstverständlich dürfen Sie SwissFungi bei weiteren Fragen oder Anregungen gerne kontaktieren: andrin.gross@wsl.ch oder stefan.blaser@wsl.ch</v>
      </c>
      <c r="D22" s="203"/>
      <c r="E22" s="203"/>
    </row>
    <row r="23" spans="2:5" x14ac:dyDescent="0.45">
      <c r="C23" s="189" t="str">
        <f ca="1">'translation info'!E18&amp;""</f>
        <v/>
      </c>
      <c r="D23" s="189"/>
      <c r="E23" s="190"/>
    </row>
    <row r="24" spans="2:5" ht="14.65" thickBot="1" x14ac:dyDescent="0.5">
      <c r="C24" s="133" t="str">
        <f ca="1">'translation info'!E19&amp;""</f>
        <v/>
      </c>
      <c r="D24" s="133"/>
      <c r="E24" s="134"/>
    </row>
    <row r="25" spans="2:5" ht="18" x14ac:dyDescent="0.55000000000000004">
      <c r="B25" s="135"/>
      <c r="C25" s="195" t="str">
        <f ca="1">'translation info'!E20&amp;""</f>
        <v>Aufnahmen für die Revision der Roten Liste der Pilze 2021-2023</v>
      </c>
      <c r="D25" s="195"/>
      <c r="E25" s="196"/>
    </row>
    <row r="26" spans="2:5" x14ac:dyDescent="0.45">
      <c r="B26" s="136"/>
      <c r="C26" s="137" t="str">
        <f ca="1">'translation info'!E21&amp;""</f>
        <v/>
      </c>
      <c r="D26" s="137"/>
      <c r="E26" s="138"/>
    </row>
    <row r="27" spans="2:5" ht="34.5" customHeight="1" x14ac:dyDescent="0.45">
      <c r="B27" s="136"/>
      <c r="C27" s="197" t="str">
        <f ca="1">'translation info'!E22&amp;""</f>
        <v>Beobachtungen, die im Rahmen dieses Projektes von Aufnahmeflächen gemeldet werden, benötigen nicht alle Angaben, die bei der Dateneingabe als "erwünscht" bezeichnet sind (abgesehen von den obligatorischen Feldern)</v>
      </c>
      <c r="D27" s="197"/>
      <c r="E27" s="198"/>
    </row>
    <row r="28" spans="2:5" x14ac:dyDescent="0.45">
      <c r="B28" s="136"/>
      <c r="C28" s="142" t="str">
        <f ca="1">'translation info'!E23&amp;""</f>
        <v/>
      </c>
      <c r="D28" s="142"/>
      <c r="E28" s="143"/>
    </row>
    <row r="29" spans="2:5" ht="36" customHeight="1" x14ac:dyDescent="0.45">
      <c r="B29" s="136"/>
      <c r="C29" s="164" t="str">
        <f ca="1">'translation info'!E24&amp;""</f>
        <v>Erwünschte Felder bei Kartierungen:</v>
      </c>
      <c r="D29" s="165"/>
      <c r="E29" s="166" t="str">
        <f ca="1">'translation info'!E38&amp;""</f>
        <v>Erwünscht bei Missionen zur Bestätigung von seltenen Arten:</v>
      </c>
    </row>
    <row r="30" spans="2:5" x14ac:dyDescent="0.45">
      <c r="B30" s="136"/>
      <c r="C30" s="142" t="str">
        <f ca="1">'translation info'!E25&amp;""</f>
        <v xml:space="preserve">• Herbarbelege bei seltenen/nicht bestimmbaren Arten: </v>
      </c>
      <c r="D30" s="142"/>
      <c r="E30" s="145" t="str">
        <f ca="1">'translation info'!E39&amp;""</f>
        <v>• Herbarbeleg der gefundenen Art anfertigen:</v>
      </c>
    </row>
    <row r="31" spans="2:5" x14ac:dyDescent="0.45">
      <c r="B31" s="136"/>
      <c r="C31" s="142" t="str">
        <f ca="1">'translation info'!E26&amp;""</f>
        <v xml:space="preserve">   - Belegtyp = Foto und Exsikat</v>
      </c>
      <c r="D31" s="142"/>
      <c r="E31" s="145" t="str">
        <f ca="1">'translation info'!E40&amp;""</f>
        <v xml:space="preserve">   - Belegtyp = Foto und Exsikat</v>
      </c>
    </row>
    <row r="32" spans="2:5" x14ac:dyDescent="0.45">
      <c r="B32" s="136"/>
      <c r="C32" s="142" t="str">
        <f ca="1">'translation info'!E27&amp;""</f>
        <v xml:space="preserve">   - Herbarstandort = Privates Herbar</v>
      </c>
      <c r="D32" s="142"/>
      <c r="E32" s="145" t="str">
        <f ca="1">'translation info'!E41&amp;""</f>
        <v xml:space="preserve">   - Herbarstandort = Privates Herbar</v>
      </c>
    </row>
    <row r="33" spans="2:5" x14ac:dyDescent="0.45">
      <c r="B33" s="136"/>
      <c r="C33" s="142" t="str">
        <f ca="1">'translation info'!E28&amp;""</f>
        <v xml:space="preserve">   - Herbarnummer innerhalb einer Fläche eindeutig</v>
      </c>
      <c r="D33" s="142"/>
      <c r="E33" s="145" t="str">
        <f ca="1">'translation info'!E42&amp;""</f>
        <v xml:space="preserve">   - Herbarnummer innerhalb einer Mission eindeutig</v>
      </c>
    </row>
    <row r="34" spans="2:5" ht="15" customHeight="1" x14ac:dyDescent="0.45">
      <c r="B34" s="136"/>
      <c r="C34" s="142" t="str">
        <f ca="1">'translation info'!E29&amp;""</f>
        <v>• Bestimmer: Nur angeben, wenn nicht selber bestimmt.</v>
      </c>
      <c r="D34" s="142"/>
      <c r="E34" s="145" t="str">
        <f ca="1">'translation info'!E43&amp;""</f>
        <v>• Bestimmer: Nur angeben, wenn nicht selber bestimmt.</v>
      </c>
    </row>
    <row r="35" spans="2:5" x14ac:dyDescent="0.45">
      <c r="B35" s="136"/>
      <c r="C35" s="142" t="str">
        <f ca="1">'translation info'!E30&amp;""</f>
        <v>• Lebensraum</v>
      </c>
      <c r="D35" s="142"/>
      <c r="E35" s="145" t="str">
        <f ca="1">'translation info'!E44&amp;""</f>
        <v>• Lebensraum</v>
      </c>
    </row>
    <row r="36" spans="2:5" x14ac:dyDescent="0.45">
      <c r="B36" s="136"/>
      <c r="C36" s="142" t="str">
        <f ca="1">'translation info'!E31&amp;""</f>
        <v>• Substrat (grob / fein)</v>
      </c>
      <c r="D36" s="142"/>
      <c r="E36" s="145" t="str">
        <f ca="1">'translation info'!E45&amp;""</f>
        <v>• Substrat (grob / fein)</v>
      </c>
    </row>
    <row r="37" spans="2:5" x14ac:dyDescent="0.45">
      <c r="B37" s="136"/>
      <c r="C37" s="142" t="str">
        <f ca="1">'translation info'!E32&amp;""</f>
        <v>• Wirtspflanze</v>
      </c>
      <c r="D37" s="142"/>
      <c r="E37" s="145" t="str">
        <f ca="1">'translation info'!E46&amp;""</f>
        <v>• Wirtspflanze</v>
      </c>
    </row>
    <row r="38" spans="2:5" x14ac:dyDescent="0.45">
      <c r="B38" s="136"/>
      <c r="C38" s="142" t="str">
        <f ca="1">'translation info'!E33&amp;""</f>
        <v>• Baumart 1-3</v>
      </c>
      <c r="D38" s="142"/>
      <c r="E38" s="145" t="str">
        <f ca="1">'translation info'!E47&amp;""</f>
        <v>• Baumart 1-3</v>
      </c>
    </row>
    <row r="39" spans="2:5" ht="15.75" customHeight="1" x14ac:dyDescent="0.45">
      <c r="B39" s="136"/>
      <c r="C39" s="142" t="str">
        <f ca="1">'translation info'!E34&amp;""</f>
        <v>• Bestimmungsliteratur: Bei kritischen Arten sehr erwünscht.</v>
      </c>
      <c r="D39" s="142"/>
      <c r="E39" s="145" t="str">
        <f ca="1">'translation info'!E48&amp;""</f>
        <v>• Bestimmungsliteratur: Bei kritischen Arten sehr erwünscht.</v>
      </c>
    </row>
    <row r="40" spans="2:5" x14ac:dyDescent="0.45">
      <c r="B40" s="136"/>
      <c r="C40" s="146" t="str">
        <f ca="1">'translation info'!E35&amp;""</f>
        <v>• Abundanz (Anzahl Fruchtkörper): nicht wichtig!</v>
      </c>
      <c r="D40" s="142"/>
      <c r="E40" s="145" t="str">
        <f ca="1">'translation info'!E49&amp;""</f>
        <v>• Abundanz (Anzahl Fruchtkörper)</v>
      </c>
    </row>
    <row r="41" spans="2:5" ht="31.5" customHeight="1" x14ac:dyDescent="0.45">
      <c r="B41" s="136"/>
      <c r="C41" s="142" t="str">
        <f ca="1">'translation info'!E36&amp;""</f>
        <v>• Anzahl "10m-Individuen" (Rote Liste): Bei häufigen Arten, bei denen nicht jedes Individuum ein Fundpunkt ist</v>
      </c>
      <c r="D41" s="144"/>
      <c r="E41" s="145" t="str">
        <f>'translation info'!E50&amp;""</f>
        <v/>
      </c>
    </row>
    <row r="42" spans="2:5" ht="14.65" thickBot="1" x14ac:dyDescent="0.5">
      <c r="B42" s="139"/>
      <c r="C42" s="140" t="str">
        <f ca="1">'translation info'!E37&amp;""</f>
        <v/>
      </c>
      <c r="D42" s="140"/>
      <c r="E42" s="141" t="str">
        <f>'translation info'!E51&amp;""</f>
        <v/>
      </c>
    </row>
    <row r="43" spans="2:5" x14ac:dyDescent="0.45">
      <c r="E43" s="29" t="str">
        <f>'translation info'!E52&amp;""</f>
        <v/>
      </c>
    </row>
    <row r="44" spans="2:5" x14ac:dyDescent="0.45">
      <c r="E44" s="29" t="str">
        <f>'translation info'!E53&amp;""</f>
        <v/>
      </c>
    </row>
  </sheetData>
  <sheetProtection sheet="1" objects="1" scenarios="1"/>
  <mergeCells count="15">
    <mergeCell ref="C25:E25"/>
    <mergeCell ref="C27:E27"/>
    <mergeCell ref="C6:E6"/>
    <mergeCell ref="C15:E15"/>
    <mergeCell ref="C16:E16"/>
    <mergeCell ref="C17:E17"/>
    <mergeCell ref="C11:E11"/>
    <mergeCell ref="C12:E12"/>
    <mergeCell ref="C13:E13"/>
    <mergeCell ref="C18:E18"/>
    <mergeCell ref="C19:E19"/>
    <mergeCell ref="C20:E20"/>
    <mergeCell ref="C21:E21"/>
    <mergeCell ref="C22:E22"/>
    <mergeCell ref="C10:E10"/>
  </mergeCells>
  <dataValidations count="1">
    <dataValidation showInputMessage="1" showErrorMessage="1" sqref="C4:C6" xr:uid="{F7006BDA-349D-4E41-BE39-B1D8A9813FCD}"/>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8" r:id="rId4" name="Drop Down 10">
              <controlPr defaultSize="0" autoLine="0" autoPict="0">
                <anchor moveWithCells="1">
                  <from>
                    <xdr:col>2</xdr:col>
                    <xdr:colOff>9525</xdr:colOff>
                    <xdr:row>2</xdr:row>
                    <xdr:rowOff>171450</xdr:rowOff>
                  </from>
                  <to>
                    <xdr:col>2</xdr:col>
                    <xdr:colOff>3590925</xdr:colOff>
                    <xdr:row>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3" tint="0.59999389629810485"/>
  </sheetPr>
  <dimension ref="A1:AV501"/>
  <sheetViews>
    <sheetView showGridLines="0" zoomScaleNormal="100" workbookViewId="0">
      <pane ySplit="11" topLeftCell="A12" activePane="bottomLeft" state="frozen"/>
      <selection pane="bottomLeft"/>
    </sheetView>
  </sheetViews>
  <sheetFormatPr defaultColWidth="9.1328125" defaultRowHeight="13.15" zeroHeight="1" x14ac:dyDescent="0.4"/>
  <cols>
    <col min="1" max="1" width="8.59765625" style="47" customWidth="1"/>
    <col min="2" max="3" width="12" style="50" customWidth="1"/>
    <col min="4" max="5" width="12" style="48" customWidth="1"/>
    <col min="6" max="8" width="18" style="48" customWidth="1"/>
    <col min="9" max="9" width="14" style="49" customWidth="1"/>
    <col min="10" max="10" width="16.59765625" style="48" customWidth="1"/>
    <col min="11" max="12" width="9.73046875" style="48" customWidth="1"/>
    <col min="13" max="13" width="7.1328125" style="31" customWidth="1"/>
    <col min="14" max="15" width="5.265625" style="48" customWidth="1"/>
    <col min="16" max="16" width="8.73046875" style="48" customWidth="1"/>
    <col min="17" max="17" width="8.3984375" style="48" customWidth="1"/>
    <col min="18" max="18" width="18.265625" style="48" customWidth="1"/>
    <col min="19" max="19" width="14.59765625" style="48" customWidth="1"/>
    <col min="20" max="20" width="12.73046875" style="48" customWidth="1"/>
    <col min="21" max="21" width="27.73046875" style="48" bestFit="1" customWidth="1"/>
    <col min="22" max="22" width="17.265625" style="48" customWidth="1"/>
    <col min="23" max="25" width="13.3984375" style="48" customWidth="1"/>
    <col min="26" max="28" width="12.86328125" style="48" customWidth="1"/>
    <col min="29" max="29" width="14.265625" style="48" customWidth="1"/>
    <col min="30" max="30" width="13.1328125" style="48" customWidth="1"/>
    <col min="31" max="31" width="17" style="48" customWidth="1"/>
    <col min="32" max="32" width="14.86328125" style="48" customWidth="1"/>
    <col min="33" max="33" width="28.3984375" style="48" customWidth="1"/>
    <col min="34" max="35" width="12.265625" style="48" customWidth="1"/>
    <col min="36" max="36" width="32.3984375" style="48" customWidth="1"/>
    <col min="37" max="39" width="16.86328125" style="48" customWidth="1"/>
    <col min="40" max="40" width="10.86328125" style="48" customWidth="1"/>
    <col min="41" max="41" width="8" style="48" customWidth="1"/>
    <col min="42" max="42" width="10.59765625" style="48" customWidth="1"/>
    <col min="43" max="43" width="8.59765625" style="48" customWidth="1"/>
    <col min="44" max="44" width="10.1328125" style="48" customWidth="1"/>
    <col min="45" max="45" width="7.3984375" style="48" customWidth="1"/>
    <col min="46" max="46" width="23.3984375" style="48" customWidth="1"/>
    <col min="47" max="47" width="20.3984375" style="48" customWidth="1"/>
    <col min="48" max="48" width="62.86328125" style="48" customWidth="1"/>
    <col min="49" max="16384" width="9.1328125" style="31"/>
  </cols>
  <sheetData>
    <row r="1" spans="1:48" s="52" customFormat="1" ht="18" x14ac:dyDescent="0.55000000000000004">
      <c r="B1" s="150" t="str">
        <f ca="1">'translation entry'!D2</f>
        <v>Tabelle zur Erfassung mykologischer Daten</v>
      </c>
      <c r="E1" s="178"/>
      <c r="G1" s="157" t="str">
        <f ca="1">'translation entry'!D4</f>
        <v>Version:</v>
      </c>
      <c r="H1" s="52" t="s">
        <v>7697</v>
      </c>
    </row>
    <row r="2" spans="1:48" s="52" customFormat="1" ht="14.25" x14ac:dyDescent="0.45">
      <c r="B2" s="159" t="str">
        <f ca="1">'translation entry'!D3</f>
        <v xml:space="preserve">Daten senden an: </v>
      </c>
      <c r="D2" s="159" t="s">
        <v>5954</v>
      </c>
      <c r="F2" s="179"/>
    </row>
    <row r="3" spans="1:48" s="32" customFormat="1" ht="7.5" customHeight="1" thickBot="1" x14ac:dyDescent="0.4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180"/>
      <c r="AL3" s="180"/>
      <c r="AM3" s="180"/>
      <c r="AN3" s="31"/>
      <c r="AO3" s="31"/>
      <c r="AP3" s="31"/>
      <c r="AQ3" s="31"/>
      <c r="AR3" s="31"/>
      <c r="AS3" s="31"/>
      <c r="AT3" s="31"/>
      <c r="AU3" s="31"/>
      <c r="AV3" s="31"/>
    </row>
    <row r="4" spans="1:48" s="32" customFormat="1" ht="34.5" customHeight="1" thickTop="1" thickBot="1" x14ac:dyDescent="0.5">
      <c r="A4" s="180"/>
      <c r="B4" s="176" t="str">
        <f ca="1">'translation entry'!D5</f>
        <v>Farblegende:</v>
      </c>
      <c r="C4" s="33" t="str">
        <f ca="1">'translation entry'!D6</f>
        <v>obligatorisch</v>
      </c>
      <c r="D4" s="34" t="str">
        <f ca="1">'translation entry'!D7</f>
        <v>erwünscht</v>
      </c>
      <c r="E4" s="35" t="str">
        <f ca="1">'translation entry'!D8</f>
        <v>fakultativ</v>
      </c>
      <c r="F4" s="180"/>
      <c r="G4" s="205" t="str">
        <f ca="1">'translation entry'!D9</f>
        <v>Auswahlliste: Nur die gelisteten Eingaben werden akzeptiert.</v>
      </c>
      <c r="H4" s="206"/>
      <c r="I4" s="181"/>
      <c r="J4" s="36" t="str">
        <f ca="1">'translation entry'!D10</f>
        <v>Eingabefelder</v>
      </c>
      <c r="K4" s="180"/>
      <c r="L4" s="180"/>
      <c r="M4" s="31"/>
      <c r="N4" s="31"/>
      <c r="O4" s="31"/>
      <c r="P4" s="31"/>
      <c r="Q4" s="31"/>
      <c r="R4" s="31"/>
      <c r="S4" s="31"/>
      <c r="T4" s="31"/>
      <c r="U4" s="31"/>
      <c r="V4" s="31"/>
      <c r="W4" s="31"/>
      <c r="X4" s="31"/>
      <c r="Y4" s="31"/>
      <c r="Z4" s="31"/>
      <c r="AA4" s="31"/>
      <c r="AB4" s="31"/>
      <c r="AC4" s="31"/>
      <c r="AD4" s="31"/>
      <c r="AE4" s="31"/>
      <c r="AF4" s="31"/>
      <c r="AG4" s="31"/>
      <c r="AH4" s="31"/>
      <c r="AI4" s="31"/>
      <c r="AJ4" s="31"/>
      <c r="AK4" s="207" t="str">
        <f ca="1">'translation entry'!D12</f>
        <v>Hier gleichzeitige Auswahl für alle Funde (Auswahlliste), sofern nicht unten bereits verändert:</v>
      </c>
      <c r="AL4" s="207"/>
      <c r="AM4" s="207"/>
      <c r="AN4" s="31"/>
      <c r="AO4" s="31"/>
      <c r="AP4" s="31"/>
      <c r="AQ4" s="31"/>
      <c r="AR4" s="31"/>
      <c r="AS4" s="31"/>
      <c r="AT4" s="31"/>
      <c r="AU4" s="31"/>
      <c r="AV4" s="31"/>
    </row>
    <row r="5" spans="1:48" s="90" customFormat="1" ht="16.5" customHeight="1" thickTop="1" thickBot="1" x14ac:dyDescent="0.5">
      <c r="A5" s="180"/>
      <c r="B5" s="182" t="str">
        <f ca="1">'translation entry'!D11</f>
        <v>Für mehr Informationen zu den Feldern: Maus über den Titel fahren, um Kommentare anzuzeigen</v>
      </c>
      <c r="C5" s="183"/>
      <c r="D5" s="183"/>
      <c r="E5" s="183"/>
      <c r="F5" s="183"/>
      <c r="G5" s="183"/>
      <c r="H5" s="183"/>
      <c r="I5" s="183"/>
      <c r="J5" s="183"/>
      <c r="K5" s="183"/>
      <c r="L5" s="183"/>
      <c r="AK5" s="192" t="str">
        <f ca="1">nothing</f>
        <v>[keine Eingabe]</v>
      </c>
      <c r="AL5" s="192" t="str">
        <f ca="1">nothing</f>
        <v>[keine Eingabe]</v>
      </c>
      <c r="AM5" s="192" t="str">
        <f ca="1">nothing</f>
        <v>[keine Eingabe]</v>
      </c>
    </row>
    <row r="6" spans="1:48" s="32" customFormat="1" ht="5.25" customHeight="1" x14ac:dyDescent="0.4">
      <c r="A6" s="180"/>
      <c r="B6" s="38"/>
      <c r="C6" s="38"/>
      <c r="D6" s="31"/>
      <c r="E6" s="31"/>
      <c r="F6" s="31"/>
      <c r="G6" s="31"/>
      <c r="H6" s="31"/>
      <c r="I6" s="31"/>
      <c r="J6" s="31"/>
      <c r="K6" s="37"/>
      <c r="L6" s="37"/>
      <c r="M6" s="37"/>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row>
    <row r="7" spans="1:48" s="40" customFormat="1" ht="227.45" hidden="1" customHeight="1" x14ac:dyDescent="0.4">
      <c r="A7" s="180"/>
      <c r="B7" s="39" t="s">
        <v>5843</v>
      </c>
      <c r="C7" s="39" t="s">
        <v>5844</v>
      </c>
      <c r="D7" s="39" t="s">
        <v>5925</v>
      </c>
      <c r="E7" s="39" t="s">
        <v>5833</v>
      </c>
      <c r="F7" s="39" t="s">
        <v>5926</v>
      </c>
      <c r="G7" s="39" t="s">
        <v>5927</v>
      </c>
      <c r="H7" s="39" t="s">
        <v>5928</v>
      </c>
      <c r="I7" s="39" t="s">
        <v>5834</v>
      </c>
      <c r="J7" s="39" t="s">
        <v>5826</v>
      </c>
      <c r="K7" s="39" t="s">
        <v>5929</v>
      </c>
      <c r="L7" s="39" t="s">
        <v>5930</v>
      </c>
      <c r="M7" s="39"/>
      <c r="N7" s="39" t="s">
        <v>5931</v>
      </c>
      <c r="O7" s="39" t="s">
        <v>5845</v>
      </c>
      <c r="P7" s="39" t="s">
        <v>5932</v>
      </c>
      <c r="Q7" s="39" t="s">
        <v>5846</v>
      </c>
      <c r="R7" s="39" t="s">
        <v>5933</v>
      </c>
      <c r="S7" s="39" t="s">
        <v>5835</v>
      </c>
      <c r="T7" s="39" t="s">
        <v>5934</v>
      </c>
      <c r="U7" s="39" t="s">
        <v>5935</v>
      </c>
      <c r="V7" s="39" t="s">
        <v>5827</v>
      </c>
      <c r="W7" s="39" t="s">
        <v>5936</v>
      </c>
      <c r="X7" s="39" t="s">
        <v>5937</v>
      </c>
      <c r="Y7" s="39" t="s">
        <v>5938</v>
      </c>
      <c r="Z7" s="39" t="s">
        <v>5939</v>
      </c>
      <c r="AA7" s="39" t="s">
        <v>5939</v>
      </c>
      <c r="AB7" s="39" t="s">
        <v>5939</v>
      </c>
      <c r="AC7" s="39" t="s">
        <v>5846</v>
      </c>
      <c r="AD7" s="39" t="s">
        <v>5829</v>
      </c>
      <c r="AE7" s="39" t="s">
        <v>5847</v>
      </c>
      <c r="AF7" s="39" t="s">
        <v>5848</v>
      </c>
      <c r="AG7" s="39" t="s">
        <v>5849</v>
      </c>
      <c r="AH7" s="39" t="s">
        <v>5850</v>
      </c>
      <c r="AI7" s="39" t="s">
        <v>5940</v>
      </c>
      <c r="AJ7" s="39" t="s">
        <v>5830</v>
      </c>
      <c r="AK7" s="39" t="s">
        <v>5831</v>
      </c>
      <c r="AL7" s="39"/>
      <c r="AM7" s="39"/>
      <c r="AN7" s="39" t="s">
        <v>5836</v>
      </c>
      <c r="AO7" s="39" t="s">
        <v>5838</v>
      </c>
      <c r="AP7" s="39" t="s">
        <v>5837</v>
      </c>
      <c r="AQ7" s="39" t="s">
        <v>5839</v>
      </c>
      <c r="AR7" s="39" t="s">
        <v>5840</v>
      </c>
      <c r="AS7" s="39" t="s">
        <v>5841</v>
      </c>
      <c r="AT7" s="39" t="s">
        <v>5832</v>
      </c>
      <c r="AU7" s="39" t="s">
        <v>5842</v>
      </c>
      <c r="AV7" s="39" t="s">
        <v>5851</v>
      </c>
    </row>
    <row r="8" spans="1:48" s="43" customFormat="1" ht="105" hidden="1" x14ac:dyDescent="0.4">
      <c r="A8" s="180"/>
      <c r="B8" s="41" t="s">
        <v>400</v>
      </c>
      <c r="C8" s="41" t="s">
        <v>401</v>
      </c>
      <c r="D8" s="41" t="s">
        <v>402</v>
      </c>
      <c r="E8" s="41"/>
      <c r="F8" s="41" t="s">
        <v>321</v>
      </c>
      <c r="G8" s="41" t="s">
        <v>321</v>
      </c>
      <c r="H8" s="41" t="s">
        <v>321</v>
      </c>
      <c r="I8" s="41" t="s">
        <v>311</v>
      </c>
      <c r="J8" s="41"/>
      <c r="K8" s="42" t="s">
        <v>5825</v>
      </c>
      <c r="L8" s="42" t="s">
        <v>5825</v>
      </c>
      <c r="M8" s="42"/>
      <c r="N8" s="41" t="s">
        <v>319</v>
      </c>
      <c r="O8" s="41" t="s">
        <v>259</v>
      </c>
      <c r="P8" s="41"/>
      <c r="Q8" s="41"/>
      <c r="R8" s="41"/>
      <c r="S8" s="41"/>
      <c r="T8" s="41"/>
      <c r="U8" s="41"/>
      <c r="V8" s="41" t="s">
        <v>260</v>
      </c>
      <c r="W8" s="41" t="s">
        <v>5828</v>
      </c>
      <c r="X8" s="41" t="s">
        <v>264</v>
      </c>
      <c r="Y8" s="41" t="s">
        <v>264</v>
      </c>
      <c r="Z8" s="41"/>
      <c r="AA8" s="41"/>
      <c r="AB8" s="41"/>
      <c r="AC8" s="41"/>
      <c r="AD8" s="41" t="s">
        <v>315</v>
      </c>
      <c r="AE8" s="41" t="s">
        <v>315</v>
      </c>
      <c r="AF8" s="41"/>
      <c r="AG8" s="41" t="s">
        <v>398</v>
      </c>
      <c r="AH8" s="41"/>
      <c r="AI8" s="41" t="s">
        <v>310</v>
      </c>
      <c r="AJ8" s="41" t="s">
        <v>308</v>
      </c>
      <c r="AK8" s="41" t="s">
        <v>413</v>
      </c>
      <c r="AL8" s="41"/>
      <c r="AM8" s="41"/>
      <c r="AN8" s="41" t="s">
        <v>403</v>
      </c>
      <c r="AO8" s="41" t="s">
        <v>416</v>
      </c>
      <c r="AP8" s="41" t="s">
        <v>417</v>
      </c>
      <c r="AQ8" s="41" t="s">
        <v>418</v>
      </c>
      <c r="AR8" s="41" t="s">
        <v>419</v>
      </c>
      <c r="AS8" s="41" t="s">
        <v>420</v>
      </c>
      <c r="AT8" s="41"/>
      <c r="AU8" s="41"/>
      <c r="AV8" s="41"/>
    </row>
    <row r="9" spans="1:48" s="32" customFormat="1" ht="76.5" hidden="1" x14ac:dyDescent="0.4">
      <c r="A9" s="180"/>
      <c r="B9" s="44" t="s">
        <v>231</v>
      </c>
      <c r="C9" s="44" t="s">
        <v>230</v>
      </c>
      <c r="D9" s="45" t="s">
        <v>1</v>
      </c>
      <c r="E9" s="45" t="s">
        <v>229</v>
      </c>
      <c r="F9" s="44" t="s">
        <v>227</v>
      </c>
      <c r="G9" s="44" t="s">
        <v>3</v>
      </c>
      <c r="H9" s="45" t="s">
        <v>232</v>
      </c>
      <c r="I9" s="44" t="s">
        <v>4</v>
      </c>
      <c r="J9" s="45" t="s">
        <v>5</v>
      </c>
      <c r="K9" s="44" t="s">
        <v>233</v>
      </c>
      <c r="L9" s="44" t="s">
        <v>234</v>
      </c>
      <c r="M9" s="44"/>
      <c r="N9" s="45" t="s">
        <v>235</v>
      </c>
      <c r="O9" s="45" t="s">
        <v>236</v>
      </c>
      <c r="P9" s="45" t="s">
        <v>237</v>
      </c>
      <c r="Q9" s="45" t="s">
        <v>247</v>
      </c>
      <c r="R9" s="44" t="s">
        <v>239</v>
      </c>
      <c r="S9" s="45" t="s">
        <v>240</v>
      </c>
      <c r="T9" s="45" t="s">
        <v>243</v>
      </c>
      <c r="U9" s="45" t="s">
        <v>242</v>
      </c>
      <c r="V9" s="45" t="s">
        <v>238</v>
      </c>
      <c r="W9" s="45" t="s">
        <v>241</v>
      </c>
      <c r="X9" s="45"/>
      <c r="Y9" s="45"/>
      <c r="Z9" s="45" t="s">
        <v>244</v>
      </c>
      <c r="AA9" s="45" t="s">
        <v>245</v>
      </c>
      <c r="AB9" s="45" t="s">
        <v>246</v>
      </c>
      <c r="AC9" s="45" t="s">
        <v>247</v>
      </c>
      <c r="AD9" s="45"/>
      <c r="AE9" s="45"/>
      <c r="AF9" s="45" t="s">
        <v>251</v>
      </c>
      <c r="AG9" s="45" t="s">
        <v>250</v>
      </c>
      <c r="AH9" s="45" t="s">
        <v>249</v>
      </c>
      <c r="AI9" s="45"/>
      <c r="AJ9" s="45" t="s">
        <v>8</v>
      </c>
      <c r="AK9" s="31"/>
      <c r="AL9" s="31"/>
      <c r="AM9" s="31"/>
      <c r="AN9" s="45"/>
      <c r="AO9" s="45"/>
      <c r="AP9" s="45"/>
      <c r="AQ9" s="45"/>
      <c r="AR9" s="45"/>
      <c r="AS9" s="45"/>
      <c r="AT9" s="45" t="s">
        <v>228</v>
      </c>
      <c r="AU9" s="45" t="s">
        <v>248</v>
      </c>
      <c r="AV9" s="45" t="s">
        <v>252</v>
      </c>
    </row>
    <row r="10" spans="1:48" s="40" customFormat="1" ht="73.5" customHeight="1" thickBot="1" x14ac:dyDescent="0.45">
      <c r="A10" s="180"/>
      <c r="B10" s="91" t="str">
        <f ca="1">'translation entry'!D14</f>
        <v>Name der Gattung</v>
      </c>
      <c r="C10" s="91" t="str">
        <f ca="1">'translation entry'!D15</f>
        <v>Art-Epitheton</v>
      </c>
      <c r="D10" s="92" t="str">
        <f ca="1">'translation entry'!D16</f>
        <v>Autor(en) Art</v>
      </c>
      <c r="E10" s="93" t="str">
        <f ca="1">'translation entry'!D17</f>
        <v>Sicherheit der Bestimmung</v>
      </c>
      <c r="F10" s="94" t="str">
        <f ca="1">'translation entry'!D18</f>
        <v>E-Mail-Adresse Finder</v>
      </c>
      <c r="G10" s="91" t="str">
        <f ca="1">'translation entry'!D19</f>
        <v>E-Mail-Adresse Bestimmer</v>
      </c>
      <c r="H10" s="95" t="str">
        <f ca="1">'translation entry'!D20</f>
        <v>E-Mail Adresse Melder</v>
      </c>
      <c r="I10" s="91" t="str">
        <f ca="1">'translation entry'!D21</f>
        <v>Datum des Fundes</v>
      </c>
      <c r="J10" s="93" t="str">
        <f ca="1">'translation entry'!D22</f>
        <v>Präzision Datum</v>
      </c>
      <c r="K10" s="91" t="str">
        <f ca="1">'translation entry'!D23</f>
        <v>X-Koordinate (LV95)</v>
      </c>
      <c r="L10" s="96" t="str">
        <f ca="1">'translation entry'!D24</f>
        <v>Y-Koordinate (LV95)</v>
      </c>
      <c r="M10" s="97" t="str">
        <f ca="1">'translation entry'!D25</f>
        <v>Punkt auf Karte</v>
      </c>
      <c r="N10" s="98" t="str">
        <f ca="1">'translation entry'!D26</f>
        <v>Genauigkeit der Koordinaten</v>
      </c>
      <c r="O10" s="99" t="str">
        <f ca="1">'translation entry'!D27</f>
        <v>Höhe m. ü.M.</v>
      </c>
      <c r="P10" s="98" t="str">
        <f ca="1">'translation entry'!D28</f>
        <v>Flurname</v>
      </c>
      <c r="Q10" s="177" t="str">
        <f ca="1">'translation entry'!D29</f>
        <v>Anzahl «10m-Individuen»
(Rote Liste)</v>
      </c>
      <c r="R10" s="93" t="str">
        <f ca="1">'translation entry'!D30</f>
        <v>Substrat grob</v>
      </c>
      <c r="S10" s="93" t="str">
        <f ca="1">'translation entry'!D31</f>
        <v>Substrat fein</v>
      </c>
      <c r="T10" s="93" t="str">
        <f ca="1">'translation entry'!D32</f>
        <v>Holzabbaugrad</v>
      </c>
      <c r="U10" s="93" t="str">
        <f ca="1">'translation entry'!D33</f>
        <v>Holzqualität</v>
      </c>
      <c r="V10" s="93" t="str">
        <f ca="1">'translation entry'!D34</f>
        <v>Lebensraum</v>
      </c>
      <c r="W10" s="93" t="str">
        <f ca="1">'translation entry'!D35</f>
        <v>Wirtpflanze</v>
      </c>
      <c r="X10" s="100" t="str">
        <f ca="1">'translation entry'!D36</f>
        <v>Wirtpilz [GATTUNG]</v>
      </c>
      <c r="Y10" s="101" t="str">
        <f ca="1">'translation entry'!D37</f>
        <v>Wirtpilz [EPITHET]</v>
      </c>
      <c r="Z10" s="93" t="str">
        <f ca="1">'translation entry'!D38</f>
        <v>Baumart 1</v>
      </c>
      <c r="AA10" s="93" t="str">
        <f ca="1">'translation entry'!D39</f>
        <v>Baumart 2</v>
      </c>
      <c r="AB10" s="93" t="str">
        <f ca="1">'translation entry'!D40</f>
        <v>Baumart 3</v>
      </c>
      <c r="AC10" s="93" t="str">
        <f ca="1">'translation entry'!D41</f>
        <v>Anzahl Fruchtkörper</v>
      </c>
      <c r="AD10" s="93" t="str">
        <f ca="1">'translation entry'!D42</f>
        <v>geschlechtliche Form</v>
      </c>
      <c r="AE10" s="93" t="str">
        <f ca="1">'translation entry'!D43</f>
        <v>Sporentyp bei Rostenpilzen</v>
      </c>
      <c r="AF10" s="93" t="str">
        <f ca="1">'translation entry'!D44</f>
        <v>Belegtyp</v>
      </c>
      <c r="AG10" s="93" t="str">
        <f ca="1">'translation entry'!D45</f>
        <v>Herbarstandort</v>
      </c>
      <c r="AH10" s="102" t="str">
        <f ca="1">'translation entry'!D46</f>
        <v>Herbarnummer</v>
      </c>
      <c r="AI10" s="95" t="str">
        <f ca="1">'translation entry'!D47</f>
        <v>DNA-Barcode Label</v>
      </c>
      <c r="AJ10" s="93" t="str">
        <f ca="1">'translation entry'!D48</f>
        <v>Bestimmungsliteratur</v>
      </c>
      <c r="AK10" s="103" t="str">
        <f ca="1">'translation entry'!D49</f>
        <v>Vertraulichkeits-niveau</v>
      </c>
      <c r="AL10" s="104" t="str">
        <f ca="1">'translation entry'!D50</f>
        <v>Öffentliche oder Private Daten</v>
      </c>
      <c r="AM10" s="104" t="str">
        <f ca="1">'translation entry'!D51</f>
        <v>Veröffentlichung von Finder- und Bestimmernamen</v>
      </c>
      <c r="AN10" s="105" t="str">
        <f ca="1">'translation entry'!D52</f>
        <v>ssp.</v>
      </c>
      <c r="AO10" s="106" t="str">
        <f ca="1">'translation entry'!D53</f>
        <v>Autor(en) ssp.</v>
      </c>
      <c r="AP10" s="106" t="str">
        <f ca="1">'translation entry'!D54</f>
        <v>var.</v>
      </c>
      <c r="AQ10" s="106" t="str">
        <f ca="1">'translation entry'!D55</f>
        <v>Autor(en) var.</v>
      </c>
      <c r="AR10" s="106" t="str">
        <f ca="1">'translation entry'!D56</f>
        <v>forma</v>
      </c>
      <c r="AS10" s="106" t="str">
        <f ca="1">'translation entry'!D57</f>
        <v>Autor(en) forma</v>
      </c>
      <c r="AT10" s="106" t="str">
        <f ca="1">'translation entry'!D58</f>
        <v>Bemerkungen zur Taxonomie</v>
      </c>
      <c r="AU10" s="106" t="str">
        <f ca="1">'translation entry'!D59</f>
        <v>Bemerkungen zum Fundort</v>
      </c>
      <c r="AV10" s="106" t="str">
        <f ca="1">'translation entry'!D60</f>
        <v>Bemerkungen Bestimmung</v>
      </c>
    </row>
    <row r="11" spans="1:48" s="32" customFormat="1" ht="13.9" thickTop="1" thickBot="1" x14ac:dyDescent="0.45">
      <c r="A11" s="53" t="str">
        <f ca="1">"["&amp;'translation entry'!D13&amp;"]"</f>
        <v>[Beispiel]</v>
      </c>
      <c r="B11" s="54" t="s">
        <v>211</v>
      </c>
      <c r="C11" s="54" t="s">
        <v>212</v>
      </c>
      <c r="D11" s="55" t="s">
        <v>217</v>
      </c>
      <c r="E11" s="56" t="str">
        <f ca="1">lists!E10</f>
        <v>sicher</v>
      </c>
      <c r="F11" s="56" t="s">
        <v>5912</v>
      </c>
      <c r="G11" s="54" t="s">
        <v>5912</v>
      </c>
      <c r="H11" s="55" t="s">
        <v>5912</v>
      </c>
      <c r="I11" s="57">
        <v>44301</v>
      </c>
      <c r="J11" s="56" t="str">
        <f ca="1">lists!E20</f>
        <v>Tag (+/- 12 Stunden)</v>
      </c>
      <c r="K11" s="58">
        <v>2676105</v>
      </c>
      <c r="L11" s="58">
        <v>1246270</v>
      </c>
      <c r="M11" s="59" t="str">
        <f>IF(AND(K11&lt;&gt;"",L11&lt;&gt;""),HYPERLINK("https://map.geo.admin.ch/?E="&amp;K11&amp;"&amp;N="&amp;L11&amp;"&amp;zoom=8&amp;crosshair=marker","→ Link"),"")</f>
        <v>→ Link</v>
      </c>
      <c r="N11" s="60">
        <v>32</v>
      </c>
      <c r="O11" s="58">
        <v>535</v>
      </c>
      <c r="P11" s="55" t="s">
        <v>223</v>
      </c>
      <c r="Q11" s="56"/>
      <c r="R11" s="55" t="str">
        <f ca="1">substrate!E12</f>
        <v>an Holz</v>
      </c>
      <c r="S11" s="56" t="str">
        <f ca="1">nothing</f>
        <v>[keine Eingabe]</v>
      </c>
      <c r="T11" s="56" t="str">
        <f ca="1">lists!L14</f>
        <v>Totholz</v>
      </c>
      <c r="U11" s="56" t="str">
        <f ca="1">lists!L45</f>
        <v>liegendes Stamm- und Astholz</v>
      </c>
      <c r="V11" s="56" t="str">
        <f ca="1">delarze!H210</f>
        <v>6.2.3 Waldmeister-Buchenwald</v>
      </c>
      <c r="W11" s="56" t="s">
        <v>830</v>
      </c>
      <c r="X11" s="55"/>
      <c r="Y11" s="55"/>
      <c r="Z11" s="56" t="s">
        <v>86</v>
      </c>
      <c r="AA11" s="56" t="s">
        <v>72</v>
      </c>
      <c r="AB11" s="56" t="s">
        <v>89</v>
      </c>
      <c r="AC11" s="56" t="str">
        <f ca="1">nothing</f>
        <v>[keine Eingabe]</v>
      </c>
      <c r="AD11" s="56" t="str">
        <f ca="1">lists!E29</f>
        <v>Teleomorph</v>
      </c>
      <c r="AE11" s="56" t="str">
        <f ca="1">nothing</f>
        <v>[keine Eingabe]</v>
      </c>
      <c r="AF11" s="56" t="str">
        <f ca="1">lists!L69</f>
        <v>Foto und Exsikkat</v>
      </c>
      <c r="AG11" s="56" t="str">
        <f>herbaria!A3</f>
        <v>Privates Herbar / Herbier privé / Erbario privato</v>
      </c>
      <c r="AH11" s="55" t="s">
        <v>5866</v>
      </c>
      <c r="AI11" s="55" t="s">
        <v>423</v>
      </c>
      <c r="AJ11" s="56" t="str">
        <f>Tabelle10_literature[[#This Row],[BUCHTITEL]]</f>
        <v>Bernicchia, A. 2005. Polyporaceae s.l.</v>
      </c>
      <c r="AK11" s="184" t="str">
        <f ca="1">lists!L21</f>
        <v>ohne Restriktionen</v>
      </c>
      <c r="AL11" s="184" t="str">
        <f ca="1">lists!L29</f>
        <v>Öffentliche Daten</v>
      </c>
      <c r="AM11" s="184" t="str">
        <f ca="1">lists!L36</f>
        <v>Namen weitergeben</v>
      </c>
      <c r="AN11" s="55" t="s">
        <v>212</v>
      </c>
      <c r="AO11" s="55" t="s">
        <v>5867</v>
      </c>
      <c r="AP11" s="55" t="s">
        <v>212</v>
      </c>
      <c r="AQ11" s="55" t="s">
        <v>5867</v>
      </c>
      <c r="AR11" s="55" t="s">
        <v>212</v>
      </c>
      <c r="AS11" s="55" t="s">
        <v>5867</v>
      </c>
      <c r="AT11" s="55"/>
      <c r="AU11" s="55" t="str">
        <f ca="1">'translation entry'!D61</f>
        <v>sehr steil</v>
      </c>
      <c r="AV11" s="55" t="str">
        <f ca="1">'translation entry'!D62&amp;": ExXY et al. 2020"</f>
        <v>zusätzliches Bestimmungswerk: ExXY et al. 2020</v>
      </c>
    </row>
    <row r="12" spans="1:48" s="32" customFormat="1" ht="13.9" thickTop="1" thickBot="1" x14ac:dyDescent="0.45">
      <c r="A12" s="46">
        <v>1</v>
      </c>
      <c r="B12" s="61"/>
      <c r="C12" s="62"/>
      <c r="D12" s="63"/>
      <c r="E12" s="63"/>
      <c r="F12" s="62"/>
      <c r="G12" s="62"/>
      <c r="H12" s="63"/>
      <c r="I12" s="64"/>
      <c r="J12" s="63"/>
      <c r="K12" s="65"/>
      <c r="L12" s="65"/>
      <c r="M12" s="66" t="str">
        <f t="shared" ref="M12:M75" si="0">IF(AND(K12&lt;&gt;"",L12&lt;&gt;""),HYPERLINK("https://map.geo.admin.ch/?E="&amp;K12&amp;"&amp;N="&amp;L12&amp;"&amp;zoom=8&amp;crosshair=marker","→ Link"),"")</f>
        <v/>
      </c>
      <c r="N12" s="67"/>
      <c r="O12" s="68"/>
      <c r="P12" s="63"/>
      <c r="Q12" s="70"/>
      <c r="R12" s="63"/>
      <c r="S12" s="63"/>
      <c r="T12" s="63"/>
      <c r="U12" s="63"/>
      <c r="V12" s="63"/>
      <c r="W12" s="63"/>
      <c r="X12" s="63"/>
      <c r="Y12" s="63"/>
      <c r="Z12" s="63"/>
      <c r="AA12" s="63"/>
      <c r="AB12" s="63"/>
      <c r="AC12" s="63"/>
      <c r="AD12" s="63"/>
      <c r="AE12" s="63"/>
      <c r="AF12" s="63"/>
      <c r="AG12" s="63"/>
      <c r="AH12" s="63"/>
      <c r="AI12" s="63"/>
      <c r="AJ12" s="63"/>
      <c r="AK12" s="69" t="str">
        <f>IF($B12="","",AK$5)</f>
        <v/>
      </c>
      <c r="AL12" s="69" t="str">
        <f>IF($B12="","",AL$5)</f>
        <v/>
      </c>
      <c r="AM12" s="69" t="str">
        <f>IF($B12="","",AM$5)</f>
        <v/>
      </c>
      <c r="AN12" s="70"/>
      <c r="AO12" s="70"/>
      <c r="AP12" s="70"/>
      <c r="AQ12" s="70"/>
      <c r="AR12" s="70"/>
      <c r="AS12" s="70"/>
      <c r="AT12" s="70"/>
      <c r="AU12" s="70"/>
      <c r="AV12" s="71"/>
    </row>
    <row r="13" spans="1:48" s="32" customFormat="1" ht="13.9" thickTop="1" thickBot="1" x14ac:dyDescent="0.45">
      <c r="A13" s="46">
        <v>2</v>
      </c>
      <c r="B13" s="72"/>
      <c r="C13" s="73"/>
      <c r="D13" s="74"/>
      <c r="E13" s="74"/>
      <c r="F13" s="73"/>
      <c r="G13" s="73"/>
      <c r="H13" s="74"/>
      <c r="I13" s="75"/>
      <c r="J13" s="74"/>
      <c r="K13" s="76"/>
      <c r="L13" s="76"/>
      <c r="M13" s="66" t="str">
        <f t="shared" si="0"/>
        <v/>
      </c>
      <c r="N13" s="77"/>
      <c r="O13" s="78"/>
      <c r="P13" s="74"/>
      <c r="Q13" s="79"/>
      <c r="R13" s="74"/>
      <c r="S13" s="74"/>
      <c r="T13" s="74"/>
      <c r="U13" s="74"/>
      <c r="V13" s="74"/>
      <c r="W13" s="74"/>
      <c r="X13" s="74"/>
      <c r="Y13" s="74"/>
      <c r="Z13" s="74"/>
      <c r="AA13" s="74"/>
      <c r="AB13" s="74"/>
      <c r="AC13" s="74"/>
      <c r="AD13" s="74"/>
      <c r="AE13" s="74"/>
      <c r="AF13" s="74"/>
      <c r="AG13" s="74"/>
      <c r="AH13" s="74"/>
      <c r="AI13" s="74"/>
      <c r="AJ13" s="74"/>
      <c r="AK13" s="69" t="str">
        <f t="shared" ref="AK13:AM76" si="1">IF($B13="","",AK$5)</f>
        <v/>
      </c>
      <c r="AL13" s="69" t="str">
        <f t="shared" si="1"/>
        <v/>
      </c>
      <c r="AM13" s="69" t="str">
        <f t="shared" si="1"/>
        <v/>
      </c>
      <c r="AN13" s="79"/>
      <c r="AO13" s="79"/>
      <c r="AP13" s="79"/>
      <c r="AQ13" s="79"/>
      <c r="AR13" s="79"/>
      <c r="AS13" s="79"/>
      <c r="AT13" s="79"/>
      <c r="AU13" s="79"/>
      <c r="AV13" s="80"/>
    </row>
    <row r="14" spans="1:48" s="32" customFormat="1" ht="13.9" thickTop="1" thickBot="1" x14ac:dyDescent="0.45">
      <c r="A14" s="46">
        <v>3</v>
      </c>
      <c r="B14" s="72"/>
      <c r="C14" s="73"/>
      <c r="D14" s="74"/>
      <c r="E14" s="74"/>
      <c r="F14" s="73"/>
      <c r="G14" s="73"/>
      <c r="H14" s="74"/>
      <c r="I14" s="75"/>
      <c r="J14" s="74"/>
      <c r="K14" s="76"/>
      <c r="L14" s="76"/>
      <c r="M14" s="66" t="str">
        <f t="shared" si="0"/>
        <v/>
      </c>
      <c r="N14" s="77"/>
      <c r="O14" s="78"/>
      <c r="P14" s="74"/>
      <c r="Q14" s="79"/>
      <c r="R14" s="74"/>
      <c r="S14" s="74"/>
      <c r="T14" s="74"/>
      <c r="U14" s="74"/>
      <c r="V14" s="74"/>
      <c r="W14" s="74"/>
      <c r="X14" s="74"/>
      <c r="Y14" s="74"/>
      <c r="Z14" s="74"/>
      <c r="AA14" s="74"/>
      <c r="AB14" s="74"/>
      <c r="AC14" s="74"/>
      <c r="AD14" s="74"/>
      <c r="AE14" s="74"/>
      <c r="AF14" s="74"/>
      <c r="AG14" s="74"/>
      <c r="AH14" s="74"/>
      <c r="AI14" s="74"/>
      <c r="AJ14" s="74"/>
      <c r="AK14" s="69" t="str">
        <f t="shared" si="1"/>
        <v/>
      </c>
      <c r="AL14" s="69" t="str">
        <f t="shared" si="1"/>
        <v/>
      </c>
      <c r="AM14" s="69" t="str">
        <f t="shared" si="1"/>
        <v/>
      </c>
      <c r="AN14" s="79"/>
      <c r="AO14" s="79"/>
      <c r="AP14" s="79"/>
      <c r="AQ14" s="79"/>
      <c r="AR14" s="79"/>
      <c r="AS14" s="79"/>
      <c r="AT14" s="79"/>
      <c r="AU14" s="79"/>
      <c r="AV14" s="80"/>
    </row>
    <row r="15" spans="1:48" s="32" customFormat="1" ht="13.9" thickTop="1" thickBot="1" x14ac:dyDescent="0.45">
      <c r="A15" s="46">
        <v>4</v>
      </c>
      <c r="B15" s="72"/>
      <c r="C15" s="73"/>
      <c r="D15" s="74"/>
      <c r="E15" s="74"/>
      <c r="F15" s="73"/>
      <c r="G15" s="73"/>
      <c r="H15" s="74"/>
      <c r="I15" s="75"/>
      <c r="J15" s="74"/>
      <c r="K15" s="76"/>
      <c r="L15" s="76"/>
      <c r="M15" s="66" t="str">
        <f t="shared" si="0"/>
        <v/>
      </c>
      <c r="N15" s="77"/>
      <c r="O15" s="78"/>
      <c r="P15" s="74"/>
      <c r="Q15" s="79"/>
      <c r="R15" s="74"/>
      <c r="S15" s="74"/>
      <c r="T15" s="74"/>
      <c r="U15" s="74"/>
      <c r="V15" s="74"/>
      <c r="W15" s="74"/>
      <c r="X15" s="74"/>
      <c r="Y15" s="74"/>
      <c r="Z15" s="74"/>
      <c r="AA15" s="74"/>
      <c r="AB15" s="74"/>
      <c r="AC15" s="74"/>
      <c r="AD15" s="74"/>
      <c r="AE15" s="74"/>
      <c r="AF15" s="74"/>
      <c r="AG15" s="74"/>
      <c r="AH15" s="74"/>
      <c r="AI15" s="74"/>
      <c r="AJ15" s="74"/>
      <c r="AK15" s="69" t="str">
        <f t="shared" si="1"/>
        <v/>
      </c>
      <c r="AL15" s="69" t="str">
        <f t="shared" si="1"/>
        <v/>
      </c>
      <c r="AM15" s="69" t="str">
        <f t="shared" si="1"/>
        <v/>
      </c>
      <c r="AN15" s="79"/>
      <c r="AO15" s="79"/>
      <c r="AP15" s="79"/>
      <c r="AQ15" s="79"/>
      <c r="AR15" s="79"/>
      <c r="AS15" s="79"/>
      <c r="AT15" s="79"/>
      <c r="AU15" s="79"/>
      <c r="AV15" s="80"/>
    </row>
    <row r="16" spans="1:48" s="32" customFormat="1" ht="13.9" thickTop="1" thickBot="1" x14ac:dyDescent="0.45">
      <c r="A16" s="46">
        <v>5</v>
      </c>
      <c r="B16" s="72"/>
      <c r="C16" s="73"/>
      <c r="D16" s="74"/>
      <c r="E16" s="74"/>
      <c r="F16" s="73"/>
      <c r="G16" s="73"/>
      <c r="H16" s="74"/>
      <c r="I16" s="75"/>
      <c r="J16" s="74"/>
      <c r="K16" s="76"/>
      <c r="L16" s="76"/>
      <c r="M16" s="66" t="str">
        <f t="shared" si="0"/>
        <v/>
      </c>
      <c r="N16" s="77"/>
      <c r="O16" s="78"/>
      <c r="P16" s="74"/>
      <c r="Q16" s="79"/>
      <c r="R16" s="74"/>
      <c r="S16" s="74"/>
      <c r="T16" s="74"/>
      <c r="U16" s="74"/>
      <c r="V16" s="74"/>
      <c r="W16" s="74"/>
      <c r="X16" s="74"/>
      <c r="Y16" s="74"/>
      <c r="Z16" s="74"/>
      <c r="AA16" s="74"/>
      <c r="AB16" s="74"/>
      <c r="AC16" s="74"/>
      <c r="AD16" s="74"/>
      <c r="AE16" s="74"/>
      <c r="AF16" s="74"/>
      <c r="AG16" s="74"/>
      <c r="AH16" s="74"/>
      <c r="AI16" s="74"/>
      <c r="AJ16" s="74"/>
      <c r="AK16" s="69" t="str">
        <f t="shared" si="1"/>
        <v/>
      </c>
      <c r="AL16" s="69" t="str">
        <f t="shared" si="1"/>
        <v/>
      </c>
      <c r="AM16" s="69" t="str">
        <f t="shared" si="1"/>
        <v/>
      </c>
      <c r="AN16" s="79"/>
      <c r="AO16" s="79"/>
      <c r="AP16" s="79"/>
      <c r="AQ16" s="79"/>
      <c r="AR16" s="79"/>
      <c r="AS16" s="79"/>
      <c r="AT16" s="79"/>
      <c r="AU16" s="79"/>
      <c r="AV16" s="80"/>
    </row>
    <row r="17" spans="1:48" s="32" customFormat="1" ht="13.9" thickTop="1" thickBot="1" x14ac:dyDescent="0.45">
      <c r="A17" s="46">
        <v>6</v>
      </c>
      <c r="B17" s="72"/>
      <c r="C17" s="73"/>
      <c r="D17" s="74"/>
      <c r="E17" s="74"/>
      <c r="F17" s="73"/>
      <c r="G17" s="73"/>
      <c r="H17" s="74"/>
      <c r="I17" s="75"/>
      <c r="J17" s="74"/>
      <c r="K17" s="76"/>
      <c r="L17" s="76"/>
      <c r="M17" s="66" t="str">
        <f t="shared" si="0"/>
        <v/>
      </c>
      <c r="N17" s="77"/>
      <c r="O17" s="78"/>
      <c r="P17" s="74"/>
      <c r="Q17" s="79"/>
      <c r="R17" s="74"/>
      <c r="S17" s="74"/>
      <c r="T17" s="74"/>
      <c r="U17" s="74"/>
      <c r="V17" s="74"/>
      <c r="W17" s="74"/>
      <c r="X17" s="74"/>
      <c r="Y17" s="74"/>
      <c r="Z17" s="74"/>
      <c r="AA17" s="74"/>
      <c r="AB17" s="74"/>
      <c r="AC17" s="74"/>
      <c r="AD17" s="74"/>
      <c r="AE17" s="74"/>
      <c r="AF17" s="74"/>
      <c r="AG17" s="74"/>
      <c r="AH17" s="74"/>
      <c r="AI17" s="74"/>
      <c r="AJ17" s="74"/>
      <c r="AK17" s="69" t="str">
        <f t="shared" si="1"/>
        <v/>
      </c>
      <c r="AL17" s="69" t="str">
        <f t="shared" si="1"/>
        <v/>
      </c>
      <c r="AM17" s="69" t="str">
        <f t="shared" si="1"/>
        <v/>
      </c>
      <c r="AN17" s="79"/>
      <c r="AO17" s="79"/>
      <c r="AP17" s="79"/>
      <c r="AQ17" s="79"/>
      <c r="AR17" s="79"/>
      <c r="AS17" s="79"/>
      <c r="AT17" s="79"/>
      <c r="AU17" s="79"/>
      <c r="AV17" s="80"/>
    </row>
    <row r="18" spans="1:48" s="32" customFormat="1" ht="13.9" thickTop="1" thickBot="1" x14ac:dyDescent="0.45">
      <c r="A18" s="46">
        <v>7</v>
      </c>
      <c r="B18" s="72"/>
      <c r="C18" s="73"/>
      <c r="D18" s="74"/>
      <c r="E18" s="74"/>
      <c r="F18" s="73"/>
      <c r="G18" s="73"/>
      <c r="H18" s="74"/>
      <c r="I18" s="75"/>
      <c r="J18" s="74"/>
      <c r="K18" s="76"/>
      <c r="L18" s="76"/>
      <c r="M18" s="66" t="str">
        <f t="shared" si="0"/>
        <v/>
      </c>
      <c r="N18" s="77"/>
      <c r="O18" s="78"/>
      <c r="P18" s="74"/>
      <c r="Q18" s="79"/>
      <c r="R18" s="74"/>
      <c r="S18" s="74"/>
      <c r="T18" s="74"/>
      <c r="U18" s="74"/>
      <c r="V18" s="74"/>
      <c r="W18" s="74"/>
      <c r="X18" s="74"/>
      <c r="Y18" s="74"/>
      <c r="Z18" s="74"/>
      <c r="AA18" s="74"/>
      <c r="AB18" s="74"/>
      <c r="AC18" s="74"/>
      <c r="AD18" s="74"/>
      <c r="AE18" s="74"/>
      <c r="AF18" s="74"/>
      <c r="AG18" s="74"/>
      <c r="AH18" s="74"/>
      <c r="AI18" s="74"/>
      <c r="AJ18" s="74"/>
      <c r="AK18" s="69" t="str">
        <f t="shared" si="1"/>
        <v/>
      </c>
      <c r="AL18" s="69" t="str">
        <f t="shared" si="1"/>
        <v/>
      </c>
      <c r="AM18" s="69" t="str">
        <f t="shared" si="1"/>
        <v/>
      </c>
      <c r="AN18" s="79"/>
      <c r="AO18" s="79"/>
      <c r="AP18" s="79"/>
      <c r="AQ18" s="79"/>
      <c r="AR18" s="79"/>
      <c r="AS18" s="79"/>
      <c r="AT18" s="79"/>
      <c r="AU18" s="79"/>
      <c r="AV18" s="80"/>
    </row>
    <row r="19" spans="1:48" s="32" customFormat="1" ht="13.9" thickTop="1" thickBot="1" x14ac:dyDescent="0.45">
      <c r="A19" s="46">
        <v>8</v>
      </c>
      <c r="B19" s="72"/>
      <c r="C19" s="73"/>
      <c r="D19" s="74"/>
      <c r="E19" s="74"/>
      <c r="F19" s="73"/>
      <c r="G19" s="73"/>
      <c r="H19" s="74"/>
      <c r="I19" s="75"/>
      <c r="J19" s="74"/>
      <c r="K19" s="76"/>
      <c r="L19" s="76"/>
      <c r="M19" s="66" t="str">
        <f t="shared" si="0"/>
        <v/>
      </c>
      <c r="N19" s="77"/>
      <c r="O19" s="78"/>
      <c r="P19" s="74"/>
      <c r="Q19" s="79"/>
      <c r="R19" s="74"/>
      <c r="S19" s="74"/>
      <c r="T19" s="74"/>
      <c r="U19" s="74"/>
      <c r="V19" s="74"/>
      <c r="W19" s="74"/>
      <c r="X19" s="74"/>
      <c r="Y19" s="74"/>
      <c r="Z19" s="74"/>
      <c r="AA19" s="74"/>
      <c r="AB19" s="74"/>
      <c r="AC19" s="74"/>
      <c r="AD19" s="74"/>
      <c r="AE19" s="74"/>
      <c r="AF19" s="74"/>
      <c r="AG19" s="74"/>
      <c r="AH19" s="74"/>
      <c r="AI19" s="74"/>
      <c r="AJ19" s="74"/>
      <c r="AK19" s="69" t="str">
        <f t="shared" si="1"/>
        <v/>
      </c>
      <c r="AL19" s="69" t="str">
        <f t="shared" si="1"/>
        <v/>
      </c>
      <c r="AM19" s="69" t="str">
        <f t="shared" si="1"/>
        <v/>
      </c>
      <c r="AN19" s="79"/>
      <c r="AO19" s="79"/>
      <c r="AP19" s="79"/>
      <c r="AQ19" s="79"/>
      <c r="AR19" s="79"/>
      <c r="AS19" s="79"/>
      <c r="AT19" s="79"/>
      <c r="AU19" s="79"/>
      <c r="AV19" s="80"/>
    </row>
    <row r="20" spans="1:48" s="32" customFormat="1" ht="13.9" thickTop="1" thickBot="1" x14ac:dyDescent="0.45">
      <c r="A20" s="46">
        <v>9</v>
      </c>
      <c r="B20" s="72"/>
      <c r="C20" s="73"/>
      <c r="D20" s="74"/>
      <c r="E20" s="74"/>
      <c r="F20" s="73"/>
      <c r="G20" s="73"/>
      <c r="H20" s="74"/>
      <c r="I20" s="75"/>
      <c r="J20" s="74"/>
      <c r="K20" s="76"/>
      <c r="L20" s="76"/>
      <c r="M20" s="66" t="str">
        <f t="shared" si="0"/>
        <v/>
      </c>
      <c r="N20" s="77"/>
      <c r="O20" s="78"/>
      <c r="P20" s="74"/>
      <c r="Q20" s="79"/>
      <c r="R20" s="74"/>
      <c r="S20" s="74"/>
      <c r="T20" s="74"/>
      <c r="U20" s="74"/>
      <c r="V20" s="74"/>
      <c r="W20" s="74"/>
      <c r="X20" s="74"/>
      <c r="Y20" s="74"/>
      <c r="Z20" s="74"/>
      <c r="AA20" s="74"/>
      <c r="AB20" s="74"/>
      <c r="AC20" s="74"/>
      <c r="AD20" s="74"/>
      <c r="AE20" s="74"/>
      <c r="AF20" s="74"/>
      <c r="AG20" s="74"/>
      <c r="AH20" s="74"/>
      <c r="AI20" s="74"/>
      <c r="AJ20" s="74"/>
      <c r="AK20" s="69" t="str">
        <f t="shared" si="1"/>
        <v/>
      </c>
      <c r="AL20" s="69" t="str">
        <f t="shared" si="1"/>
        <v/>
      </c>
      <c r="AM20" s="69" t="str">
        <f t="shared" si="1"/>
        <v/>
      </c>
      <c r="AN20" s="79"/>
      <c r="AO20" s="79"/>
      <c r="AP20" s="79"/>
      <c r="AQ20" s="79"/>
      <c r="AR20" s="79"/>
      <c r="AS20" s="79"/>
      <c r="AT20" s="79"/>
      <c r="AU20" s="79"/>
      <c r="AV20" s="80"/>
    </row>
    <row r="21" spans="1:48" s="32" customFormat="1" ht="13.9" thickTop="1" thickBot="1" x14ac:dyDescent="0.45">
      <c r="A21" s="46">
        <v>10</v>
      </c>
      <c r="B21" s="72"/>
      <c r="C21" s="73"/>
      <c r="D21" s="74"/>
      <c r="E21" s="74"/>
      <c r="F21" s="73"/>
      <c r="G21" s="73"/>
      <c r="H21" s="74"/>
      <c r="I21" s="75"/>
      <c r="J21" s="74"/>
      <c r="K21" s="76"/>
      <c r="L21" s="76"/>
      <c r="M21" s="66" t="str">
        <f t="shared" si="0"/>
        <v/>
      </c>
      <c r="N21" s="77"/>
      <c r="O21" s="78"/>
      <c r="P21" s="74"/>
      <c r="Q21" s="79"/>
      <c r="R21" s="74"/>
      <c r="S21" s="74"/>
      <c r="T21" s="74"/>
      <c r="U21" s="74"/>
      <c r="V21" s="74"/>
      <c r="W21" s="74"/>
      <c r="X21" s="74"/>
      <c r="Y21" s="74"/>
      <c r="Z21" s="74"/>
      <c r="AA21" s="74"/>
      <c r="AB21" s="74"/>
      <c r="AC21" s="74"/>
      <c r="AD21" s="74"/>
      <c r="AE21" s="74"/>
      <c r="AF21" s="74"/>
      <c r="AG21" s="74"/>
      <c r="AH21" s="74"/>
      <c r="AI21" s="74"/>
      <c r="AJ21" s="74"/>
      <c r="AK21" s="69" t="str">
        <f t="shared" si="1"/>
        <v/>
      </c>
      <c r="AL21" s="69" t="str">
        <f t="shared" si="1"/>
        <v/>
      </c>
      <c r="AM21" s="69" t="str">
        <f t="shared" si="1"/>
        <v/>
      </c>
      <c r="AN21" s="79"/>
      <c r="AO21" s="79"/>
      <c r="AP21" s="79"/>
      <c r="AQ21" s="79"/>
      <c r="AR21" s="79"/>
      <c r="AS21" s="79"/>
      <c r="AT21" s="79"/>
      <c r="AU21" s="79"/>
      <c r="AV21" s="80"/>
    </row>
    <row r="22" spans="1:48" s="32" customFormat="1" ht="13.9" thickTop="1" thickBot="1" x14ac:dyDescent="0.45">
      <c r="A22" s="46">
        <v>11</v>
      </c>
      <c r="B22" s="72"/>
      <c r="C22" s="73"/>
      <c r="D22" s="74"/>
      <c r="E22" s="74"/>
      <c r="F22" s="73"/>
      <c r="G22" s="73"/>
      <c r="H22" s="74"/>
      <c r="I22" s="75"/>
      <c r="J22" s="74"/>
      <c r="K22" s="76"/>
      <c r="L22" s="76"/>
      <c r="M22" s="66" t="str">
        <f t="shared" si="0"/>
        <v/>
      </c>
      <c r="N22" s="77"/>
      <c r="O22" s="78"/>
      <c r="P22" s="74"/>
      <c r="Q22" s="79"/>
      <c r="R22" s="74"/>
      <c r="S22" s="74"/>
      <c r="T22" s="74"/>
      <c r="U22" s="74"/>
      <c r="V22" s="74"/>
      <c r="W22" s="74"/>
      <c r="X22" s="74"/>
      <c r="Y22" s="74"/>
      <c r="Z22" s="74"/>
      <c r="AA22" s="74"/>
      <c r="AB22" s="74"/>
      <c r="AC22" s="74"/>
      <c r="AD22" s="74"/>
      <c r="AE22" s="74"/>
      <c r="AF22" s="74"/>
      <c r="AG22" s="74"/>
      <c r="AH22" s="74"/>
      <c r="AI22" s="74"/>
      <c r="AJ22" s="74"/>
      <c r="AK22" s="69" t="str">
        <f t="shared" si="1"/>
        <v/>
      </c>
      <c r="AL22" s="69" t="str">
        <f t="shared" si="1"/>
        <v/>
      </c>
      <c r="AM22" s="69" t="str">
        <f t="shared" si="1"/>
        <v/>
      </c>
      <c r="AN22" s="79"/>
      <c r="AO22" s="79"/>
      <c r="AP22" s="79"/>
      <c r="AQ22" s="79"/>
      <c r="AR22" s="79"/>
      <c r="AS22" s="79"/>
      <c r="AT22" s="79"/>
      <c r="AU22" s="79"/>
      <c r="AV22" s="80"/>
    </row>
    <row r="23" spans="1:48" s="32" customFormat="1" ht="13.9" thickTop="1" thickBot="1" x14ac:dyDescent="0.45">
      <c r="A23" s="46">
        <v>12</v>
      </c>
      <c r="B23" s="72"/>
      <c r="C23" s="73"/>
      <c r="D23" s="74"/>
      <c r="E23" s="74"/>
      <c r="F23" s="73"/>
      <c r="G23" s="73"/>
      <c r="H23" s="74"/>
      <c r="I23" s="75"/>
      <c r="J23" s="74"/>
      <c r="K23" s="76"/>
      <c r="L23" s="76"/>
      <c r="M23" s="66" t="str">
        <f t="shared" si="0"/>
        <v/>
      </c>
      <c r="N23" s="77"/>
      <c r="O23" s="78"/>
      <c r="P23" s="74"/>
      <c r="Q23" s="79"/>
      <c r="R23" s="74"/>
      <c r="S23" s="74"/>
      <c r="T23" s="74"/>
      <c r="U23" s="74"/>
      <c r="V23" s="74"/>
      <c r="W23" s="74"/>
      <c r="X23" s="74"/>
      <c r="Y23" s="74"/>
      <c r="Z23" s="74"/>
      <c r="AA23" s="74"/>
      <c r="AB23" s="74"/>
      <c r="AC23" s="74"/>
      <c r="AD23" s="74"/>
      <c r="AE23" s="74"/>
      <c r="AF23" s="74"/>
      <c r="AG23" s="74"/>
      <c r="AH23" s="74"/>
      <c r="AI23" s="74"/>
      <c r="AJ23" s="74"/>
      <c r="AK23" s="69" t="str">
        <f t="shared" si="1"/>
        <v/>
      </c>
      <c r="AL23" s="69" t="str">
        <f t="shared" si="1"/>
        <v/>
      </c>
      <c r="AM23" s="69" t="str">
        <f t="shared" si="1"/>
        <v/>
      </c>
      <c r="AN23" s="79"/>
      <c r="AO23" s="79"/>
      <c r="AP23" s="79"/>
      <c r="AQ23" s="79"/>
      <c r="AR23" s="79"/>
      <c r="AS23" s="79"/>
      <c r="AT23" s="79"/>
      <c r="AU23" s="79"/>
      <c r="AV23" s="80"/>
    </row>
    <row r="24" spans="1:48" s="32" customFormat="1" ht="13.9" thickTop="1" thickBot="1" x14ac:dyDescent="0.45">
      <c r="A24" s="46">
        <v>13</v>
      </c>
      <c r="B24" s="72"/>
      <c r="C24" s="73"/>
      <c r="D24" s="74"/>
      <c r="E24" s="74"/>
      <c r="F24" s="73"/>
      <c r="G24" s="73"/>
      <c r="H24" s="74"/>
      <c r="I24" s="75"/>
      <c r="J24" s="74"/>
      <c r="K24" s="76"/>
      <c r="L24" s="76"/>
      <c r="M24" s="66" t="str">
        <f t="shared" si="0"/>
        <v/>
      </c>
      <c r="N24" s="77"/>
      <c r="O24" s="78"/>
      <c r="P24" s="74"/>
      <c r="Q24" s="79"/>
      <c r="R24" s="74"/>
      <c r="S24" s="74"/>
      <c r="T24" s="74"/>
      <c r="U24" s="74"/>
      <c r="V24" s="74"/>
      <c r="W24" s="74"/>
      <c r="X24" s="74"/>
      <c r="Y24" s="74"/>
      <c r="Z24" s="74"/>
      <c r="AA24" s="74"/>
      <c r="AB24" s="74"/>
      <c r="AC24" s="74"/>
      <c r="AD24" s="74"/>
      <c r="AE24" s="74"/>
      <c r="AF24" s="74"/>
      <c r="AG24" s="74"/>
      <c r="AH24" s="74"/>
      <c r="AI24" s="74"/>
      <c r="AJ24" s="74"/>
      <c r="AK24" s="69" t="str">
        <f t="shared" si="1"/>
        <v/>
      </c>
      <c r="AL24" s="69" t="str">
        <f t="shared" si="1"/>
        <v/>
      </c>
      <c r="AM24" s="69" t="str">
        <f t="shared" si="1"/>
        <v/>
      </c>
      <c r="AN24" s="79"/>
      <c r="AO24" s="79"/>
      <c r="AP24" s="79"/>
      <c r="AQ24" s="79"/>
      <c r="AR24" s="79"/>
      <c r="AS24" s="79"/>
      <c r="AT24" s="79"/>
      <c r="AU24" s="79"/>
      <c r="AV24" s="80"/>
    </row>
    <row r="25" spans="1:48" s="32" customFormat="1" ht="13.9" thickTop="1" thickBot="1" x14ac:dyDescent="0.45">
      <c r="A25" s="46">
        <v>14</v>
      </c>
      <c r="B25" s="72"/>
      <c r="C25" s="73"/>
      <c r="D25" s="74"/>
      <c r="E25" s="74"/>
      <c r="F25" s="73"/>
      <c r="G25" s="73"/>
      <c r="H25" s="74"/>
      <c r="I25" s="75"/>
      <c r="J25" s="74"/>
      <c r="K25" s="76"/>
      <c r="L25" s="76"/>
      <c r="M25" s="66" t="str">
        <f t="shared" si="0"/>
        <v/>
      </c>
      <c r="N25" s="77"/>
      <c r="O25" s="78"/>
      <c r="P25" s="74"/>
      <c r="Q25" s="79"/>
      <c r="R25" s="74"/>
      <c r="S25" s="74"/>
      <c r="T25" s="74"/>
      <c r="U25" s="74"/>
      <c r="V25" s="74"/>
      <c r="W25" s="74"/>
      <c r="X25" s="74"/>
      <c r="Y25" s="74"/>
      <c r="Z25" s="74"/>
      <c r="AA25" s="74"/>
      <c r="AB25" s="74"/>
      <c r="AC25" s="74"/>
      <c r="AD25" s="74"/>
      <c r="AE25" s="74"/>
      <c r="AF25" s="74"/>
      <c r="AG25" s="74"/>
      <c r="AH25" s="74"/>
      <c r="AI25" s="74"/>
      <c r="AJ25" s="74"/>
      <c r="AK25" s="69" t="str">
        <f t="shared" si="1"/>
        <v/>
      </c>
      <c r="AL25" s="69" t="str">
        <f t="shared" si="1"/>
        <v/>
      </c>
      <c r="AM25" s="69" t="str">
        <f t="shared" si="1"/>
        <v/>
      </c>
      <c r="AN25" s="79"/>
      <c r="AO25" s="79"/>
      <c r="AP25" s="79"/>
      <c r="AQ25" s="79"/>
      <c r="AR25" s="79"/>
      <c r="AS25" s="79"/>
      <c r="AT25" s="79"/>
      <c r="AU25" s="79"/>
      <c r="AV25" s="80"/>
    </row>
    <row r="26" spans="1:48" s="32" customFormat="1" ht="13.9" thickTop="1" thickBot="1" x14ac:dyDescent="0.45">
      <c r="A26" s="46">
        <v>15</v>
      </c>
      <c r="B26" s="72"/>
      <c r="C26" s="73"/>
      <c r="D26" s="74"/>
      <c r="E26" s="74"/>
      <c r="F26" s="73"/>
      <c r="G26" s="73"/>
      <c r="H26" s="74"/>
      <c r="I26" s="75"/>
      <c r="J26" s="74"/>
      <c r="K26" s="76"/>
      <c r="L26" s="76"/>
      <c r="M26" s="66" t="str">
        <f t="shared" si="0"/>
        <v/>
      </c>
      <c r="N26" s="77"/>
      <c r="O26" s="78"/>
      <c r="P26" s="74"/>
      <c r="Q26" s="79"/>
      <c r="R26" s="74"/>
      <c r="S26" s="74"/>
      <c r="T26" s="74"/>
      <c r="U26" s="74"/>
      <c r="V26" s="74"/>
      <c r="W26" s="74"/>
      <c r="X26" s="74"/>
      <c r="Y26" s="74"/>
      <c r="Z26" s="74"/>
      <c r="AA26" s="74"/>
      <c r="AB26" s="74"/>
      <c r="AC26" s="74"/>
      <c r="AD26" s="74"/>
      <c r="AE26" s="74"/>
      <c r="AF26" s="74"/>
      <c r="AG26" s="74"/>
      <c r="AH26" s="74"/>
      <c r="AI26" s="74"/>
      <c r="AJ26" s="74"/>
      <c r="AK26" s="69" t="str">
        <f t="shared" si="1"/>
        <v/>
      </c>
      <c r="AL26" s="69" t="str">
        <f t="shared" si="1"/>
        <v/>
      </c>
      <c r="AM26" s="69" t="str">
        <f t="shared" si="1"/>
        <v/>
      </c>
      <c r="AN26" s="79"/>
      <c r="AO26" s="79"/>
      <c r="AP26" s="79"/>
      <c r="AQ26" s="79"/>
      <c r="AR26" s="79"/>
      <c r="AS26" s="79"/>
      <c r="AT26" s="79"/>
      <c r="AU26" s="79"/>
      <c r="AV26" s="80"/>
    </row>
    <row r="27" spans="1:48" s="32" customFormat="1" ht="13.9" thickTop="1" thickBot="1" x14ac:dyDescent="0.45">
      <c r="A27" s="46">
        <v>16</v>
      </c>
      <c r="B27" s="72"/>
      <c r="C27" s="73"/>
      <c r="D27" s="74"/>
      <c r="E27" s="74"/>
      <c r="F27" s="73"/>
      <c r="G27" s="73"/>
      <c r="H27" s="74"/>
      <c r="I27" s="75"/>
      <c r="J27" s="74"/>
      <c r="K27" s="76"/>
      <c r="L27" s="76"/>
      <c r="M27" s="66" t="str">
        <f t="shared" si="0"/>
        <v/>
      </c>
      <c r="N27" s="77"/>
      <c r="O27" s="78"/>
      <c r="P27" s="74"/>
      <c r="Q27" s="79"/>
      <c r="R27" s="74"/>
      <c r="S27" s="74"/>
      <c r="T27" s="74"/>
      <c r="U27" s="74"/>
      <c r="V27" s="74"/>
      <c r="W27" s="74"/>
      <c r="X27" s="74"/>
      <c r="Y27" s="74"/>
      <c r="Z27" s="74"/>
      <c r="AA27" s="74"/>
      <c r="AB27" s="74"/>
      <c r="AC27" s="74"/>
      <c r="AD27" s="74"/>
      <c r="AE27" s="74"/>
      <c r="AF27" s="74"/>
      <c r="AG27" s="74"/>
      <c r="AH27" s="74"/>
      <c r="AI27" s="74"/>
      <c r="AJ27" s="74"/>
      <c r="AK27" s="69" t="str">
        <f t="shared" si="1"/>
        <v/>
      </c>
      <c r="AL27" s="69" t="str">
        <f t="shared" si="1"/>
        <v/>
      </c>
      <c r="AM27" s="69" t="str">
        <f t="shared" si="1"/>
        <v/>
      </c>
      <c r="AN27" s="79"/>
      <c r="AO27" s="79"/>
      <c r="AP27" s="79"/>
      <c r="AQ27" s="79"/>
      <c r="AR27" s="79"/>
      <c r="AS27" s="79"/>
      <c r="AT27" s="79"/>
      <c r="AU27" s="79"/>
      <c r="AV27" s="80"/>
    </row>
    <row r="28" spans="1:48" s="32" customFormat="1" ht="13.9" thickTop="1" thickBot="1" x14ac:dyDescent="0.45">
      <c r="A28" s="46">
        <v>17</v>
      </c>
      <c r="B28" s="72"/>
      <c r="C28" s="73"/>
      <c r="D28" s="74"/>
      <c r="E28" s="74"/>
      <c r="F28" s="73"/>
      <c r="G28" s="73"/>
      <c r="H28" s="74"/>
      <c r="I28" s="75"/>
      <c r="J28" s="74"/>
      <c r="K28" s="76"/>
      <c r="L28" s="76"/>
      <c r="M28" s="66" t="str">
        <f t="shared" si="0"/>
        <v/>
      </c>
      <c r="N28" s="77"/>
      <c r="O28" s="78"/>
      <c r="P28" s="74"/>
      <c r="Q28" s="79"/>
      <c r="R28" s="74"/>
      <c r="S28" s="74"/>
      <c r="T28" s="74"/>
      <c r="U28" s="74"/>
      <c r="V28" s="74"/>
      <c r="W28" s="74"/>
      <c r="X28" s="74"/>
      <c r="Y28" s="74"/>
      <c r="Z28" s="74"/>
      <c r="AA28" s="74"/>
      <c r="AB28" s="74"/>
      <c r="AC28" s="74"/>
      <c r="AD28" s="74"/>
      <c r="AE28" s="74"/>
      <c r="AF28" s="74"/>
      <c r="AG28" s="74"/>
      <c r="AH28" s="74"/>
      <c r="AI28" s="74"/>
      <c r="AJ28" s="74"/>
      <c r="AK28" s="69" t="str">
        <f t="shared" si="1"/>
        <v/>
      </c>
      <c r="AL28" s="69" t="str">
        <f t="shared" si="1"/>
        <v/>
      </c>
      <c r="AM28" s="69" t="str">
        <f t="shared" si="1"/>
        <v/>
      </c>
      <c r="AN28" s="79"/>
      <c r="AO28" s="79"/>
      <c r="AP28" s="79"/>
      <c r="AQ28" s="79"/>
      <c r="AR28" s="79"/>
      <c r="AS28" s="79"/>
      <c r="AT28" s="79"/>
      <c r="AU28" s="79"/>
      <c r="AV28" s="80"/>
    </row>
    <row r="29" spans="1:48" s="32" customFormat="1" ht="13.9" thickTop="1" thickBot="1" x14ac:dyDescent="0.45">
      <c r="A29" s="46">
        <v>18</v>
      </c>
      <c r="B29" s="72"/>
      <c r="C29" s="73"/>
      <c r="D29" s="74"/>
      <c r="E29" s="74"/>
      <c r="F29" s="73"/>
      <c r="G29" s="73"/>
      <c r="H29" s="74"/>
      <c r="I29" s="75"/>
      <c r="J29" s="74"/>
      <c r="K29" s="76"/>
      <c r="L29" s="76"/>
      <c r="M29" s="66" t="str">
        <f t="shared" si="0"/>
        <v/>
      </c>
      <c r="N29" s="77"/>
      <c r="O29" s="78"/>
      <c r="P29" s="74"/>
      <c r="Q29" s="79"/>
      <c r="R29" s="74"/>
      <c r="S29" s="74"/>
      <c r="T29" s="74"/>
      <c r="U29" s="74"/>
      <c r="V29" s="74"/>
      <c r="W29" s="74"/>
      <c r="X29" s="74"/>
      <c r="Y29" s="74"/>
      <c r="Z29" s="74"/>
      <c r="AA29" s="74"/>
      <c r="AB29" s="74"/>
      <c r="AC29" s="74"/>
      <c r="AD29" s="74"/>
      <c r="AE29" s="74"/>
      <c r="AF29" s="74"/>
      <c r="AG29" s="74"/>
      <c r="AH29" s="74"/>
      <c r="AI29" s="74"/>
      <c r="AJ29" s="74"/>
      <c r="AK29" s="69" t="str">
        <f t="shared" si="1"/>
        <v/>
      </c>
      <c r="AL29" s="69" t="str">
        <f t="shared" si="1"/>
        <v/>
      </c>
      <c r="AM29" s="69" t="str">
        <f t="shared" si="1"/>
        <v/>
      </c>
      <c r="AN29" s="79"/>
      <c r="AO29" s="79"/>
      <c r="AP29" s="79"/>
      <c r="AQ29" s="79"/>
      <c r="AR29" s="79"/>
      <c r="AS29" s="79"/>
      <c r="AT29" s="79"/>
      <c r="AU29" s="79"/>
      <c r="AV29" s="80"/>
    </row>
    <row r="30" spans="1:48" s="32" customFormat="1" ht="13.9" thickTop="1" thickBot="1" x14ac:dyDescent="0.45">
      <c r="A30" s="46">
        <v>19</v>
      </c>
      <c r="B30" s="72"/>
      <c r="C30" s="73"/>
      <c r="D30" s="74"/>
      <c r="E30" s="74"/>
      <c r="F30" s="73"/>
      <c r="G30" s="73"/>
      <c r="H30" s="74"/>
      <c r="I30" s="75"/>
      <c r="J30" s="74"/>
      <c r="K30" s="76"/>
      <c r="L30" s="76"/>
      <c r="M30" s="66" t="str">
        <f t="shared" si="0"/>
        <v/>
      </c>
      <c r="N30" s="77"/>
      <c r="O30" s="78"/>
      <c r="P30" s="74"/>
      <c r="Q30" s="79"/>
      <c r="R30" s="74"/>
      <c r="S30" s="74"/>
      <c r="T30" s="74"/>
      <c r="U30" s="74"/>
      <c r="V30" s="74"/>
      <c r="W30" s="74"/>
      <c r="X30" s="74"/>
      <c r="Y30" s="74"/>
      <c r="Z30" s="74"/>
      <c r="AA30" s="74"/>
      <c r="AB30" s="74"/>
      <c r="AC30" s="74"/>
      <c r="AD30" s="74"/>
      <c r="AE30" s="74"/>
      <c r="AF30" s="74"/>
      <c r="AG30" s="74"/>
      <c r="AH30" s="74"/>
      <c r="AI30" s="74"/>
      <c r="AJ30" s="74"/>
      <c r="AK30" s="69" t="str">
        <f t="shared" si="1"/>
        <v/>
      </c>
      <c r="AL30" s="69" t="str">
        <f t="shared" si="1"/>
        <v/>
      </c>
      <c r="AM30" s="69" t="str">
        <f t="shared" si="1"/>
        <v/>
      </c>
      <c r="AN30" s="79"/>
      <c r="AO30" s="79"/>
      <c r="AP30" s="79"/>
      <c r="AQ30" s="79"/>
      <c r="AR30" s="79"/>
      <c r="AS30" s="79"/>
      <c r="AT30" s="79"/>
      <c r="AU30" s="79"/>
      <c r="AV30" s="80"/>
    </row>
    <row r="31" spans="1:48" s="32" customFormat="1" ht="13.9" thickTop="1" thickBot="1" x14ac:dyDescent="0.45">
      <c r="A31" s="46">
        <v>20</v>
      </c>
      <c r="B31" s="72"/>
      <c r="C31" s="73"/>
      <c r="D31" s="74"/>
      <c r="E31" s="74"/>
      <c r="F31" s="73"/>
      <c r="G31" s="73"/>
      <c r="H31" s="74"/>
      <c r="I31" s="75"/>
      <c r="J31" s="74"/>
      <c r="K31" s="76"/>
      <c r="L31" s="76"/>
      <c r="M31" s="66" t="str">
        <f t="shared" si="0"/>
        <v/>
      </c>
      <c r="N31" s="77"/>
      <c r="O31" s="78"/>
      <c r="P31" s="74"/>
      <c r="Q31" s="79"/>
      <c r="R31" s="74"/>
      <c r="S31" s="74"/>
      <c r="T31" s="74"/>
      <c r="U31" s="74"/>
      <c r="V31" s="74"/>
      <c r="W31" s="74"/>
      <c r="X31" s="74"/>
      <c r="Y31" s="74"/>
      <c r="Z31" s="74"/>
      <c r="AA31" s="74"/>
      <c r="AB31" s="74"/>
      <c r="AC31" s="74"/>
      <c r="AD31" s="74"/>
      <c r="AE31" s="74"/>
      <c r="AF31" s="74"/>
      <c r="AG31" s="74"/>
      <c r="AH31" s="74"/>
      <c r="AI31" s="74"/>
      <c r="AJ31" s="74"/>
      <c r="AK31" s="69" t="str">
        <f t="shared" si="1"/>
        <v/>
      </c>
      <c r="AL31" s="69" t="str">
        <f t="shared" si="1"/>
        <v/>
      </c>
      <c r="AM31" s="69" t="str">
        <f t="shared" si="1"/>
        <v/>
      </c>
      <c r="AN31" s="79"/>
      <c r="AO31" s="79"/>
      <c r="AP31" s="79"/>
      <c r="AQ31" s="79"/>
      <c r="AR31" s="79"/>
      <c r="AS31" s="79"/>
      <c r="AT31" s="79"/>
      <c r="AU31" s="79"/>
      <c r="AV31" s="80"/>
    </row>
    <row r="32" spans="1:48" s="32" customFormat="1" ht="13.9" thickTop="1" thickBot="1" x14ac:dyDescent="0.45">
      <c r="A32" s="46">
        <v>21</v>
      </c>
      <c r="B32" s="72"/>
      <c r="C32" s="73"/>
      <c r="D32" s="74"/>
      <c r="E32" s="74"/>
      <c r="F32" s="73"/>
      <c r="G32" s="73"/>
      <c r="H32" s="74"/>
      <c r="I32" s="75"/>
      <c r="J32" s="74"/>
      <c r="K32" s="76"/>
      <c r="L32" s="76"/>
      <c r="M32" s="66" t="str">
        <f t="shared" si="0"/>
        <v/>
      </c>
      <c r="N32" s="77"/>
      <c r="O32" s="78"/>
      <c r="P32" s="74"/>
      <c r="Q32" s="79"/>
      <c r="R32" s="74"/>
      <c r="S32" s="74"/>
      <c r="T32" s="74"/>
      <c r="U32" s="74"/>
      <c r="V32" s="74"/>
      <c r="W32" s="74"/>
      <c r="X32" s="74"/>
      <c r="Y32" s="74"/>
      <c r="Z32" s="74"/>
      <c r="AA32" s="74"/>
      <c r="AB32" s="74"/>
      <c r="AC32" s="74"/>
      <c r="AD32" s="74"/>
      <c r="AE32" s="74"/>
      <c r="AF32" s="74"/>
      <c r="AG32" s="74"/>
      <c r="AH32" s="74"/>
      <c r="AI32" s="74"/>
      <c r="AJ32" s="74"/>
      <c r="AK32" s="69" t="str">
        <f t="shared" si="1"/>
        <v/>
      </c>
      <c r="AL32" s="69" t="str">
        <f t="shared" si="1"/>
        <v/>
      </c>
      <c r="AM32" s="69" t="str">
        <f t="shared" si="1"/>
        <v/>
      </c>
      <c r="AN32" s="79"/>
      <c r="AO32" s="79"/>
      <c r="AP32" s="79"/>
      <c r="AQ32" s="79"/>
      <c r="AR32" s="79"/>
      <c r="AS32" s="79"/>
      <c r="AT32" s="79"/>
      <c r="AU32" s="79"/>
      <c r="AV32" s="80"/>
    </row>
    <row r="33" spans="1:48" s="32" customFormat="1" ht="13.9" thickTop="1" thickBot="1" x14ac:dyDescent="0.45">
      <c r="A33" s="46">
        <v>22</v>
      </c>
      <c r="B33" s="72"/>
      <c r="C33" s="73"/>
      <c r="D33" s="74"/>
      <c r="E33" s="74"/>
      <c r="F33" s="73"/>
      <c r="G33" s="73"/>
      <c r="H33" s="74"/>
      <c r="I33" s="75"/>
      <c r="J33" s="74"/>
      <c r="K33" s="76"/>
      <c r="L33" s="76"/>
      <c r="M33" s="66" t="str">
        <f t="shared" si="0"/>
        <v/>
      </c>
      <c r="N33" s="77"/>
      <c r="O33" s="78"/>
      <c r="P33" s="74"/>
      <c r="Q33" s="79"/>
      <c r="R33" s="74"/>
      <c r="S33" s="74"/>
      <c r="T33" s="74"/>
      <c r="U33" s="74"/>
      <c r="V33" s="74"/>
      <c r="W33" s="74"/>
      <c r="X33" s="74"/>
      <c r="Y33" s="74"/>
      <c r="Z33" s="74"/>
      <c r="AA33" s="74"/>
      <c r="AB33" s="74"/>
      <c r="AC33" s="74"/>
      <c r="AD33" s="74"/>
      <c r="AE33" s="74"/>
      <c r="AF33" s="74"/>
      <c r="AG33" s="74"/>
      <c r="AH33" s="74"/>
      <c r="AI33" s="74"/>
      <c r="AJ33" s="74"/>
      <c r="AK33" s="69" t="str">
        <f t="shared" si="1"/>
        <v/>
      </c>
      <c r="AL33" s="69" t="str">
        <f t="shared" si="1"/>
        <v/>
      </c>
      <c r="AM33" s="69" t="str">
        <f t="shared" si="1"/>
        <v/>
      </c>
      <c r="AN33" s="79"/>
      <c r="AO33" s="79"/>
      <c r="AP33" s="79"/>
      <c r="AQ33" s="79"/>
      <c r="AR33" s="79"/>
      <c r="AS33" s="79"/>
      <c r="AT33" s="79"/>
      <c r="AU33" s="79"/>
      <c r="AV33" s="80"/>
    </row>
    <row r="34" spans="1:48" s="32" customFormat="1" ht="13.9" thickTop="1" thickBot="1" x14ac:dyDescent="0.45">
      <c r="A34" s="46">
        <v>23</v>
      </c>
      <c r="B34" s="72"/>
      <c r="C34" s="73"/>
      <c r="D34" s="74"/>
      <c r="E34" s="74"/>
      <c r="F34" s="73"/>
      <c r="G34" s="73"/>
      <c r="H34" s="74"/>
      <c r="I34" s="75"/>
      <c r="J34" s="74"/>
      <c r="K34" s="76"/>
      <c r="L34" s="76"/>
      <c r="M34" s="66" t="str">
        <f t="shared" si="0"/>
        <v/>
      </c>
      <c r="N34" s="77"/>
      <c r="O34" s="78"/>
      <c r="P34" s="74"/>
      <c r="Q34" s="79"/>
      <c r="R34" s="74"/>
      <c r="S34" s="74"/>
      <c r="T34" s="74"/>
      <c r="U34" s="74"/>
      <c r="V34" s="74"/>
      <c r="W34" s="74"/>
      <c r="X34" s="74"/>
      <c r="Y34" s="74"/>
      <c r="Z34" s="74"/>
      <c r="AA34" s="74"/>
      <c r="AB34" s="74"/>
      <c r="AC34" s="74"/>
      <c r="AD34" s="74"/>
      <c r="AE34" s="74"/>
      <c r="AF34" s="74"/>
      <c r="AG34" s="74"/>
      <c r="AH34" s="74"/>
      <c r="AI34" s="74"/>
      <c r="AJ34" s="74"/>
      <c r="AK34" s="69" t="str">
        <f t="shared" si="1"/>
        <v/>
      </c>
      <c r="AL34" s="69" t="str">
        <f t="shared" si="1"/>
        <v/>
      </c>
      <c r="AM34" s="69" t="str">
        <f t="shared" si="1"/>
        <v/>
      </c>
      <c r="AN34" s="79"/>
      <c r="AO34" s="79"/>
      <c r="AP34" s="79"/>
      <c r="AQ34" s="79"/>
      <c r="AR34" s="79"/>
      <c r="AS34" s="79"/>
      <c r="AT34" s="79"/>
      <c r="AU34" s="79"/>
      <c r="AV34" s="80"/>
    </row>
    <row r="35" spans="1:48" s="32" customFormat="1" ht="13.9" thickTop="1" thickBot="1" x14ac:dyDescent="0.45">
      <c r="A35" s="46">
        <v>24</v>
      </c>
      <c r="B35" s="72"/>
      <c r="C35" s="73"/>
      <c r="D35" s="74"/>
      <c r="E35" s="74"/>
      <c r="F35" s="73"/>
      <c r="G35" s="73"/>
      <c r="H35" s="74"/>
      <c r="I35" s="75"/>
      <c r="J35" s="74"/>
      <c r="K35" s="76"/>
      <c r="L35" s="76"/>
      <c r="M35" s="66" t="str">
        <f t="shared" si="0"/>
        <v/>
      </c>
      <c r="N35" s="77"/>
      <c r="O35" s="78"/>
      <c r="P35" s="74"/>
      <c r="Q35" s="79"/>
      <c r="R35" s="74"/>
      <c r="S35" s="74"/>
      <c r="T35" s="74"/>
      <c r="U35" s="74"/>
      <c r="V35" s="74"/>
      <c r="W35" s="74"/>
      <c r="X35" s="74"/>
      <c r="Y35" s="74"/>
      <c r="Z35" s="74"/>
      <c r="AA35" s="74"/>
      <c r="AB35" s="74"/>
      <c r="AC35" s="74"/>
      <c r="AD35" s="74"/>
      <c r="AE35" s="74"/>
      <c r="AF35" s="74"/>
      <c r="AG35" s="74"/>
      <c r="AH35" s="74"/>
      <c r="AI35" s="74"/>
      <c r="AJ35" s="74"/>
      <c r="AK35" s="69" t="str">
        <f t="shared" si="1"/>
        <v/>
      </c>
      <c r="AL35" s="69" t="str">
        <f t="shared" si="1"/>
        <v/>
      </c>
      <c r="AM35" s="69" t="str">
        <f t="shared" si="1"/>
        <v/>
      </c>
      <c r="AN35" s="79"/>
      <c r="AO35" s="79"/>
      <c r="AP35" s="79"/>
      <c r="AQ35" s="79"/>
      <c r="AR35" s="79"/>
      <c r="AS35" s="79"/>
      <c r="AT35" s="79"/>
      <c r="AU35" s="79"/>
      <c r="AV35" s="80"/>
    </row>
    <row r="36" spans="1:48" s="32" customFormat="1" ht="13.9" thickTop="1" thickBot="1" x14ac:dyDescent="0.45">
      <c r="A36" s="46">
        <v>25</v>
      </c>
      <c r="B36" s="72"/>
      <c r="C36" s="73"/>
      <c r="D36" s="74"/>
      <c r="E36" s="74"/>
      <c r="F36" s="73"/>
      <c r="G36" s="73"/>
      <c r="H36" s="74"/>
      <c r="I36" s="75"/>
      <c r="J36" s="74"/>
      <c r="K36" s="76"/>
      <c r="L36" s="76"/>
      <c r="M36" s="66" t="str">
        <f t="shared" si="0"/>
        <v/>
      </c>
      <c r="N36" s="77"/>
      <c r="O36" s="78"/>
      <c r="P36" s="74"/>
      <c r="Q36" s="79"/>
      <c r="R36" s="74"/>
      <c r="S36" s="74"/>
      <c r="T36" s="74"/>
      <c r="U36" s="74"/>
      <c r="V36" s="74"/>
      <c r="W36" s="74"/>
      <c r="X36" s="74"/>
      <c r="Y36" s="74"/>
      <c r="Z36" s="74"/>
      <c r="AA36" s="74"/>
      <c r="AB36" s="74"/>
      <c r="AC36" s="74"/>
      <c r="AD36" s="74"/>
      <c r="AE36" s="74"/>
      <c r="AF36" s="74"/>
      <c r="AG36" s="74"/>
      <c r="AH36" s="74"/>
      <c r="AI36" s="74"/>
      <c r="AJ36" s="74"/>
      <c r="AK36" s="69" t="str">
        <f t="shared" si="1"/>
        <v/>
      </c>
      <c r="AL36" s="69" t="str">
        <f t="shared" si="1"/>
        <v/>
      </c>
      <c r="AM36" s="69" t="str">
        <f t="shared" si="1"/>
        <v/>
      </c>
      <c r="AN36" s="79"/>
      <c r="AO36" s="79"/>
      <c r="AP36" s="79"/>
      <c r="AQ36" s="79"/>
      <c r="AR36" s="79"/>
      <c r="AS36" s="79"/>
      <c r="AT36" s="79"/>
      <c r="AU36" s="79"/>
      <c r="AV36" s="80"/>
    </row>
    <row r="37" spans="1:48" s="32" customFormat="1" ht="13.9" thickTop="1" thickBot="1" x14ac:dyDescent="0.45">
      <c r="A37" s="46">
        <v>26</v>
      </c>
      <c r="B37" s="72"/>
      <c r="C37" s="73"/>
      <c r="D37" s="74"/>
      <c r="E37" s="74"/>
      <c r="F37" s="73"/>
      <c r="G37" s="73"/>
      <c r="H37" s="74"/>
      <c r="I37" s="75"/>
      <c r="J37" s="74"/>
      <c r="K37" s="76"/>
      <c r="L37" s="76"/>
      <c r="M37" s="66" t="str">
        <f t="shared" si="0"/>
        <v/>
      </c>
      <c r="N37" s="77"/>
      <c r="O37" s="78"/>
      <c r="P37" s="74"/>
      <c r="Q37" s="79"/>
      <c r="R37" s="74"/>
      <c r="S37" s="74"/>
      <c r="T37" s="74"/>
      <c r="U37" s="74"/>
      <c r="V37" s="74"/>
      <c r="W37" s="74"/>
      <c r="X37" s="74"/>
      <c r="Y37" s="74"/>
      <c r="Z37" s="74"/>
      <c r="AA37" s="74"/>
      <c r="AB37" s="74"/>
      <c r="AC37" s="74"/>
      <c r="AD37" s="74"/>
      <c r="AE37" s="74"/>
      <c r="AF37" s="74"/>
      <c r="AG37" s="74"/>
      <c r="AH37" s="74"/>
      <c r="AI37" s="74"/>
      <c r="AJ37" s="74"/>
      <c r="AK37" s="69" t="str">
        <f t="shared" si="1"/>
        <v/>
      </c>
      <c r="AL37" s="69" t="str">
        <f t="shared" si="1"/>
        <v/>
      </c>
      <c r="AM37" s="69" t="str">
        <f t="shared" si="1"/>
        <v/>
      </c>
      <c r="AN37" s="79"/>
      <c r="AO37" s="79"/>
      <c r="AP37" s="79"/>
      <c r="AQ37" s="79"/>
      <c r="AR37" s="79"/>
      <c r="AS37" s="79"/>
      <c r="AT37" s="79"/>
      <c r="AU37" s="79"/>
      <c r="AV37" s="80"/>
    </row>
    <row r="38" spans="1:48" s="32" customFormat="1" ht="13.9" thickTop="1" thickBot="1" x14ac:dyDescent="0.45">
      <c r="A38" s="46">
        <v>27</v>
      </c>
      <c r="B38" s="72"/>
      <c r="C38" s="73"/>
      <c r="D38" s="74"/>
      <c r="E38" s="74"/>
      <c r="F38" s="73"/>
      <c r="G38" s="73"/>
      <c r="H38" s="74"/>
      <c r="I38" s="75"/>
      <c r="J38" s="74"/>
      <c r="K38" s="76"/>
      <c r="L38" s="76"/>
      <c r="M38" s="66" t="str">
        <f t="shared" si="0"/>
        <v/>
      </c>
      <c r="N38" s="77"/>
      <c r="O38" s="78"/>
      <c r="P38" s="74"/>
      <c r="Q38" s="79"/>
      <c r="R38" s="74"/>
      <c r="S38" s="74"/>
      <c r="T38" s="74"/>
      <c r="U38" s="74"/>
      <c r="V38" s="74"/>
      <c r="W38" s="74"/>
      <c r="X38" s="74"/>
      <c r="Y38" s="74"/>
      <c r="Z38" s="74"/>
      <c r="AA38" s="74"/>
      <c r="AB38" s="74"/>
      <c r="AC38" s="74"/>
      <c r="AD38" s="74"/>
      <c r="AE38" s="74"/>
      <c r="AF38" s="74"/>
      <c r="AG38" s="74"/>
      <c r="AH38" s="74"/>
      <c r="AI38" s="74"/>
      <c r="AJ38" s="74"/>
      <c r="AK38" s="69" t="str">
        <f t="shared" si="1"/>
        <v/>
      </c>
      <c r="AL38" s="69" t="str">
        <f t="shared" si="1"/>
        <v/>
      </c>
      <c r="AM38" s="69" t="str">
        <f t="shared" si="1"/>
        <v/>
      </c>
      <c r="AN38" s="79"/>
      <c r="AO38" s="79"/>
      <c r="AP38" s="79"/>
      <c r="AQ38" s="79"/>
      <c r="AR38" s="79"/>
      <c r="AS38" s="79"/>
      <c r="AT38" s="79"/>
      <c r="AU38" s="79"/>
      <c r="AV38" s="80"/>
    </row>
    <row r="39" spans="1:48" s="32" customFormat="1" ht="13.9" thickTop="1" thickBot="1" x14ac:dyDescent="0.45">
      <c r="A39" s="46">
        <v>28</v>
      </c>
      <c r="B39" s="72"/>
      <c r="C39" s="73"/>
      <c r="D39" s="74"/>
      <c r="E39" s="74"/>
      <c r="F39" s="73"/>
      <c r="G39" s="73"/>
      <c r="H39" s="74"/>
      <c r="I39" s="75"/>
      <c r="J39" s="74"/>
      <c r="K39" s="76"/>
      <c r="L39" s="76"/>
      <c r="M39" s="66" t="str">
        <f t="shared" si="0"/>
        <v/>
      </c>
      <c r="N39" s="77"/>
      <c r="O39" s="78"/>
      <c r="P39" s="74"/>
      <c r="Q39" s="79"/>
      <c r="R39" s="74"/>
      <c r="S39" s="74"/>
      <c r="T39" s="74"/>
      <c r="U39" s="74"/>
      <c r="V39" s="74"/>
      <c r="W39" s="74"/>
      <c r="X39" s="74"/>
      <c r="Y39" s="74"/>
      <c r="Z39" s="74"/>
      <c r="AA39" s="74"/>
      <c r="AB39" s="74"/>
      <c r="AC39" s="74"/>
      <c r="AD39" s="74"/>
      <c r="AE39" s="74"/>
      <c r="AF39" s="74"/>
      <c r="AG39" s="74"/>
      <c r="AH39" s="74"/>
      <c r="AI39" s="74"/>
      <c r="AJ39" s="74"/>
      <c r="AK39" s="69" t="str">
        <f t="shared" si="1"/>
        <v/>
      </c>
      <c r="AL39" s="69" t="str">
        <f t="shared" si="1"/>
        <v/>
      </c>
      <c r="AM39" s="69" t="str">
        <f t="shared" si="1"/>
        <v/>
      </c>
      <c r="AN39" s="79"/>
      <c r="AO39" s="79"/>
      <c r="AP39" s="79"/>
      <c r="AQ39" s="79"/>
      <c r="AR39" s="79"/>
      <c r="AS39" s="79"/>
      <c r="AT39" s="79"/>
      <c r="AU39" s="79"/>
      <c r="AV39" s="80"/>
    </row>
    <row r="40" spans="1:48" s="32" customFormat="1" ht="13.9" thickTop="1" thickBot="1" x14ac:dyDescent="0.45">
      <c r="A40" s="46">
        <v>29</v>
      </c>
      <c r="B40" s="72"/>
      <c r="C40" s="73"/>
      <c r="D40" s="74"/>
      <c r="E40" s="74"/>
      <c r="F40" s="73"/>
      <c r="G40" s="73"/>
      <c r="H40" s="74"/>
      <c r="I40" s="75"/>
      <c r="J40" s="74"/>
      <c r="K40" s="76"/>
      <c r="L40" s="76"/>
      <c r="M40" s="66" t="str">
        <f t="shared" si="0"/>
        <v/>
      </c>
      <c r="N40" s="77"/>
      <c r="O40" s="78"/>
      <c r="P40" s="74"/>
      <c r="Q40" s="79"/>
      <c r="R40" s="74"/>
      <c r="S40" s="74"/>
      <c r="T40" s="74"/>
      <c r="U40" s="74"/>
      <c r="V40" s="74"/>
      <c r="W40" s="74"/>
      <c r="X40" s="74"/>
      <c r="Y40" s="74"/>
      <c r="Z40" s="74"/>
      <c r="AA40" s="74"/>
      <c r="AB40" s="74"/>
      <c r="AC40" s="74"/>
      <c r="AD40" s="74"/>
      <c r="AE40" s="74"/>
      <c r="AF40" s="74"/>
      <c r="AG40" s="74"/>
      <c r="AH40" s="74"/>
      <c r="AI40" s="74"/>
      <c r="AJ40" s="74"/>
      <c r="AK40" s="69" t="str">
        <f t="shared" si="1"/>
        <v/>
      </c>
      <c r="AL40" s="69" t="str">
        <f t="shared" si="1"/>
        <v/>
      </c>
      <c r="AM40" s="69" t="str">
        <f t="shared" si="1"/>
        <v/>
      </c>
      <c r="AN40" s="79"/>
      <c r="AO40" s="79"/>
      <c r="AP40" s="79"/>
      <c r="AQ40" s="79"/>
      <c r="AR40" s="79"/>
      <c r="AS40" s="79"/>
      <c r="AT40" s="79"/>
      <c r="AU40" s="79"/>
      <c r="AV40" s="80"/>
    </row>
    <row r="41" spans="1:48" s="32" customFormat="1" ht="13.9" thickTop="1" thickBot="1" x14ac:dyDescent="0.45">
      <c r="A41" s="46">
        <v>30</v>
      </c>
      <c r="B41" s="72"/>
      <c r="C41" s="73"/>
      <c r="D41" s="74"/>
      <c r="E41" s="74"/>
      <c r="F41" s="73"/>
      <c r="G41" s="73"/>
      <c r="H41" s="74"/>
      <c r="I41" s="75"/>
      <c r="J41" s="74"/>
      <c r="K41" s="76"/>
      <c r="L41" s="76"/>
      <c r="M41" s="66" t="str">
        <f t="shared" si="0"/>
        <v/>
      </c>
      <c r="N41" s="77"/>
      <c r="O41" s="78"/>
      <c r="P41" s="74"/>
      <c r="Q41" s="79"/>
      <c r="R41" s="74"/>
      <c r="S41" s="74"/>
      <c r="T41" s="74"/>
      <c r="U41" s="74"/>
      <c r="V41" s="74"/>
      <c r="W41" s="74"/>
      <c r="X41" s="74"/>
      <c r="Y41" s="74"/>
      <c r="Z41" s="74"/>
      <c r="AA41" s="74"/>
      <c r="AB41" s="74"/>
      <c r="AC41" s="74"/>
      <c r="AD41" s="74"/>
      <c r="AE41" s="74"/>
      <c r="AF41" s="74"/>
      <c r="AG41" s="74"/>
      <c r="AH41" s="74"/>
      <c r="AI41" s="74"/>
      <c r="AJ41" s="74"/>
      <c r="AK41" s="69" t="str">
        <f t="shared" si="1"/>
        <v/>
      </c>
      <c r="AL41" s="69" t="str">
        <f t="shared" si="1"/>
        <v/>
      </c>
      <c r="AM41" s="69" t="str">
        <f t="shared" si="1"/>
        <v/>
      </c>
      <c r="AN41" s="79"/>
      <c r="AO41" s="79"/>
      <c r="AP41" s="79"/>
      <c r="AQ41" s="79"/>
      <c r="AR41" s="79"/>
      <c r="AS41" s="79"/>
      <c r="AT41" s="79"/>
      <c r="AU41" s="79"/>
      <c r="AV41" s="80"/>
    </row>
    <row r="42" spans="1:48" s="32" customFormat="1" ht="13.9" thickTop="1" thickBot="1" x14ac:dyDescent="0.45">
      <c r="A42" s="46">
        <v>31</v>
      </c>
      <c r="B42" s="72"/>
      <c r="C42" s="73"/>
      <c r="D42" s="74"/>
      <c r="E42" s="74"/>
      <c r="F42" s="73"/>
      <c r="G42" s="73"/>
      <c r="H42" s="74"/>
      <c r="I42" s="75"/>
      <c r="J42" s="74"/>
      <c r="K42" s="76"/>
      <c r="L42" s="76"/>
      <c r="M42" s="66" t="str">
        <f t="shared" si="0"/>
        <v/>
      </c>
      <c r="N42" s="77"/>
      <c r="O42" s="78"/>
      <c r="P42" s="74"/>
      <c r="Q42" s="79"/>
      <c r="R42" s="74"/>
      <c r="S42" s="74"/>
      <c r="T42" s="74"/>
      <c r="U42" s="74"/>
      <c r="V42" s="74"/>
      <c r="W42" s="74"/>
      <c r="X42" s="74"/>
      <c r="Y42" s="74"/>
      <c r="Z42" s="74"/>
      <c r="AA42" s="74"/>
      <c r="AB42" s="74"/>
      <c r="AC42" s="74"/>
      <c r="AD42" s="74"/>
      <c r="AE42" s="74"/>
      <c r="AF42" s="74"/>
      <c r="AG42" s="74"/>
      <c r="AH42" s="74"/>
      <c r="AI42" s="74"/>
      <c r="AJ42" s="74"/>
      <c r="AK42" s="69" t="str">
        <f t="shared" si="1"/>
        <v/>
      </c>
      <c r="AL42" s="69" t="str">
        <f t="shared" si="1"/>
        <v/>
      </c>
      <c r="AM42" s="69" t="str">
        <f t="shared" si="1"/>
        <v/>
      </c>
      <c r="AN42" s="79"/>
      <c r="AO42" s="79"/>
      <c r="AP42" s="79"/>
      <c r="AQ42" s="79"/>
      <c r="AR42" s="79"/>
      <c r="AS42" s="79"/>
      <c r="AT42" s="79"/>
      <c r="AU42" s="79"/>
      <c r="AV42" s="80"/>
    </row>
    <row r="43" spans="1:48" s="32" customFormat="1" ht="13.9" thickTop="1" thickBot="1" x14ac:dyDescent="0.45">
      <c r="A43" s="46">
        <v>32</v>
      </c>
      <c r="B43" s="72"/>
      <c r="C43" s="73"/>
      <c r="D43" s="74"/>
      <c r="E43" s="74"/>
      <c r="F43" s="73"/>
      <c r="G43" s="73"/>
      <c r="H43" s="74"/>
      <c r="I43" s="75"/>
      <c r="J43" s="74"/>
      <c r="K43" s="76"/>
      <c r="L43" s="76"/>
      <c r="M43" s="66" t="str">
        <f t="shared" si="0"/>
        <v/>
      </c>
      <c r="N43" s="77"/>
      <c r="O43" s="78"/>
      <c r="P43" s="74"/>
      <c r="Q43" s="79"/>
      <c r="R43" s="74"/>
      <c r="S43" s="74"/>
      <c r="T43" s="74"/>
      <c r="U43" s="74"/>
      <c r="V43" s="74"/>
      <c r="W43" s="74"/>
      <c r="X43" s="74"/>
      <c r="Y43" s="74"/>
      <c r="Z43" s="74"/>
      <c r="AA43" s="74"/>
      <c r="AB43" s="74"/>
      <c r="AC43" s="74"/>
      <c r="AD43" s="74"/>
      <c r="AE43" s="74"/>
      <c r="AF43" s="74"/>
      <c r="AG43" s="74"/>
      <c r="AH43" s="74"/>
      <c r="AI43" s="74"/>
      <c r="AJ43" s="74"/>
      <c r="AK43" s="69" t="str">
        <f t="shared" si="1"/>
        <v/>
      </c>
      <c r="AL43" s="69" t="str">
        <f t="shared" si="1"/>
        <v/>
      </c>
      <c r="AM43" s="69" t="str">
        <f t="shared" si="1"/>
        <v/>
      </c>
      <c r="AN43" s="79"/>
      <c r="AO43" s="79"/>
      <c r="AP43" s="79"/>
      <c r="AQ43" s="79"/>
      <c r="AR43" s="79"/>
      <c r="AS43" s="79"/>
      <c r="AT43" s="79"/>
      <c r="AU43" s="79"/>
      <c r="AV43" s="80"/>
    </row>
    <row r="44" spans="1:48" s="32" customFormat="1" ht="13.9" thickTop="1" thickBot="1" x14ac:dyDescent="0.45">
      <c r="A44" s="46">
        <v>33</v>
      </c>
      <c r="B44" s="72"/>
      <c r="C44" s="73"/>
      <c r="D44" s="74"/>
      <c r="E44" s="74"/>
      <c r="F44" s="73"/>
      <c r="G44" s="73"/>
      <c r="H44" s="74"/>
      <c r="I44" s="75"/>
      <c r="J44" s="74"/>
      <c r="K44" s="76"/>
      <c r="L44" s="76"/>
      <c r="M44" s="66" t="str">
        <f t="shared" si="0"/>
        <v/>
      </c>
      <c r="N44" s="77"/>
      <c r="O44" s="78"/>
      <c r="P44" s="74"/>
      <c r="Q44" s="79"/>
      <c r="R44" s="74"/>
      <c r="S44" s="74"/>
      <c r="T44" s="74"/>
      <c r="U44" s="74"/>
      <c r="V44" s="74"/>
      <c r="W44" s="74"/>
      <c r="X44" s="74"/>
      <c r="Y44" s="74"/>
      <c r="Z44" s="74"/>
      <c r="AA44" s="74"/>
      <c r="AB44" s="74"/>
      <c r="AC44" s="74"/>
      <c r="AD44" s="74"/>
      <c r="AE44" s="74"/>
      <c r="AF44" s="74"/>
      <c r="AG44" s="74"/>
      <c r="AH44" s="74"/>
      <c r="AI44" s="74"/>
      <c r="AJ44" s="74"/>
      <c r="AK44" s="69" t="str">
        <f t="shared" si="1"/>
        <v/>
      </c>
      <c r="AL44" s="69" t="str">
        <f t="shared" si="1"/>
        <v/>
      </c>
      <c r="AM44" s="69" t="str">
        <f t="shared" si="1"/>
        <v/>
      </c>
      <c r="AN44" s="79"/>
      <c r="AO44" s="79"/>
      <c r="AP44" s="79"/>
      <c r="AQ44" s="79"/>
      <c r="AR44" s="79"/>
      <c r="AS44" s="79"/>
      <c r="AT44" s="79"/>
      <c r="AU44" s="79"/>
      <c r="AV44" s="80"/>
    </row>
    <row r="45" spans="1:48" s="32" customFormat="1" ht="13.9" thickTop="1" thickBot="1" x14ac:dyDescent="0.45">
      <c r="A45" s="46">
        <v>34</v>
      </c>
      <c r="B45" s="72"/>
      <c r="C45" s="73"/>
      <c r="D45" s="74"/>
      <c r="E45" s="74"/>
      <c r="F45" s="73"/>
      <c r="G45" s="73"/>
      <c r="H45" s="74"/>
      <c r="I45" s="75"/>
      <c r="J45" s="74"/>
      <c r="K45" s="76"/>
      <c r="L45" s="76"/>
      <c r="M45" s="66" t="str">
        <f t="shared" si="0"/>
        <v/>
      </c>
      <c r="N45" s="77"/>
      <c r="O45" s="78"/>
      <c r="P45" s="74"/>
      <c r="Q45" s="79"/>
      <c r="R45" s="74"/>
      <c r="S45" s="74"/>
      <c r="T45" s="74"/>
      <c r="U45" s="74"/>
      <c r="V45" s="74"/>
      <c r="W45" s="74"/>
      <c r="X45" s="74"/>
      <c r="Y45" s="74"/>
      <c r="Z45" s="74"/>
      <c r="AA45" s="74"/>
      <c r="AB45" s="74"/>
      <c r="AC45" s="74"/>
      <c r="AD45" s="74"/>
      <c r="AE45" s="74"/>
      <c r="AF45" s="74"/>
      <c r="AG45" s="74"/>
      <c r="AH45" s="74"/>
      <c r="AI45" s="74"/>
      <c r="AJ45" s="74"/>
      <c r="AK45" s="69" t="str">
        <f t="shared" si="1"/>
        <v/>
      </c>
      <c r="AL45" s="69" t="str">
        <f t="shared" si="1"/>
        <v/>
      </c>
      <c r="AM45" s="69" t="str">
        <f t="shared" si="1"/>
        <v/>
      </c>
      <c r="AN45" s="79"/>
      <c r="AO45" s="79"/>
      <c r="AP45" s="79"/>
      <c r="AQ45" s="79"/>
      <c r="AR45" s="79"/>
      <c r="AS45" s="79"/>
      <c r="AT45" s="79"/>
      <c r="AU45" s="79"/>
      <c r="AV45" s="80"/>
    </row>
    <row r="46" spans="1:48" s="32" customFormat="1" ht="13.9" thickTop="1" thickBot="1" x14ac:dyDescent="0.45">
      <c r="A46" s="46">
        <v>35</v>
      </c>
      <c r="B46" s="72"/>
      <c r="C46" s="73"/>
      <c r="D46" s="74"/>
      <c r="E46" s="74"/>
      <c r="F46" s="73"/>
      <c r="G46" s="73"/>
      <c r="H46" s="74"/>
      <c r="I46" s="75"/>
      <c r="J46" s="74"/>
      <c r="K46" s="76"/>
      <c r="L46" s="76"/>
      <c r="M46" s="66" t="str">
        <f t="shared" si="0"/>
        <v/>
      </c>
      <c r="N46" s="77"/>
      <c r="O46" s="78"/>
      <c r="P46" s="74"/>
      <c r="Q46" s="79"/>
      <c r="R46" s="74"/>
      <c r="S46" s="74"/>
      <c r="T46" s="74"/>
      <c r="U46" s="74"/>
      <c r="V46" s="74"/>
      <c r="W46" s="74"/>
      <c r="X46" s="74"/>
      <c r="Y46" s="74"/>
      <c r="Z46" s="74"/>
      <c r="AA46" s="74"/>
      <c r="AB46" s="74"/>
      <c r="AC46" s="74"/>
      <c r="AD46" s="74"/>
      <c r="AE46" s="74"/>
      <c r="AF46" s="74"/>
      <c r="AG46" s="74"/>
      <c r="AH46" s="74"/>
      <c r="AI46" s="74"/>
      <c r="AJ46" s="74"/>
      <c r="AK46" s="69" t="str">
        <f t="shared" si="1"/>
        <v/>
      </c>
      <c r="AL46" s="69" t="str">
        <f t="shared" si="1"/>
        <v/>
      </c>
      <c r="AM46" s="69" t="str">
        <f t="shared" si="1"/>
        <v/>
      </c>
      <c r="AN46" s="79"/>
      <c r="AO46" s="79"/>
      <c r="AP46" s="79"/>
      <c r="AQ46" s="79"/>
      <c r="AR46" s="79"/>
      <c r="AS46" s="79"/>
      <c r="AT46" s="79"/>
      <c r="AU46" s="79"/>
      <c r="AV46" s="80"/>
    </row>
    <row r="47" spans="1:48" s="32" customFormat="1" ht="13.9" thickTop="1" thickBot="1" x14ac:dyDescent="0.45">
      <c r="A47" s="46">
        <v>36</v>
      </c>
      <c r="B47" s="72"/>
      <c r="C47" s="73"/>
      <c r="D47" s="74"/>
      <c r="E47" s="74"/>
      <c r="F47" s="73"/>
      <c r="G47" s="73"/>
      <c r="H47" s="74"/>
      <c r="I47" s="75"/>
      <c r="J47" s="74"/>
      <c r="K47" s="76"/>
      <c r="L47" s="76"/>
      <c r="M47" s="66" t="str">
        <f t="shared" si="0"/>
        <v/>
      </c>
      <c r="N47" s="77"/>
      <c r="O47" s="78"/>
      <c r="P47" s="74"/>
      <c r="Q47" s="79"/>
      <c r="R47" s="74"/>
      <c r="S47" s="74"/>
      <c r="T47" s="74"/>
      <c r="U47" s="74"/>
      <c r="V47" s="74"/>
      <c r="W47" s="74"/>
      <c r="X47" s="74"/>
      <c r="Y47" s="74"/>
      <c r="Z47" s="74"/>
      <c r="AA47" s="74"/>
      <c r="AB47" s="74"/>
      <c r="AC47" s="74"/>
      <c r="AD47" s="74"/>
      <c r="AE47" s="74"/>
      <c r="AF47" s="74"/>
      <c r="AG47" s="74"/>
      <c r="AH47" s="74"/>
      <c r="AI47" s="74"/>
      <c r="AJ47" s="74"/>
      <c r="AK47" s="69" t="str">
        <f t="shared" si="1"/>
        <v/>
      </c>
      <c r="AL47" s="69" t="str">
        <f t="shared" si="1"/>
        <v/>
      </c>
      <c r="AM47" s="69" t="str">
        <f t="shared" si="1"/>
        <v/>
      </c>
      <c r="AN47" s="79"/>
      <c r="AO47" s="79"/>
      <c r="AP47" s="79"/>
      <c r="AQ47" s="79"/>
      <c r="AR47" s="79"/>
      <c r="AS47" s="79"/>
      <c r="AT47" s="79"/>
      <c r="AU47" s="79"/>
      <c r="AV47" s="80"/>
    </row>
    <row r="48" spans="1:48" s="32" customFormat="1" ht="13.9" thickTop="1" thickBot="1" x14ac:dyDescent="0.45">
      <c r="A48" s="46">
        <v>37</v>
      </c>
      <c r="B48" s="72"/>
      <c r="C48" s="73"/>
      <c r="D48" s="74"/>
      <c r="E48" s="74"/>
      <c r="F48" s="73"/>
      <c r="G48" s="73"/>
      <c r="H48" s="74"/>
      <c r="I48" s="75"/>
      <c r="J48" s="74"/>
      <c r="K48" s="76"/>
      <c r="L48" s="76"/>
      <c r="M48" s="66" t="str">
        <f t="shared" si="0"/>
        <v/>
      </c>
      <c r="N48" s="77"/>
      <c r="O48" s="78"/>
      <c r="P48" s="74"/>
      <c r="Q48" s="79"/>
      <c r="R48" s="74"/>
      <c r="S48" s="74"/>
      <c r="T48" s="74"/>
      <c r="U48" s="74"/>
      <c r="V48" s="74"/>
      <c r="W48" s="74"/>
      <c r="X48" s="74"/>
      <c r="Y48" s="74"/>
      <c r="Z48" s="74"/>
      <c r="AA48" s="74"/>
      <c r="AB48" s="74"/>
      <c r="AC48" s="74"/>
      <c r="AD48" s="74"/>
      <c r="AE48" s="74"/>
      <c r="AF48" s="74"/>
      <c r="AG48" s="74"/>
      <c r="AH48" s="74"/>
      <c r="AI48" s="74"/>
      <c r="AJ48" s="74"/>
      <c r="AK48" s="69" t="str">
        <f t="shared" si="1"/>
        <v/>
      </c>
      <c r="AL48" s="69" t="str">
        <f t="shared" si="1"/>
        <v/>
      </c>
      <c r="AM48" s="69" t="str">
        <f t="shared" si="1"/>
        <v/>
      </c>
      <c r="AN48" s="79"/>
      <c r="AO48" s="79"/>
      <c r="AP48" s="79"/>
      <c r="AQ48" s="79"/>
      <c r="AR48" s="79"/>
      <c r="AS48" s="79"/>
      <c r="AT48" s="79"/>
      <c r="AU48" s="79"/>
      <c r="AV48" s="80"/>
    </row>
    <row r="49" spans="1:48" s="32" customFormat="1" ht="13.9" thickTop="1" thickBot="1" x14ac:dyDescent="0.45">
      <c r="A49" s="46">
        <v>38</v>
      </c>
      <c r="B49" s="72"/>
      <c r="C49" s="73"/>
      <c r="D49" s="74"/>
      <c r="E49" s="74"/>
      <c r="F49" s="73"/>
      <c r="G49" s="73"/>
      <c r="H49" s="74"/>
      <c r="I49" s="75"/>
      <c r="J49" s="74"/>
      <c r="K49" s="76"/>
      <c r="L49" s="76"/>
      <c r="M49" s="66" t="str">
        <f t="shared" si="0"/>
        <v/>
      </c>
      <c r="N49" s="77"/>
      <c r="O49" s="78"/>
      <c r="P49" s="74"/>
      <c r="Q49" s="79"/>
      <c r="R49" s="74"/>
      <c r="S49" s="74"/>
      <c r="T49" s="74"/>
      <c r="U49" s="74"/>
      <c r="V49" s="74"/>
      <c r="W49" s="74"/>
      <c r="X49" s="74"/>
      <c r="Y49" s="74"/>
      <c r="Z49" s="74"/>
      <c r="AA49" s="74"/>
      <c r="AB49" s="74"/>
      <c r="AC49" s="74"/>
      <c r="AD49" s="74"/>
      <c r="AE49" s="74"/>
      <c r="AF49" s="74"/>
      <c r="AG49" s="74"/>
      <c r="AH49" s="74"/>
      <c r="AI49" s="74"/>
      <c r="AJ49" s="74"/>
      <c r="AK49" s="69" t="str">
        <f t="shared" si="1"/>
        <v/>
      </c>
      <c r="AL49" s="69" t="str">
        <f t="shared" si="1"/>
        <v/>
      </c>
      <c r="AM49" s="69" t="str">
        <f t="shared" si="1"/>
        <v/>
      </c>
      <c r="AN49" s="79"/>
      <c r="AO49" s="79"/>
      <c r="AP49" s="79"/>
      <c r="AQ49" s="79"/>
      <c r="AR49" s="79"/>
      <c r="AS49" s="79"/>
      <c r="AT49" s="79"/>
      <c r="AU49" s="79"/>
      <c r="AV49" s="80"/>
    </row>
    <row r="50" spans="1:48" s="32" customFormat="1" ht="13.9" thickTop="1" thickBot="1" x14ac:dyDescent="0.45">
      <c r="A50" s="46">
        <v>39</v>
      </c>
      <c r="B50" s="72"/>
      <c r="C50" s="73"/>
      <c r="D50" s="74"/>
      <c r="E50" s="74"/>
      <c r="F50" s="73"/>
      <c r="G50" s="73"/>
      <c r="H50" s="74"/>
      <c r="I50" s="75"/>
      <c r="J50" s="74"/>
      <c r="K50" s="76"/>
      <c r="L50" s="76"/>
      <c r="M50" s="66" t="str">
        <f t="shared" si="0"/>
        <v/>
      </c>
      <c r="N50" s="77"/>
      <c r="O50" s="78"/>
      <c r="P50" s="74"/>
      <c r="Q50" s="79"/>
      <c r="R50" s="74"/>
      <c r="S50" s="74"/>
      <c r="T50" s="74"/>
      <c r="U50" s="74"/>
      <c r="V50" s="74"/>
      <c r="W50" s="74"/>
      <c r="X50" s="74"/>
      <c r="Y50" s="74"/>
      <c r="Z50" s="74"/>
      <c r="AA50" s="74"/>
      <c r="AB50" s="74"/>
      <c r="AC50" s="74"/>
      <c r="AD50" s="74"/>
      <c r="AE50" s="74"/>
      <c r="AF50" s="74"/>
      <c r="AG50" s="74"/>
      <c r="AH50" s="74"/>
      <c r="AI50" s="74"/>
      <c r="AJ50" s="74"/>
      <c r="AK50" s="69" t="str">
        <f t="shared" si="1"/>
        <v/>
      </c>
      <c r="AL50" s="69" t="str">
        <f t="shared" si="1"/>
        <v/>
      </c>
      <c r="AM50" s="69" t="str">
        <f t="shared" si="1"/>
        <v/>
      </c>
      <c r="AN50" s="79"/>
      <c r="AO50" s="79"/>
      <c r="AP50" s="79"/>
      <c r="AQ50" s="79"/>
      <c r="AR50" s="79"/>
      <c r="AS50" s="79"/>
      <c r="AT50" s="79"/>
      <c r="AU50" s="79"/>
      <c r="AV50" s="80"/>
    </row>
    <row r="51" spans="1:48" s="32" customFormat="1" ht="13.9" thickTop="1" thickBot="1" x14ac:dyDescent="0.45">
      <c r="A51" s="46">
        <v>40</v>
      </c>
      <c r="B51" s="72"/>
      <c r="C51" s="73"/>
      <c r="D51" s="74"/>
      <c r="E51" s="74"/>
      <c r="F51" s="73"/>
      <c r="G51" s="73"/>
      <c r="H51" s="74"/>
      <c r="I51" s="75"/>
      <c r="J51" s="74"/>
      <c r="K51" s="76"/>
      <c r="L51" s="76"/>
      <c r="M51" s="66" t="str">
        <f t="shared" si="0"/>
        <v/>
      </c>
      <c r="N51" s="77"/>
      <c r="O51" s="78"/>
      <c r="P51" s="74"/>
      <c r="Q51" s="79"/>
      <c r="R51" s="74"/>
      <c r="S51" s="74"/>
      <c r="T51" s="74"/>
      <c r="U51" s="74"/>
      <c r="V51" s="74"/>
      <c r="W51" s="74"/>
      <c r="X51" s="74"/>
      <c r="Y51" s="74"/>
      <c r="Z51" s="74"/>
      <c r="AA51" s="74"/>
      <c r="AB51" s="74"/>
      <c r="AC51" s="74"/>
      <c r="AD51" s="74"/>
      <c r="AE51" s="74"/>
      <c r="AF51" s="74"/>
      <c r="AG51" s="74"/>
      <c r="AH51" s="74"/>
      <c r="AI51" s="74"/>
      <c r="AJ51" s="74"/>
      <c r="AK51" s="69" t="str">
        <f t="shared" si="1"/>
        <v/>
      </c>
      <c r="AL51" s="69" t="str">
        <f t="shared" si="1"/>
        <v/>
      </c>
      <c r="AM51" s="69" t="str">
        <f t="shared" si="1"/>
        <v/>
      </c>
      <c r="AN51" s="79"/>
      <c r="AO51" s="79"/>
      <c r="AP51" s="79"/>
      <c r="AQ51" s="79"/>
      <c r="AR51" s="79"/>
      <c r="AS51" s="79"/>
      <c r="AT51" s="79"/>
      <c r="AU51" s="79"/>
      <c r="AV51" s="80"/>
    </row>
    <row r="52" spans="1:48" s="32" customFormat="1" ht="13.9" thickTop="1" thickBot="1" x14ac:dyDescent="0.45">
      <c r="A52" s="46">
        <v>41</v>
      </c>
      <c r="B52" s="72"/>
      <c r="C52" s="73"/>
      <c r="D52" s="74"/>
      <c r="E52" s="74"/>
      <c r="F52" s="73"/>
      <c r="G52" s="73"/>
      <c r="H52" s="74"/>
      <c r="I52" s="75"/>
      <c r="J52" s="74"/>
      <c r="K52" s="76"/>
      <c r="L52" s="76"/>
      <c r="M52" s="66" t="str">
        <f t="shared" si="0"/>
        <v/>
      </c>
      <c r="N52" s="77"/>
      <c r="O52" s="78"/>
      <c r="P52" s="74"/>
      <c r="Q52" s="79"/>
      <c r="R52" s="74"/>
      <c r="S52" s="74"/>
      <c r="T52" s="74"/>
      <c r="U52" s="74"/>
      <c r="V52" s="74"/>
      <c r="W52" s="74"/>
      <c r="X52" s="74"/>
      <c r="Y52" s="74"/>
      <c r="Z52" s="74"/>
      <c r="AA52" s="74"/>
      <c r="AB52" s="74"/>
      <c r="AC52" s="74"/>
      <c r="AD52" s="74"/>
      <c r="AE52" s="74"/>
      <c r="AF52" s="74"/>
      <c r="AG52" s="74"/>
      <c r="AH52" s="74"/>
      <c r="AI52" s="74"/>
      <c r="AJ52" s="74"/>
      <c r="AK52" s="69" t="str">
        <f t="shared" si="1"/>
        <v/>
      </c>
      <c r="AL52" s="69" t="str">
        <f t="shared" si="1"/>
        <v/>
      </c>
      <c r="AM52" s="69" t="str">
        <f t="shared" si="1"/>
        <v/>
      </c>
      <c r="AN52" s="79"/>
      <c r="AO52" s="79"/>
      <c r="AP52" s="79"/>
      <c r="AQ52" s="79"/>
      <c r="AR52" s="79"/>
      <c r="AS52" s="79"/>
      <c r="AT52" s="79"/>
      <c r="AU52" s="79"/>
      <c r="AV52" s="80"/>
    </row>
    <row r="53" spans="1:48" s="32" customFormat="1" ht="13.9" thickTop="1" thickBot="1" x14ac:dyDescent="0.45">
      <c r="A53" s="46">
        <v>42</v>
      </c>
      <c r="B53" s="72"/>
      <c r="C53" s="73"/>
      <c r="D53" s="74"/>
      <c r="E53" s="74"/>
      <c r="F53" s="73"/>
      <c r="G53" s="73"/>
      <c r="H53" s="74"/>
      <c r="I53" s="75"/>
      <c r="J53" s="74"/>
      <c r="K53" s="76"/>
      <c r="L53" s="76"/>
      <c r="M53" s="66" t="str">
        <f t="shared" si="0"/>
        <v/>
      </c>
      <c r="N53" s="77"/>
      <c r="O53" s="78"/>
      <c r="P53" s="74"/>
      <c r="Q53" s="79"/>
      <c r="R53" s="74"/>
      <c r="S53" s="74"/>
      <c r="T53" s="74"/>
      <c r="U53" s="74"/>
      <c r="V53" s="74"/>
      <c r="W53" s="74"/>
      <c r="X53" s="74"/>
      <c r="Y53" s="74"/>
      <c r="Z53" s="74"/>
      <c r="AA53" s="74"/>
      <c r="AB53" s="74"/>
      <c r="AC53" s="74"/>
      <c r="AD53" s="74"/>
      <c r="AE53" s="74"/>
      <c r="AF53" s="74"/>
      <c r="AG53" s="74"/>
      <c r="AH53" s="74"/>
      <c r="AI53" s="74"/>
      <c r="AJ53" s="74"/>
      <c r="AK53" s="69" t="str">
        <f t="shared" si="1"/>
        <v/>
      </c>
      <c r="AL53" s="69" t="str">
        <f t="shared" si="1"/>
        <v/>
      </c>
      <c r="AM53" s="69" t="str">
        <f t="shared" si="1"/>
        <v/>
      </c>
      <c r="AN53" s="79"/>
      <c r="AO53" s="79"/>
      <c r="AP53" s="79"/>
      <c r="AQ53" s="79"/>
      <c r="AR53" s="79"/>
      <c r="AS53" s="79"/>
      <c r="AT53" s="79"/>
      <c r="AU53" s="79"/>
      <c r="AV53" s="80"/>
    </row>
    <row r="54" spans="1:48" s="32" customFormat="1" ht="13.9" thickTop="1" thickBot="1" x14ac:dyDescent="0.45">
      <c r="A54" s="46">
        <v>43</v>
      </c>
      <c r="B54" s="72"/>
      <c r="C54" s="73"/>
      <c r="D54" s="74"/>
      <c r="E54" s="74"/>
      <c r="F54" s="73"/>
      <c r="G54" s="73"/>
      <c r="H54" s="74"/>
      <c r="I54" s="75"/>
      <c r="J54" s="74"/>
      <c r="K54" s="76"/>
      <c r="L54" s="76"/>
      <c r="M54" s="66" t="str">
        <f t="shared" si="0"/>
        <v/>
      </c>
      <c r="N54" s="77"/>
      <c r="O54" s="78"/>
      <c r="P54" s="74"/>
      <c r="Q54" s="79"/>
      <c r="R54" s="74"/>
      <c r="S54" s="74"/>
      <c r="T54" s="74"/>
      <c r="U54" s="74"/>
      <c r="V54" s="74"/>
      <c r="W54" s="74"/>
      <c r="X54" s="74"/>
      <c r="Y54" s="74"/>
      <c r="Z54" s="74"/>
      <c r="AA54" s="74"/>
      <c r="AB54" s="74"/>
      <c r="AC54" s="74"/>
      <c r="AD54" s="74"/>
      <c r="AE54" s="74"/>
      <c r="AF54" s="74"/>
      <c r="AG54" s="74"/>
      <c r="AH54" s="74"/>
      <c r="AI54" s="74"/>
      <c r="AJ54" s="74"/>
      <c r="AK54" s="69" t="str">
        <f t="shared" si="1"/>
        <v/>
      </c>
      <c r="AL54" s="69" t="str">
        <f t="shared" si="1"/>
        <v/>
      </c>
      <c r="AM54" s="69" t="str">
        <f t="shared" si="1"/>
        <v/>
      </c>
      <c r="AN54" s="79"/>
      <c r="AO54" s="79"/>
      <c r="AP54" s="79"/>
      <c r="AQ54" s="79"/>
      <c r="AR54" s="79"/>
      <c r="AS54" s="79"/>
      <c r="AT54" s="79"/>
      <c r="AU54" s="79"/>
      <c r="AV54" s="80"/>
    </row>
    <row r="55" spans="1:48" s="32" customFormat="1" ht="13.9" thickTop="1" thickBot="1" x14ac:dyDescent="0.45">
      <c r="A55" s="46">
        <v>44</v>
      </c>
      <c r="B55" s="72"/>
      <c r="C55" s="73"/>
      <c r="D55" s="74"/>
      <c r="E55" s="74"/>
      <c r="F55" s="73"/>
      <c r="G55" s="73"/>
      <c r="H55" s="74"/>
      <c r="I55" s="75"/>
      <c r="J55" s="74"/>
      <c r="K55" s="76"/>
      <c r="L55" s="76"/>
      <c r="M55" s="66" t="str">
        <f t="shared" si="0"/>
        <v/>
      </c>
      <c r="N55" s="77"/>
      <c r="O55" s="78"/>
      <c r="P55" s="74"/>
      <c r="Q55" s="79"/>
      <c r="R55" s="74"/>
      <c r="S55" s="74"/>
      <c r="T55" s="74"/>
      <c r="U55" s="74"/>
      <c r="V55" s="74"/>
      <c r="W55" s="74"/>
      <c r="X55" s="74"/>
      <c r="Y55" s="74"/>
      <c r="Z55" s="74"/>
      <c r="AA55" s="74"/>
      <c r="AB55" s="74"/>
      <c r="AC55" s="74"/>
      <c r="AD55" s="74"/>
      <c r="AE55" s="74"/>
      <c r="AF55" s="74"/>
      <c r="AG55" s="74"/>
      <c r="AH55" s="74"/>
      <c r="AI55" s="74"/>
      <c r="AJ55" s="74"/>
      <c r="AK55" s="69" t="str">
        <f t="shared" si="1"/>
        <v/>
      </c>
      <c r="AL55" s="69" t="str">
        <f t="shared" si="1"/>
        <v/>
      </c>
      <c r="AM55" s="69" t="str">
        <f t="shared" si="1"/>
        <v/>
      </c>
      <c r="AN55" s="79"/>
      <c r="AO55" s="79"/>
      <c r="AP55" s="79"/>
      <c r="AQ55" s="79"/>
      <c r="AR55" s="79"/>
      <c r="AS55" s="79"/>
      <c r="AT55" s="79"/>
      <c r="AU55" s="79"/>
      <c r="AV55" s="80"/>
    </row>
    <row r="56" spans="1:48" s="32" customFormat="1" ht="13.9" thickTop="1" thickBot="1" x14ac:dyDescent="0.45">
      <c r="A56" s="46">
        <v>45</v>
      </c>
      <c r="B56" s="72"/>
      <c r="C56" s="73"/>
      <c r="D56" s="74"/>
      <c r="E56" s="74"/>
      <c r="F56" s="73"/>
      <c r="G56" s="73"/>
      <c r="H56" s="74"/>
      <c r="I56" s="75"/>
      <c r="J56" s="74"/>
      <c r="K56" s="76"/>
      <c r="L56" s="76"/>
      <c r="M56" s="66" t="str">
        <f t="shared" si="0"/>
        <v/>
      </c>
      <c r="N56" s="77"/>
      <c r="O56" s="78"/>
      <c r="P56" s="74"/>
      <c r="Q56" s="79"/>
      <c r="R56" s="74"/>
      <c r="S56" s="74"/>
      <c r="T56" s="74"/>
      <c r="U56" s="74"/>
      <c r="V56" s="74"/>
      <c r="W56" s="74"/>
      <c r="X56" s="74"/>
      <c r="Y56" s="74"/>
      <c r="Z56" s="74"/>
      <c r="AA56" s="74"/>
      <c r="AB56" s="74"/>
      <c r="AC56" s="74"/>
      <c r="AD56" s="74"/>
      <c r="AE56" s="74"/>
      <c r="AF56" s="74"/>
      <c r="AG56" s="74"/>
      <c r="AH56" s="74"/>
      <c r="AI56" s="74"/>
      <c r="AJ56" s="74"/>
      <c r="AK56" s="69" t="str">
        <f t="shared" si="1"/>
        <v/>
      </c>
      <c r="AL56" s="69" t="str">
        <f t="shared" si="1"/>
        <v/>
      </c>
      <c r="AM56" s="69" t="str">
        <f t="shared" si="1"/>
        <v/>
      </c>
      <c r="AN56" s="79"/>
      <c r="AO56" s="79"/>
      <c r="AP56" s="79"/>
      <c r="AQ56" s="79"/>
      <c r="AR56" s="79"/>
      <c r="AS56" s="79"/>
      <c r="AT56" s="79"/>
      <c r="AU56" s="79"/>
      <c r="AV56" s="80"/>
    </row>
    <row r="57" spans="1:48" s="32" customFormat="1" ht="13.9" thickTop="1" thickBot="1" x14ac:dyDescent="0.45">
      <c r="A57" s="46">
        <v>46</v>
      </c>
      <c r="B57" s="72"/>
      <c r="C57" s="73"/>
      <c r="D57" s="74"/>
      <c r="E57" s="74"/>
      <c r="F57" s="73"/>
      <c r="G57" s="73"/>
      <c r="H57" s="74"/>
      <c r="I57" s="75"/>
      <c r="J57" s="74"/>
      <c r="K57" s="76"/>
      <c r="L57" s="76"/>
      <c r="M57" s="66" t="str">
        <f t="shared" si="0"/>
        <v/>
      </c>
      <c r="N57" s="77"/>
      <c r="O57" s="78"/>
      <c r="P57" s="74"/>
      <c r="Q57" s="79"/>
      <c r="R57" s="74"/>
      <c r="S57" s="74"/>
      <c r="T57" s="74"/>
      <c r="U57" s="74"/>
      <c r="V57" s="74"/>
      <c r="W57" s="74"/>
      <c r="X57" s="74"/>
      <c r="Y57" s="74"/>
      <c r="Z57" s="74"/>
      <c r="AA57" s="74"/>
      <c r="AB57" s="74"/>
      <c r="AC57" s="74"/>
      <c r="AD57" s="74"/>
      <c r="AE57" s="74"/>
      <c r="AF57" s="74"/>
      <c r="AG57" s="74"/>
      <c r="AH57" s="74"/>
      <c r="AI57" s="74"/>
      <c r="AJ57" s="74"/>
      <c r="AK57" s="69" t="str">
        <f t="shared" si="1"/>
        <v/>
      </c>
      <c r="AL57" s="69" t="str">
        <f t="shared" si="1"/>
        <v/>
      </c>
      <c r="AM57" s="69" t="str">
        <f t="shared" si="1"/>
        <v/>
      </c>
      <c r="AN57" s="79"/>
      <c r="AO57" s="79"/>
      <c r="AP57" s="79"/>
      <c r="AQ57" s="79"/>
      <c r="AR57" s="79"/>
      <c r="AS57" s="79"/>
      <c r="AT57" s="79"/>
      <c r="AU57" s="79"/>
      <c r="AV57" s="80"/>
    </row>
    <row r="58" spans="1:48" s="32" customFormat="1" ht="13.9" thickTop="1" thickBot="1" x14ac:dyDescent="0.45">
      <c r="A58" s="46">
        <v>47</v>
      </c>
      <c r="B58" s="72"/>
      <c r="C58" s="73"/>
      <c r="D58" s="74"/>
      <c r="E58" s="74"/>
      <c r="F58" s="73"/>
      <c r="G58" s="73"/>
      <c r="H58" s="74"/>
      <c r="I58" s="75"/>
      <c r="J58" s="74"/>
      <c r="K58" s="76"/>
      <c r="L58" s="76"/>
      <c r="M58" s="66" t="str">
        <f t="shared" si="0"/>
        <v/>
      </c>
      <c r="N58" s="77"/>
      <c r="O58" s="78"/>
      <c r="P58" s="74"/>
      <c r="Q58" s="79"/>
      <c r="R58" s="74"/>
      <c r="S58" s="74"/>
      <c r="T58" s="74"/>
      <c r="U58" s="74"/>
      <c r="V58" s="74"/>
      <c r="W58" s="74"/>
      <c r="X58" s="74"/>
      <c r="Y58" s="74"/>
      <c r="Z58" s="74"/>
      <c r="AA58" s="74"/>
      <c r="AB58" s="74"/>
      <c r="AC58" s="74"/>
      <c r="AD58" s="74"/>
      <c r="AE58" s="74"/>
      <c r="AF58" s="74"/>
      <c r="AG58" s="74"/>
      <c r="AH58" s="74"/>
      <c r="AI58" s="74"/>
      <c r="AJ58" s="74"/>
      <c r="AK58" s="69" t="str">
        <f t="shared" si="1"/>
        <v/>
      </c>
      <c r="AL58" s="69" t="str">
        <f t="shared" si="1"/>
        <v/>
      </c>
      <c r="AM58" s="69" t="str">
        <f t="shared" si="1"/>
        <v/>
      </c>
      <c r="AN58" s="79"/>
      <c r="AO58" s="79"/>
      <c r="AP58" s="79"/>
      <c r="AQ58" s="79"/>
      <c r="AR58" s="79"/>
      <c r="AS58" s="79"/>
      <c r="AT58" s="79"/>
      <c r="AU58" s="79"/>
      <c r="AV58" s="80"/>
    </row>
    <row r="59" spans="1:48" s="32" customFormat="1" ht="13.9" thickTop="1" thickBot="1" x14ac:dyDescent="0.45">
      <c r="A59" s="46">
        <v>48</v>
      </c>
      <c r="B59" s="72"/>
      <c r="C59" s="73"/>
      <c r="D59" s="74"/>
      <c r="E59" s="74"/>
      <c r="F59" s="73"/>
      <c r="G59" s="73"/>
      <c r="H59" s="74"/>
      <c r="I59" s="75"/>
      <c r="J59" s="74"/>
      <c r="K59" s="76"/>
      <c r="L59" s="76"/>
      <c r="M59" s="66" t="str">
        <f t="shared" si="0"/>
        <v/>
      </c>
      <c r="N59" s="77"/>
      <c r="O59" s="78"/>
      <c r="P59" s="74"/>
      <c r="Q59" s="79"/>
      <c r="R59" s="74"/>
      <c r="S59" s="74"/>
      <c r="T59" s="74"/>
      <c r="U59" s="74"/>
      <c r="V59" s="74"/>
      <c r="W59" s="74"/>
      <c r="X59" s="74"/>
      <c r="Y59" s="74"/>
      <c r="Z59" s="74"/>
      <c r="AA59" s="74"/>
      <c r="AB59" s="74"/>
      <c r="AC59" s="74"/>
      <c r="AD59" s="74"/>
      <c r="AE59" s="74"/>
      <c r="AF59" s="74"/>
      <c r="AG59" s="74"/>
      <c r="AH59" s="74"/>
      <c r="AI59" s="74"/>
      <c r="AJ59" s="74"/>
      <c r="AK59" s="69" t="str">
        <f t="shared" si="1"/>
        <v/>
      </c>
      <c r="AL59" s="69" t="str">
        <f t="shared" si="1"/>
        <v/>
      </c>
      <c r="AM59" s="69" t="str">
        <f t="shared" si="1"/>
        <v/>
      </c>
      <c r="AN59" s="79"/>
      <c r="AO59" s="79"/>
      <c r="AP59" s="79"/>
      <c r="AQ59" s="79"/>
      <c r="AR59" s="79"/>
      <c r="AS59" s="79"/>
      <c r="AT59" s="79"/>
      <c r="AU59" s="79"/>
      <c r="AV59" s="80"/>
    </row>
    <row r="60" spans="1:48" s="32" customFormat="1" ht="13.9" thickTop="1" thickBot="1" x14ac:dyDescent="0.45">
      <c r="A60" s="46">
        <v>49</v>
      </c>
      <c r="B60" s="72"/>
      <c r="C60" s="73"/>
      <c r="D60" s="74"/>
      <c r="E60" s="74"/>
      <c r="F60" s="73"/>
      <c r="G60" s="73"/>
      <c r="H60" s="74"/>
      <c r="I60" s="75"/>
      <c r="J60" s="74"/>
      <c r="K60" s="76"/>
      <c r="L60" s="76"/>
      <c r="M60" s="66" t="str">
        <f t="shared" si="0"/>
        <v/>
      </c>
      <c r="N60" s="77"/>
      <c r="O60" s="78"/>
      <c r="P60" s="74"/>
      <c r="Q60" s="79"/>
      <c r="R60" s="74"/>
      <c r="S60" s="74"/>
      <c r="T60" s="74"/>
      <c r="U60" s="74"/>
      <c r="V60" s="74"/>
      <c r="W60" s="74"/>
      <c r="X60" s="74"/>
      <c r="Y60" s="74"/>
      <c r="Z60" s="74"/>
      <c r="AA60" s="74"/>
      <c r="AB60" s="74"/>
      <c r="AC60" s="74"/>
      <c r="AD60" s="74"/>
      <c r="AE60" s="74"/>
      <c r="AF60" s="74"/>
      <c r="AG60" s="74"/>
      <c r="AH60" s="74"/>
      <c r="AI60" s="74"/>
      <c r="AJ60" s="74"/>
      <c r="AK60" s="69" t="str">
        <f t="shared" si="1"/>
        <v/>
      </c>
      <c r="AL60" s="69" t="str">
        <f t="shared" si="1"/>
        <v/>
      </c>
      <c r="AM60" s="69" t="str">
        <f t="shared" si="1"/>
        <v/>
      </c>
      <c r="AN60" s="79"/>
      <c r="AO60" s="79"/>
      <c r="AP60" s="79"/>
      <c r="AQ60" s="79"/>
      <c r="AR60" s="79"/>
      <c r="AS60" s="79"/>
      <c r="AT60" s="79"/>
      <c r="AU60" s="79"/>
      <c r="AV60" s="80"/>
    </row>
    <row r="61" spans="1:48" s="32" customFormat="1" ht="13.9" thickTop="1" thickBot="1" x14ac:dyDescent="0.45">
      <c r="A61" s="46">
        <v>50</v>
      </c>
      <c r="B61" s="72"/>
      <c r="C61" s="73"/>
      <c r="D61" s="74"/>
      <c r="E61" s="74"/>
      <c r="F61" s="73"/>
      <c r="G61" s="73"/>
      <c r="H61" s="74"/>
      <c r="I61" s="75"/>
      <c r="J61" s="74"/>
      <c r="K61" s="76"/>
      <c r="L61" s="76"/>
      <c r="M61" s="66" t="str">
        <f t="shared" si="0"/>
        <v/>
      </c>
      <c r="N61" s="77"/>
      <c r="O61" s="78"/>
      <c r="P61" s="74"/>
      <c r="Q61" s="79"/>
      <c r="R61" s="74"/>
      <c r="S61" s="74"/>
      <c r="T61" s="74"/>
      <c r="U61" s="74"/>
      <c r="V61" s="74"/>
      <c r="W61" s="74"/>
      <c r="X61" s="74"/>
      <c r="Y61" s="74"/>
      <c r="Z61" s="74"/>
      <c r="AA61" s="74"/>
      <c r="AB61" s="74"/>
      <c r="AC61" s="74"/>
      <c r="AD61" s="74"/>
      <c r="AE61" s="74"/>
      <c r="AF61" s="74"/>
      <c r="AG61" s="74"/>
      <c r="AH61" s="74"/>
      <c r="AI61" s="74"/>
      <c r="AJ61" s="74"/>
      <c r="AK61" s="69" t="str">
        <f t="shared" si="1"/>
        <v/>
      </c>
      <c r="AL61" s="69" t="str">
        <f t="shared" si="1"/>
        <v/>
      </c>
      <c r="AM61" s="69" t="str">
        <f t="shared" si="1"/>
        <v/>
      </c>
      <c r="AN61" s="79"/>
      <c r="AO61" s="79"/>
      <c r="AP61" s="79"/>
      <c r="AQ61" s="79"/>
      <c r="AR61" s="79"/>
      <c r="AS61" s="79"/>
      <c r="AT61" s="79"/>
      <c r="AU61" s="79"/>
      <c r="AV61" s="80"/>
    </row>
    <row r="62" spans="1:48" s="32" customFormat="1" ht="13.9" thickTop="1" thickBot="1" x14ac:dyDescent="0.45">
      <c r="A62" s="46">
        <v>51</v>
      </c>
      <c r="B62" s="72"/>
      <c r="C62" s="73"/>
      <c r="D62" s="74"/>
      <c r="E62" s="74"/>
      <c r="F62" s="73"/>
      <c r="G62" s="73"/>
      <c r="H62" s="74"/>
      <c r="I62" s="75"/>
      <c r="J62" s="74"/>
      <c r="K62" s="76"/>
      <c r="L62" s="76"/>
      <c r="M62" s="66" t="str">
        <f t="shared" si="0"/>
        <v/>
      </c>
      <c r="N62" s="77"/>
      <c r="O62" s="78"/>
      <c r="P62" s="74"/>
      <c r="Q62" s="79"/>
      <c r="R62" s="74"/>
      <c r="S62" s="74"/>
      <c r="T62" s="74"/>
      <c r="U62" s="74"/>
      <c r="V62" s="74"/>
      <c r="W62" s="74"/>
      <c r="X62" s="74"/>
      <c r="Y62" s="74"/>
      <c r="Z62" s="74"/>
      <c r="AA62" s="74"/>
      <c r="AB62" s="74"/>
      <c r="AC62" s="74"/>
      <c r="AD62" s="74"/>
      <c r="AE62" s="74"/>
      <c r="AF62" s="74"/>
      <c r="AG62" s="74"/>
      <c r="AH62" s="74"/>
      <c r="AI62" s="74"/>
      <c r="AJ62" s="74"/>
      <c r="AK62" s="69" t="str">
        <f t="shared" si="1"/>
        <v/>
      </c>
      <c r="AL62" s="69" t="str">
        <f t="shared" si="1"/>
        <v/>
      </c>
      <c r="AM62" s="69" t="str">
        <f t="shared" si="1"/>
        <v/>
      </c>
      <c r="AN62" s="79"/>
      <c r="AO62" s="79"/>
      <c r="AP62" s="79"/>
      <c r="AQ62" s="79"/>
      <c r="AR62" s="79"/>
      <c r="AS62" s="79"/>
      <c r="AT62" s="79"/>
      <c r="AU62" s="79"/>
      <c r="AV62" s="80"/>
    </row>
    <row r="63" spans="1:48" s="32" customFormat="1" ht="13.9" thickTop="1" thickBot="1" x14ac:dyDescent="0.45">
      <c r="A63" s="46">
        <v>52</v>
      </c>
      <c r="B63" s="72"/>
      <c r="C63" s="73"/>
      <c r="D63" s="74"/>
      <c r="E63" s="74"/>
      <c r="F63" s="73"/>
      <c r="G63" s="73"/>
      <c r="H63" s="74"/>
      <c r="I63" s="75"/>
      <c r="J63" s="74"/>
      <c r="K63" s="76"/>
      <c r="L63" s="76"/>
      <c r="M63" s="66" t="str">
        <f t="shared" si="0"/>
        <v/>
      </c>
      <c r="N63" s="77"/>
      <c r="O63" s="78"/>
      <c r="P63" s="74"/>
      <c r="Q63" s="79"/>
      <c r="R63" s="74"/>
      <c r="S63" s="74"/>
      <c r="T63" s="74"/>
      <c r="U63" s="74"/>
      <c r="V63" s="74"/>
      <c r="W63" s="74"/>
      <c r="X63" s="74"/>
      <c r="Y63" s="74"/>
      <c r="Z63" s="74"/>
      <c r="AA63" s="74"/>
      <c r="AB63" s="74"/>
      <c r="AC63" s="74"/>
      <c r="AD63" s="74"/>
      <c r="AE63" s="74"/>
      <c r="AF63" s="74"/>
      <c r="AG63" s="74"/>
      <c r="AH63" s="74"/>
      <c r="AI63" s="74"/>
      <c r="AJ63" s="74"/>
      <c r="AK63" s="69" t="str">
        <f t="shared" si="1"/>
        <v/>
      </c>
      <c r="AL63" s="69" t="str">
        <f t="shared" si="1"/>
        <v/>
      </c>
      <c r="AM63" s="69" t="str">
        <f t="shared" si="1"/>
        <v/>
      </c>
      <c r="AN63" s="79"/>
      <c r="AO63" s="79"/>
      <c r="AP63" s="79"/>
      <c r="AQ63" s="79"/>
      <c r="AR63" s="79"/>
      <c r="AS63" s="79"/>
      <c r="AT63" s="79"/>
      <c r="AU63" s="79"/>
      <c r="AV63" s="80"/>
    </row>
    <row r="64" spans="1:48" s="32" customFormat="1" ht="13.9" thickTop="1" thickBot="1" x14ac:dyDescent="0.45">
      <c r="A64" s="46">
        <v>53</v>
      </c>
      <c r="B64" s="72"/>
      <c r="C64" s="73"/>
      <c r="D64" s="74"/>
      <c r="E64" s="74"/>
      <c r="F64" s="73"/>
      <c r="G64" s="73"/>
      <c r="H64" s="74"/>
      <c r="I64" s="75"/>
      <c r="J64" s="74"/>
      <c r="K64" s="76"/>
      <c r="L64" s="76"/>
      <c r="M64" s="66" t="str">
        <f t="shared" si="0"/>
        <v/>
      </c>
      <c r="N64" s="77"/>
      <c r="O64" s="78"/>
      <c r="P64" s="74"/>
      <c r="Q64" s="79"/>
      <c r="R64" s="74"/>
      <c r="S64" s="74"/>
      <c r="T64" s="74"/>
      <c r="U64" s="74"/>
      <c r="V64" s="74"/>
      <c r="W64" s="74"/>
      <c r="X64" s="74"/>
      <c r="Y64" s="74"/>
      <c r="Z64" s="74"/>
      <c r="AA64" s="74"/>
      <c r="AB64" s="74"/>
      <c r="AC64" s="74"/>
      <c r="AD64" s="74"/>
      <c r="AE64" s="74"/>
      <c r="AF64" s="74"/>
      <c r="AG64" s="74"/>
      <c r="AH64" s="74"/>
      <c r="AI64" s="74"/>
      <c r="AJ64" s="74"/>
      <c r="AK64" s="69" t="str">
        <f t="shared" si="1"/>
        <v/>
      </c>
      <c r="AL64" s="69" t="str">
        <f t="shared" si="1"/>
        <v/>
      </c>
      <c r="AM64" s="69" t="str">
        <f t="shared" si="1"/>
        <v/>
      </c>
      <c r="AN64" s="79"/>
      <c r="AO64" s="79"/>
      <c r="AP64" s="79"/>
      <c r="AQ64" s="79"/>
      <c r="AR64" s="79"/>
      <c r="AS64" s="79"/>
      <c r="AT64" s="79"/>
      <c r="AU64" s="79"/>
      <c r="AV64" s="80"/>
    </row>
    <row r="65" spans="1:48" s="32" customFormat="1" ht="13.9" thickTop="1" thickBot="1" x14ac:dyDescent="0.45">
      <c r="A65" s="46">
        <v>54</v>
      </c>
      <c r="B65" s="72"/>
      <c r="C65" s="73"/>
      <c r="D65" s="74"/>
      <c r="E65" s="74"/>
      <c r="F65" s="73"/>
      <c r="G65" s="73"/>
      <c r="H65" s="74"/>
      <c r="I65" s="75"/>
      <c r="J65" s="74"/>
      <c r="K65" s="76"/>
      <c r="L65" s="76"/>
      <c r="M65" s="66" t="str">
        <f t="shared" si="0"/>
        <v/>
      </c>
      <c r="N65" s="77"/>
      <c r="O65" s="78"/>
      <c r="P65" s="74"/>
      <c r="Q65" s="79"/>
      <c r="R65" s="74"/>
      <c r="S65" s="74"/>
      <c r="T65" s="74"/>
      <c r="U65" s="74"/>
      <c r="V65" s="74"/>
      <c r="W65" s="74"/>
      <c r="X65" s="74"/>
      <c r="Y65" s="74"/>
      <c r="Z65" s="74"/>
      <c r="AA65" s="74"/>
      <c r="AB65" s="74"/>
      <c r="AC65" s="74"/>
      <c r="AD65" s="74"/>
      <c r="AE65" s="74"/>
      <c r="AF65" s="74"/>
      <c r="AG65" s="74"/>
      <c r="AH65" s="74"/>
      <c r="AI65" s="74"/>
      <c r="AJ65" s="74"/>
      <c r="AK65" s="69" t="str">
        <f t="shared" si="1"/>
        <v/>
      </c>
      <c r="AL65" s="69" t="str">
        <f t="shared" si="1"/>
        <v/>
      </c>
      <c r="AM65" s="69" t="str">
        <f t="shared" si="1"/>
        <v/>
      </c>
      <c r="AN65" s="79"/>
      <c r="AO65" s="79"/>
      <c r="AP65" s="79"/>
      <c r="AQ65" s="79"/>
      <c r="AR65" s="79"/>
      <c r="AS65" s="79"/>
      <c r="AT65" s="79"/>
      <c r="AU65" s="79"/>
      <c r="AV65" s="80"/>
    </row>
    <row r="66" spans="1:48" s="32" customFormat="1" ht="13.9" thickTop="1" thickBot="1" x14ac:dyDescent="0.45">
      <c r="A66" s="46">
        <v>55</v>
      </c>
      <c r="B66" s="72"/>
      <c r="C66" s="73"/>
      <c r="D66" s="74"/>
      <c r="E66" s="74"/>
      <c r="F66" s="73"/>
      <c r="G66" s="73"/>
      <c r="H66" s="74"/>
      <c r="I66" s="75"/>
      <c r="J66" s="74"/>
      <c r="K66" s="76"/>
      <c r="L66" s="76"/>
      <c r="M66" s="66" t="str">
        <f t="shared" si="0"/>
        <v/>
      </c>
      <c r="N66" s="77"/>
      <c r="O66" s="78"/>
      <c r="P66" s="74"/>
      <c r="Q66" s="79"/>
      <c r="R66" s="74"/>
      <c r="S66" s="74"/>
      <c r="T66" s="74"/>
      <c r="U66" s="74"/>
      <c r="V66" s="74"/>
      <c r="W66" s="74"/>
      <c r="X66" s="74"/>
      <c r="Y66" s="74"/>
      <c r="Z66" s="74"/>
      <c r="AA66" s="74"/>
      <c r="AB66" s="74"/>
      <c r="AC66" s="74"/>
      <c r="AD66" s="74"/>
      <c r="AE66" s="74"/>
      <c r="AF66" s="74"/>
      <c r="AG66" s="74"/>
      <c r="AH66" s="74"/>
      <c r="AI66" s="74"/>
      <c r="AJ66" s="74"/>
      <c r="AK66" s="69" t="str">
        <f t="shared" si="1"/>
        <v/>
      </c>
      <c r="AL66" s="69" t="str">
        <f t="shared" si="1"/>
        <v/>
      </c>
      <c r="AM66" s="69" t="str">
        <f t="shared" si="1"/>
        <v/>
      </c>
      <c r="AN66" s="79"/>
      <c r="AO66" s="79"/>
      <c r="AP66" s="79"/>
      <c r="AQ66" s="79"/>
      <c r="AR66" s="79"/>
      <c r="AS66" s="79"/>
      <c r="AT66" s="79"/>
      <c r="AU66" s="79"/>
      <c r="AV66" s="80"/>
    </row>
    <row r="67" spans="1:48" s="32" customFormat="1" ht="13.9" thickTop="1" thickBot="1" x14ac:dyDescent="0.45">
      <c r="A67" s="46">
        <v>56</v>
      </c>
      <c r="B67" s="72"/>
      <c r="C67" s="73"/>
      <c r="D67" s="74"/>
      <c r="E67" s="74"/>
      <c r="F67" s="73"/>
      <c r="G67" s="73"/>
      <c r="H67" s="74"/>
      <c r="I67" s="75"/>
      <c r="J67" s="74"/>
      <c r="K67" s="76"/>
      <c r="L67" s="76"/>
      <c r="M67" s="66" t="str">
        <f t="shared" si="0"/>
        <v/>
      </c>
      <c r="N67" s="77"/>
      <c r="O67" s="78"/>
      <c r="P67" s="74"/>
      <c r="Q67" s="79"/>
      <c r="R67" s="74"/>
      <c r="S67" s="74"/>
      <c r="T67" s="74"/>
      <c r="U67" s="74"/>
      <c r="V67" s="74"/>
      <c r="W67" s="74"/>
      <c r="X67" s="74"/>
      <c r="Y67" s="74"/>
      <c r="Z67" s="74"/>
      <c r="AA67" s="74"/>
      <c r="AB67" s="74"/>
      <c r="AC67" s="74"/>
      <c r="AD67" s="74"/>
      <c r="AE67" s="74"/>
      <c r="AF67" s="74"/>
      <c r="AG67" s="74"/>
      <c r="AH67" s="74"/>
      <c r="AI67" s="74"/>
      <c r="AJ67" s="74"/>
      <c r="AK67" s="69" t="str">
        <f t="shared" si="1"/>
        <v/>
      </c>
      <c r="AL67" s="69" t="str">
        <f t="shared" si="1"/>
        <v/>
      </c>
      <c r="AM67" s="69" t="str">
        <f t="shared" si="1"/>
        <v/>
      </c>
      <c r="AN67" s="79"/>
      <c r="AO67" s="79"/>
      <c r="AP67" s="79"/>
      <c r="AQ67" s="79"/>
      <c r="AR67" s="79"/>
      <c r="AS67" s="79"/>
      <c r="AT67" s="79"/>
      <c r="AU67" s="79"/>
      <c r="AV67" s="80"/>
    </row>
    <row r="68" spans="1:48" s="32" customFormat="1" ht="13.9" thickTop="1" thickBot="1" x14ac:dyDescent="0.45">
      <c r="A68" s="46">
        <v>57</v>
      </c>
      <c r="B68" s="72"/>
      <c r="C68" s="73"/>
      <c r="D68" s="74"/>
      <c r="E68" s="74"/>
      <c r="F68" s="73"/>
      <c r="G68" s="73"/>
      <c r="H68" s="74"/>
      <c r="I68" s="75"/>
      <c r="J68" s="74"/>
      <c r="K68" s="76"/>
      <c r="L68" s="76"/>
      <c r="M68" s="66" t="str">
        <f t="shared" si="0"/>
        <v/>
      </c>
      <c r="N68" s="77"/>
      <c r="O68" s="78"/>
      <c r="P68" s="74"/>
      <c r="Q68" s="79"/>
      <c r="R68" s="74"/>
      <c r="S68" s="74"/>
      <c r="T68" s="74"/>
      <c r="U68" s="74"/>
      <c r="V68" s="74"/>
      <c r="W68" s="74"/>
      <c r="X68" s="74"/>
      <c r="Y68" s="74"/>
      <c r="Z68" s="74"/>
      <c r="AA68" s="74"/>
      <c r="AB68" s="74"/>
      <c r="AC68" s="74"/>
      <c r="AD68" s="74"/>
      <c r="AE68" s="74"/>
      <c r="AF68" s="74"/>
      <c r="AG68" s="74"/>
      <c r="AH68" s="74"/>
      <c r="AI68" s="74"/>
      <c r="AJ68" s="74"/>
      <c r="AK68" s="69" t="str">
        <f t="shared" si="1"/>
        <v/>
      </c>
      <c r="AL68" s="69" t="str">
        <f t="shared" si="1"/>
        <v/>
      </c>
      <c r="AM68" s="69" t="str">
        <f t="shared" si="1"/>
        <v/>
      </c>
      <c r="AN68" s="79"/>
      <c r="AO68" s="79"/>
      <c r="AP68" s="79"/>
      <c r="AQ68" s="79"/>
      <c r="AR68" s="79"/>
      <c r="AS68" s="79"/>
      <c r="AT68" s="79"/>
      <c r="AU68" s="79"/>
      <c r="AV68" s="80"/>
    </row>
    <row r="69" spans="1:48" s="32" customFormat="1" ht="13.9" thickTop="1" thickBot="1" x14ac:dyDescent="0.45">
      <c r="A69" s="46">
        <v>58</v>
      </c>
      <c r="B69" s="72"/>
      <c r="C69" s="73"/>
      <c r="D69" s="74"/>
      <c r="E69" s="74"/>
      <c r="F69" s="73"/>
      <c r="G69" s="73"/>
      <c r="H69" s="74"/>
      <c r="I69" s="75"/>
      <c r="J69" s="74"/>
      <c r="K69" s="76"/>
      <c r="L69" s="76"/>
      <c r="M69" s="66" t="str">
        <f t="shared" si="0"/>
        <v/>
      </c>
      <c r="N69" s="77"/>
      <c r="O69" s="78"/>
      <c r="P69" s="74"/>
      <c r="Q69" s="79"/>
      <c r="R69" s="74"/>
      <c r="S69" s="74"/>
      <c r="T69" s="74"/>
      <c r="U69" s="74"/>
      <c r="V69" s="74"/>
      <c r="W69" s="74"/>
      <c r="X69" s="74"/>
      <c r="Y69" s="74"/>
      <c r="Z69" s="74"/>
      <c r="AA69" s="74"/>
      <c r="AB69" s="74"/>
      <c r="AC69" s="74"/>
      <c r="AD69" s="74"/>
      <c r="AE69" s="74"/>
      <c r="AF69" s="74"/>
      <c r="AG69" s="74"/>
      <c r="AH69" s="74"/>
      <c r="AI69" s="74"/>
      <c r="AJ69" s="74"/>
      <c r="AK69" s="69" t="str">
        <f t="shared" si="1"/>
        <v/>
      </c>
      <c r="AL69" s="69" t="str">
        <f t="shared" si="1"/>
        <v/>
      </c>
      <c r="AM69" s="69" t="str">
        <f t="shared" si="1"/>
        <v/>
      </c>
      <c r="AN69" s="79"/>
      <c r="AO69" s="79"/>
      <c r="AP69" s="79"/>
      <c r="AQ69" s="79"/>
      <c r="AR69" s="79"/>
      <c r="AS69" s="79"/>
      <c r="AT69" s="79"/>
      <c r="AU69" s="79"/>
      <c r="AV69" s="80"/>
    </row>
    <row r="70" spans="1:48" s="32" customFormat="1" ht="13.9" thickTop="1" thickBot="1" x14ac:dyDescent="0.45">
      <c r="A70" s="46">
        <v>59</v>
      </c>
      <c r="B70" s="72"/>
      <c r="C70" s="73"/>
      <c r="D70" s="74"/>
      <c r="E70" s="74"/>
      <c r="F70" s="73"/>
      <c r="G70" s="73"/>
      <c r="H70" s="74"/>
      <c r="I70" s="75"/>
      <c r="J70" s="74"/>
      <c r="K70" s="76"/>
      <c r="L70" s="76"/>
      <c r="M70" s="66" t="str">
        <f t="shared" si="0"/>
        <v/>
      </c>
      <c r="N70" s="77"/>
      <c r="O70" s="78"/>
      <c r="P70" s="74"/>
      <c r="Q70" s="79"/>
      <c r="R70" s="74"/>
      <c r="S70" s="74"/>
      <c r="T70" s="74"/>
      <c r="U70" s="74"/>
      <c r="V70" s="74"/>
      <c r="W70" s="74"/>
      <c r="X70" s="74"/>
      <c r="Y70" s="74"/>
      <c r="Z70" s="74"/>
      <c r="AA70" s="74"/>
      <c r="AB70" s="74"/>
      <c r="AC70" s="74"/>
      <c r="AD70" s="74"/>
      <c r="AE70" s="74"/>
      <c r="AF70" s="74"/>
      <c r="AG70" s="74"/>
      <c r="AH70" s="74"/>
      <c r="AI70" s="74"/>
      <c r="AJ70" s="74"/>
      <c r="AK70" s="69" t="str">
        <f t="shared" si="1"/>
        <v/>
      </c>
      <c r="AL70" s="69" t="str">
        <f t="shared" si="1"/>
        <v/>
      </c>
      <c r="AM70" s="69" t="str">
        <f t="shared" si="1"/>
        <v/>
      </c>
      <c r="AN70" s="79"/>
      <c r="AO70" s="79"/>
      <c r="AP70" s="79"/>
      <c r="AQ70" s="79"/>
      <c r="AR70" s="79"/>
      <c r="AS70" s="79"/>
      <c r="AT70" s="79"/>
      <c r="AU70" s="79"/>
      <c r="AV70" s="80"/>
    </row>
    <row r="71" spans="1:48" s="32" customFormat="1" ht="13.9" thickTop="1" thickBot="1" x14ac:dyDescent="0.45">
      <c r="A71" s="46">
        <v>60</v>
      </c>
      <c r="B71" s="72"/>
      <c r="C71" s="73"/>
      <c r="D71" s="74"/>
      <c r="E71" s="74"/>
      <c r="F71" s="73"/>
      <c r="G71" s="73"/>
      <c r="H71" s="74"/>
      <c r="I71" s="75"/>
      <c r="J71" s="74"/>
      <c r="K71" s="76"/>
      <c r="L71" s="76"/>
      <c r="M71" s="66" t="str">
        <f t="shared" si="0"/>
        <v/>
      </c>
      <c r="N71" s="77"/>
      <c r="O71" s="78"/>
      <c r="P71" s="74"/>
      <c r="Q71" s="79"/>
      <c r="R71" s="74"/>
      <c r="S71" s="74"/>
      <c r="T71" s="74"/>
      <c r="U71" s="74"/>
      <c r="V71" s="74"/>
      <c r="W71" s="74"/>
      <c r="X71" s="74"/>
      <c r="Y71" s="74"/>
      <c r="Z71" s="74"/>
      <c r="AA71" s="74"/>
      <c r="AB71" s="74"/>
      <c r="AC71" s="74"/>
      <c r="AD71" s="74"/>
      <c r="AE71" s="74"/>
      <c r="AF71" s="74"/>
      <c r="AG71" s="74"/>
      <c r="AH71" s="74"/>
      <c r="AI71" s="74"/>
      <c r="AJ71" s="74"/>
      <c r="AK71" s="69" t="str">
        <f t="shared" si="1"/>
        <v/>
      </c>
      <c r="AL71" s="69" t="str">
        <f t="shared" si="1"/>
        <v/>
      </c>
      <c r="AM71" s="69" t="str">
        <f t="shared" si="1"/>
        <v/>
      </c>
      <c r="AN71" s="79"/>
      <c r="AO71" s="79"/>
      <c r="AP71" s="79"/>
      <c r="AQ71" s="79"/>
      <c r="AR71" s="79"/>
      <c r="AS71" s="79"/>
      <c r="AT71" s="79"/>
      <c r="AU71" s="79"/>
      <c r="AV71" s="80"/>
    </row>
    <row r="72" spans="1:48" s="32" customFormat="1" ht="13.9" thickTop="1" thickBot="1" x14ac:dyDescent="0.45">
      <c r="A72" s="46">
        <v>61</v>
      </c>
      <c r="B72" s="72"/>
      <c r="C72" s="73"/>
      <c r="D72" s="74"/>
      <c r="E72" s="74"/>
      <c r="F72" s="73"/>
      <c r="G72" s="73"/>
      <c r="H72" s="74"/>
      <c r="I72" s="75"/>
      <c r="J72" s="74"/>
      <c r="K72" s="76"/>
      <c r="L72" s="76"/>
      <c r="M72" s="66" t="str">
        <f t="shared" si="0"/>
        <v/>
      </c>
      <c r="N72" s="77"/>
      <c r="O72" s="78"/>
      <c r="P72" s="74"/>
      <c r="Q72" s="79"/>
      <c r="R72" s="74"/>
      <c r="S72" s="74"/>
      <c r="T72" s="74"/>
      <c r="U72" s="74"/>
      <c r="V72" s="74"/>
      <c r="W72" s="74"/>
      <c r="X72" s="74"/>
      <c r="Y72" s="74"/>
      <c r="Z72" s="74"/>
      <c r="AA72" s="74"/>
      <c r="AB72" s="74"/>
      <c r="AC72" s="74"/>
      <c r="AD72" s="74"/>
      <c r="AE72" s="74"/>
      <c r="AF72" s="74"/>
      <c r="AG72" s="74"/>
      <c r="AH72" s="74"/>
      <c r="AI72" s="74"/>
      <c r="AJ72" s="74"/>
      <c r="AK72" s="69" t="str">
        <f t="shared" si="1"/>
        <v/>
      </c>
      <c r="AL72" s="69" t="str">
        <f t="shared" si="1"/>
        <v/>
      </c>
      <c r="AM72" s="69" t="str">
        <f t="shared" si="1"/>
        <v/>
      </c>
      <c r="AN72" s="79"/>
      <c r="AO72" s="79"/>
      <c r="AP72" s="79"/>
      <c r="AQ72" s="79"/>
      <c r="AR72" s="79"/>
      <c r="AS72" s="79"/>
      <c r="AT72" s="79"/>
      <c r="AU72" s="79"/>
      <c r="AV72" s="80"/>
    </row>
    <row r="73" spans="1:48" s="32" customFormat="1" ht="13.9" thickTop="1" thickBot="1" x14ac:dyDescent="0.45">
      <c r="A73" s="46">
        <v>62</v>
      </c>
      <c r="B73" s="72"/>
      <c r="C73" s="73"/>
      <c r="D73" s="74"/>
      <c r="E73" s="74"/>
      <c r="F73" s="73"/>
      <c r="G73" s="73"/>
      <c r="H73" s="74"/>
      <c r="I73" s="75"/>
      <c r="J73" s="74"/>
      <c r="K73" s="76"/>
      <c r="L73" s="76"/>
      <c r="M73" s="66" t="str">
        <f t="shared" si="0"/>
        <v/>
      </c>
      <c r="N73" s="77"/>
      <c r="O73" s="78"/>
      <c r="P73" s="74"/>
      <c r="Q73" s="79"/>
      <c r="R73" s="74"/>
      <c r="S73" s="74"/>
      <c r="T73" s="74"/>
      <c r="U73" s="74"/>
      <c r="V73" s="74"/>
      <c r="W73" s="74"/>
      <c r="X73" s="74"/>
      <c r="Y73" s="74"/>
      <c r="Z73" s="74"/>
      <c r="AA73" s="74"/>
      <c r="AB73" s="74"/>
      <c r="AC73" s="74"/>
      <c r="AD73" s="74"/>
      <c r="AE73" s="74"/>
      <c r="AF73" s="74"/>
      <c r="AG73" s="74"/>
      <c r="AH73" s="74"/>
      <c r="AI73" s="74"/>
      <c r="AJ73" s="74"/>
      <c r="AK73" s="69" t="str">
        <f t="shared" si="1"/>
        <v/>
      </c>
      <c r="AL73" s="69" t="str">
        <f t="shared" si="1"/>
        <v/>
      </c>
      <c r="AM73" s="69" t="str">
        <f t="shared" si="1"/>
        <v/>
      </c>
      <c r="AN73" s="79"/>
      <c r="AO73" s="79"/>
      <c r="AP73" s="79"/>
      <c r="AQ73" s="79"/>
      <c r="AR73" s="79"/>
      <c r="AS73" s="79"/>
      <c r="AT73" s="79"/>
      <c r="AU73" s="79"/>
      <c r="AV73" s="80"/>
    </row>
    <row r="74" spans="1:48" s="32" customFormat="1" ht="13.9" thickTop="1" thickBot="1" x14ac:dyDescent="0.45">
      <c r="A74" s="46">
        <v>63</v>
      </c>
      <c r="B74" s="72"/>
      <c r="C74" s="73"/>
      <c r="D74" s="74"/>
      <c r="E74" s="74"/>
      <c r="F74" s="73"/>
      <c r="G74" s="73"/>
      <c r="H74" s="74"/>
      <c r="I74" s="75"/>
      <c r="J74" s="74"/>
      <c r="K74" s="76"/>
      <c r="L74" s="76"/>
      <c r="M74" s="66" t="str">
        <f t="shared" si="0"/>
        <v/>
      </c>
      <c r="N74" s="77"/>
      <c r="O74" s="78"/>
      <c r="P74" s="74"/>
      <c r="Q74" s="79"/>
      <c r="R74" s="74"/>
      <c r="S74" s="74"/>
      <c r="T74" s="74"/>
      <c r="U74" s="74"/>
      <c r="V74" s="74"/>
      <c r="W74" s="74"/>
      <c r="X74" s="74"/>
      <c r="Y74" s="74"/>
      <c r="Z74" s="74"/>
      <c r="AA74" s="74"/>
      <c r="AB74" s="74"/>
      <c r="AC74" s="74"/>
      <c r="AD74" s="74"/>
      <c r="AE74" s="74"/>
      <c r="AF74" s="74"/>
      <c r="AG74" s="74"/>
      <c r="AH74" s="74"/>
      <c r="AI74" s="74"/>
      <c r="AJ74" s="74"/>
      <c r="AK74" s="69" t="str">
        <f t="shared" si="1"/>
        <v/>
      </c>
      <c r="AL74" s="69" t="str">
        <f t="shared" si="1"/>
        <v/>
      </c>
      <c r="AM74" s="69" t="str">
        <f t="shared" si="1"/>
        <v/>
      </c>
      <c r="AN74" s="79"/>
      <c r="AO74" s="79"/>
      <c r="AP74" s="79"/>
      <c r="AQ74" s="79"/>
      <c r="AR74" s="79"/>
      <c r="AS74" s="79"/>
      <c r="AT74" s="79"/>
      <c r="AU74" s="79"/>
      <c r="AV74" s="80"/>
    </row>
    <row r="75" spans="1:48" s="32" customFormat="1" ht="13.9" thickTop="1" thickBot="1" x14ac:dyDescent="0.45">
      <c r="A75" s="46">
        <v>64</v>
      </c>
      <c r="B75" s="72"/>
      <c r="C75" s="73"/>
      <c r="D75" s="74"/>
      <c r="E75" s="74"/>
      <c r="F75" s="73"/>
      <c r="G75" s="73"/>
      <c r="H75" s="74"/>
      <c r="I75" s="75"/>
      <c r="J75" s="74"/>
      <c r="K75" s="76"/>
      <c r="L75" s="76"/>
      <c r="M75" s="66" t="str">
        <f t="shared" si="0"/>
        <v/>
      </c>
      <c r="N75" s="77"/>
      <c r="O75" s="78"/>
      <c r="P75" s="74"/>
      <c r="Q75" s="79"/>
      <c r="R75" s="74"/>
      <c r="S75" s="74"/>
      <c r="T75" s="74"/>
      <c r="U75" s="74"/>
      <c r="V75" s="74"/>
      <c r="W75" s="74"/>
      <c r="X75" s="74"/>
      <c r="Y75" s="74"/>
      <c r="Z75" s="74"/>
      <c r="AA75" s="74"/>
      <c r="AB75" s="74"/>
      <c r="AC75" s="74"/>
      <c r="AD75" s="74"/>
      <c r="AE75" s="74"/>
      <c r="AF75" s="74"/>
      <c r="AG75" s="74"/>
      <c r="AH75" s="74"/>
      <c r="AI75" s="74"/>
      <c r="AJ75" s="74"/>
      <c r="AK75" s="69" t="str">
        <f t="shared" si="1"/>
        <v/>
      </c>
      <c r="AL75" s="69" t="str">
        <f t="shared" si="1"/>
        <v/>
      </c>
      <c r="AM75" s="69" t="str">
        <f t="shared" si="1"/>
        <v/>
      </c>
      <c r="AN75" s="79"/>
      <c r="AO75" s="79"/>
      <c r="AP75" s="79"/>
      <c r="AQ75" s="79"/>
      <c r="AR75" s="79"/>
      <c r="AS75" s="79"/>
      <c r="AT75" s="79"/>
      <c r="AU75" s="79"/>
      <c r="AV75" s="80"/>
    </row>
    <row r="76" spans="1:48" s="32" customFormat="1" ht="13.9" thickTop="1" thickBot="1" x14ac:dyDescent="0.45">
      <c r="A76" s="46">
        <v>65</v>
      </c>
      <c r="B76" s="72"/>
      <c r="C76" s="73"/>
      <c r="D76" s="74"/>
      <c r="E76" s="74"/>
      <c r="F76" s="73"/>
      <c r="G76" s="73"/>
      <c r="H76" s="74"/>
      <c r="I76" s="75"/>
      <c r="J76" s="74"/>
      <c r="K76" s="76"/>
      <c r="L76" s="76"/>
      <c r="M76" s="66" t="str">
        <f t="shared" ref="M76:M139" si="2">IF(AND(K76&lt;&gt;"",L76&lt;&gt;""),HYPERLINK("https://map.geo.admin.ch/?E="&amp;K76&amp;"&amp;N="&amp;L76&amp;"&amp;zoom=8&amp;crosshair=marker","→ Link"),"")</f>
        <v/>
      </c>
      <c r="N76" s="77"/>
      <c r="O76" s="78"/>
      <c r="P76" s="74"/>
      <c r="Q76" s="79"/>
      <c r="R76" s="74"/>
      <c r="S76" s="74"/>
      <c r="T76" s="74"/>
      <c r="U76" s="74"/>
      <c r="V76" s="74"/>
      <c r="W76" s="74"/>
      <c r="X76" s="74"/>
      <c r="Y76" s="74"/>
      <c r="Z76" s="74"/>
      <c r="AA76" s="74"/>
      <c r="AB76" s="74"/>
      <c r="AC76" s="74"/>
      <c r="AD76" s="74"/>
      <c r="AE76" s="74"/>
      <c r="AF76" s="74"/>
      <c r="AG76" s="74"/>
      <c r="AH76" s="74"/>
      <c r="AI76" s="74"/>
      <c r="AJ76" s="74"/>
      <c r="AK76" s="69" t="str">
        <f t="shared" si="1"/>
        <v/>
      </c>
      <c r="AL76" s="69" t="str">
        <f t="shared" si="1"/>
        <v/>
      </c>
      <c r="AM76" s="69" t="str">
        <f t="shared" si="1"/>
        <v/>
      </c>
      <c r="AN76" s="79"/>
      <c r="AO76" s="79"/>
      <c r="AP76" s="79"/>
      <c r="AQ76" s="79"/>
      <c r="AR76" s="79"/>
      <c r="AS76" s="79"/>
      <c r="AT76" s="79"/>
      <c r="AU76" s="79"/>
      <c r="AV76" s="80"/>
    </row>
    <row r="77" spans="1:48" s="32" customFormat="1" ht="13.9" thickTop="1" thickBot="1" x14ac:dyDescent="0.45">
      <c r="A77" s="46">
        <v>66</v>
      </c>
      <c r="B77" s="72"/>
      <c r="C77" s="73"/>
      <c r="D77" s="74"/>
      <c r="E77" s="74"/>
      <c r="F77" s="73"/>
      <c r="G77" s="73"/>
      <c r="H77" s="74"/>
      <c r="I77" s="75"/>
      <c r="J77" s="74"/>
      <c r="K77" s="76"/>
      <c r="L77" s="76"/>
      <c r="M77" s="66" t="str">
        <f t="shared" si="2"/>
        <v/>
      </c>
      <c r="N77" s="77"/>
      <c r="O77" s="78"/>
      <c r="P77" s="74"/>
      <c r="Q77" s="79"/>
      <c r="R77" s="74"/>
      <c r="S77" s="74"/>
      <c r="T77" s="74"/>
      <c r="U77" s="74"/>
      <c r="V77" s="74"/>
      <c r="W77" s="74"/>
      <c r="X77" s="74"/>
      <c r="Y77" s="74"/>
      <c r="Z77" s="74"/>
      <c r="AA77" s="74"/>
      <c r="AB77" s="74"/>
      <c r="AC77" s="74"/>
      <c r="AD77" s="74"/>
      <c r="AE77" s="74"/>
      <c r="AF77" s="74"/>
      <c r="AG77" s="74"/>
      <c r="AH77" s="74"/>
      <c r="AI77" s="74"/>
      <c r="AJ77" s="74"/>
      <c r="AK77" s="69" t="str">
        <f t="shared" ref="AK77:AM140" si="3">IF($B77="","",AK$5)</f>
        <v/>
      </c>
      <c r="AL77" s="69" t="str">
        <f t="shared" si="3"/>
        <v/>
      </c>
      <c r="AM77" s="69" t="str">
        <f t="shared" si="3"/>
        <v/>
      </c>
      <c r="AN77" s="79"/>
      <c r="AO77" s="79"/>
      <c r="AP77" s="79"/>
      <c r="AQ77" s="79"/>
      <c r="AR77" s="79"/>
      <c r="AS77" s="79"/>
      <c r="AT77" s="79"/>
      <c r="AU77" s="79"/>
      <c r="AV77" s="80"/>
    </row>
    <row r="78" spans="1:48" s="32" customFormat="1" ht="13.9" thickTop="1" thickBot="1" x14ac:dyDescent="0.45">
      <c r="A78" s="46">
        <v>67</v>
      </c>
      <c r="B78" s="72"/>
      <c r="C78" s="73"/>
      <c r="D78" s="74"/>
      <c r="E78" s="74"/>
      <c r="F78" s="73"/>
      <c r="G78" s="73"/>
      <c r="H78" s="74"/>
      <c r="I78" s="75"/>
      <c r="J78" s="74"/>
      <c r="K78" s="76"/>
      <c r="L78" s="76"/>
      <c r="M78" s="66" t="str">
        <f t="shared" si="2"/>
        <v/>
      </c>
      <c r="N78" s="77"/>
      <c r="O78" s="78"/>
      <c r="P78" s="74"/>
      <c r="Q78" s="79"/>
      <c r="R78" s="74"/>
      <c r="S78" s="74"/>
      <c r="T78" s="74"/>
      <c r="U78" s="74"/>
      <c r="V78" s="74"/>
      <c r="W78" s="74"/>
      <c r="X78" s="74"/>
      <c r="Y78" s="74"/>
      <c r="Z78" s="74"/>
      <c r="AA78" s="74"/>
      <c r="AB78" s="74"/>
      <c r="AC78" s="74"/>
      <c r="AD78" s="74"/>
      <c r="AE78" s="74"/>
      <c r="AF78" s="74"/>
      <c r="AG78" s="74"/>
      <c r="AH78" s="74"/>
      <c r="AI78" s="74"/>
      <c r="AJ78" s="74"/>
      <c r="AK78" s="69" t="str">
        <f t="shared" si="3"/>
        <v/>
      </c>
      <c r="AL78" s="69" t="str">
        <f t="shared" si="3"/>
        <v/>
      </c>
      <c r="AM78" s="69" t="str">
        <f t="shared" si="3"/>
        <v/>
      </c>
      <c r="AN78" s="79"/>
      <c r="AO78" s="79"/>
      <c r="AP78" s="79"/>
      <c r="AQ78" s="79"/>
      <c r="AR78" s="79"/>
      <c r="AS78" s="79"/>
      <c r="AT78" s="79"/>
      <c r="AU78" s="79"/>
      <c r="AV78" s="80"/>
    </row>
    <row r="79" spans="1:48" s="32" customFormat="1" ht="13.9" thickTop="1" thickBot="1" x14ac:dyDescent="0.45">
      <c r="A79" s="46">
        <v>68</v>
      </c>
      <c r="B79" s="72"/>
      <c r="C79" s="73"/>
      <c r="D79" s="74"/>
      <c r="E79" s="74"/>
      <c r="F79" s="73"/>
      <c r="G79" s="73"/>
      <c r="H79" s="74"/>
      <c r="I79" s="75"/>
      <c r="J79" s="74"/>
      <c r="K79" s="76"/>
      <c r="L79" s="76"/>
      <c r="M79" s="66" t="str">
        <f t="shared" si="2"/>
        <v/>
      </c>
      <c r="N79" s="77"/>
      <c r="O79" s="78"/>
      <c r="P79" s="74"/>
      <c r="Q79" s="79"/>
      <c r="R79" s="74"/>
      <c r="S79" s="74"/>
      <c r="T79" s="74"/>
      <c r="U79" s="74"/>
      <c r="V79" s="74"/>
      <c r="W79" s="74"/>
      <c r="X79" s="74"/>
      <c r="Y79" s="74"/>
      <c r="Z79" s="74"/>
      <c r="AA79" s="74"/>
      <c r="AB79" s="74"/>
      <c r="AC79" s="74"/>
      <c r="AD79" s="74"/>
      <c r="AE79" s="74"/>
      <c r="AF79" s="74"/>
      <c r="AG79" s="74"/>
      <c r="AH79" s="74"/>
      <c r="AI79" s="74"/>
      <c r="AJ79" s="74"/>
      <c r="AK79" s="69" t="str">
        <f t="shared" si="3"/>
        <v/>
      </c>
      <c r="AL79" s="69" t="str">
        <f t="shared" si="3"/>
        <v/>
      </c>
      <c r="AM79" s="69" t="str">
        <f t="shared" si="3"/>
        <v/>
      </c>
      <c r="AN79" s="79"/>
      <c r="AO79" s="79"/>
      <c r="AP79" s="79"/>
      <c r="AQ79" s="79"/>
      <c r="AR79" s="79"/>
      <c r="AS79" s="79"/>
      <c r="AT79" s="79"/>
      <c r="AU79" s="79"/>
      <c r="AV79" s="80"/>
    </row>
    <row r="80" spans="1:48" s="32" customFormat="1" ht="13.9" thickTop="1" thickBot="1" x14ac:dyDescent="0.45">
      <c r="A80" s="46">
        <v>69</v>
      </c>
      <c r="B80" s="72"/>
      <c r="C80" s="73"/>
      <c r="D80" s="74"/>
      <c r="E80" s="74"/>
      <c r="F80" s="73"/>
      <c r="G80" s="73"/>
      <c r="H80" s="74"/>
      <c r="I80" s="75"/>
      <c r="J80" s="74"/>
      <c r="K80" s="76"/>
      <c r="L80" s="76"/>
      <c r="M80" s="66" t="str">
        <f t="shared" si="2"/>
        <v/>
      </c>
      <c r="N80" s="77"/>
      <c r="O80" s="78"/>
      <c r="P80" s="74"/>
      <c r="Q80" s="79"/>
      <c r="R80" s="74"/>
      <c r="S80" s="74"/>
      <c r="T80" s="74"/>
      <c r="U80" s="74"/>
      <c r="V80" s="74"/>
      <c r="W80" s="74"/>
      <c r="X80" s="74"/>
      <c r="Y80" s="74"/>
      <c r="Z80" s="74"/>
      <c r="AA80" s="74"/>
      <c r="AB80" s="74"/>
      <c r="AC80" s="74"/>
      <c r="AD80" s="74"/>
      <c r="AE80" s="74"/>
      <c r="AF80" s="74"/>
      <c r="AG80" s="74"/>
      <c r="AH80" s="74"/>
      <c r="AI80" s="74"/>
      <c r="AJ80" s="74"/>
      <c r="AK80" s="69" t="str">
        <f t="shared" si="3"/>
        <v/>
      </c>
      <c r="AL80" s="69" t="str">
        <f t="shared" si="3"/>
        <v/>
      </c>
      <c r="AM80" s="69" t="str">
        <f t="shared" si="3"/>
        <v/>
      </c>
      <c r="AN80" s="79"/>
      <c r="AO80" s="79"/>
      <c r="AP80" s="79"/>
      <c r="AQ80" s="79"/>
      <c r="AR80" s="79"/>
      <c r="AS80" s="79"/>
      <c r="AT80" s="79"/>
      <c r="AU80" s="79"/>
      <c r="AV80" s="80"/>
    </row>
    <row r="81" spans="1:48" s="32" customFormat="1" ht="13.9" thickTop="1" thickBot="1" x14ac:dyDescent="0.45">
      <c r="A81" s="46">
        <v>70</v>
      </c>
      <c r="B81" s="72"/>
      <c r="C81" s="73"/>
      <c r="D81" s="74"/>
      <c r="E81" s="74"/>
      <c r="F81" s="73"/>
      <c r="G81" s="73"/>
      <c r="H81" s="74"/>
      <c r="I81" s="75"/>
      <c r="J81" s="74"/>
      <c r="K81" s="76"/>
      <c r="L81" s="76"/>
      <c r="M81" s="66" t="str">
        <f t="shared" si="2"/>
        <v/>
      </c>
      <c r="N81" s="77"/>
      <c r="O81" s="78"/>
      <c r="P81" s="74"/>
      <c r="Q81" s="79"/>
      <c r="R81" s="74"/>
      <c r="S81" s="74"/>
      <c r="T81" s="74"/>
      <c r="U81" s="74"/>
      <c r="V81" s="74"/>
      <c r="W81" s="74"/>
      <c r="X81" s="74"/>
      <c r="Y81" s="74"/>
      <c r="Z81" s="74"/>
      <c r="AA81" s="74"/>
      <c r="AB81" s="74"/>
      <c r="AC81" s="74"/>
      <c r="AD81" s="74"/>
      <c r="AE81" s="74"/>
      <c r="AF81" s="74"/>
      <c r="AG81" s="74"/>
      <c r="AH81" s="74"/>
      <c r="AI81" s="74"/>
      <c r="AJ81" s="74"/>
      <c r="AK81" s="69" t="str">
        <f t="shared" si="3"/>
        <v/>
      </c>
      <c r="AL81" s="69" t="str">
        <f t="shared" si="3"/>
        <v/>
      </c>
      <c r="AM81" s="69" t="str">
        <f t="shared" si="3"/>
        <v/>
      </c>
      <c r="AN81" s="79"/>
      <c r="AO81" s="79"/>
      <c r="AP81" s="79"/>
      <c r="AQ81" s="79"/>
      <c r="AR81" s="79"/>
      <c r="AS81" s="79"/>
      <c r="AT81" s="79"/>
      <c r="AU81" s="79"/>
      <c r="AV81" s="80"/>
    </row>
    <row r="82" spans="1:48" s="32" customFormat="1" ht="13.9" thickTop="1" thickBot="1" x14ac:dyDescent="0.45">
      <c r="A82" s="46">
        <v>71</v>
      </c>
      <c r="B82" s="72"/>
      <c r="C82" s="73"/>
      <c r="D82" s="74"/>
      <c r="E82" s="74"/>
      <c r="F82" s="73"/>
      <c r="G82" s="73"/>
      <c r="H82" s="74"/>
      <c r="I82" s="75"/>
      <c r="J82" s="74"/>
      <c r="K82" s="76"/>
      <c r="L82" s="76"/>
      <c r="M82" s="66" t="str">
        <f t="shared" si="2"/>
        <v/>
      </c>
      <c r="N82" s="77"/>
      <c r="O82" s="78"/>
      <c r="P82" s="74"/>
      <c r="Q82" s="79"/>
      <c r="R82" s="74"/>
      <c r="S82" s="74"/>
      <c r="T82" s="74"/>
      <c r="U82" s="74"/>
      <c r="V82" s="74"/>
      <c r="W82" s="74"/>
      <c r="X82" s="74"/>
      <c r="Y82" s="74"/>
      <c r="Z82" s="74"/>
      <c r="AA82" s="74"/>
      <c r="AB82" s="74"/>
      <c r="AC82" s="74"/>
      <c r="AD82" s="74"/>
      <c r="AE82" s="74"/>
      <c r="AF82" s="74"/>
      <c r="AG82" s="74"/>
      <c r="AH82" s="74"/>
      <c r="AI82" s="74"/>
      <c r="AJ82" s="74"/>
      <c r="AK82" s="69" t="str">
        <f t="shared" si="3"/>
        <v/>
      </c>
      <c r="AL82" s="69" t="str">
        <f t="shared" si="3"/>
        <v/>
      </c>
      <c r="AM82" s="69" t="str">
        <f t="shared" si="3"/>
        <v/>
      </c>
      <c r="AN82" s="79"/>
      <c r="AO82" s="79"/>
      <c r="AP82" s="79"/>
      <c r="AQ82" s="79"/>
      <c r="AR82" s="79"/>
      <c r="AS82" s="79"/>
      <c r="AT82" s="79"/>
      <c r="AU82" s="79"/>
      <c r="AV82" s="80"/>
    </row>
    <row r="83" spans="1:48" s="32" customFormat="1" ht="13.9" thickTop="1" thickBot="1" x14ac:dyDescent="0.45">
      <c r="A83" s="46">
        <v>72</v>
      </c>
      <c r="B83" s="72"/>
      <c r="C83" s="73"/>
      <c r="D83" s="74"/>
      <c r="E83" s="74"/>
      <c r="F83" s="73"/>
      <c r="G83" s="73"/>
      <c r="H83" s="74"/>
      <c r="I83" s="75"/>
      <c r="J83" s="74"/>
      <c r="K83" s="76"/>
      <c r="L83" s="76"/>
      <c r="M83" s="66" t="str">
        <f t="shared" si="2"/>
        <v/>
      </c>
      <c r="N83" s="77"/>
      <c r="O83" s="78"/>
      <c r="P83" s="74"/>
      <c r="Q83" s="79"/>
      <c r="R83" s="74"/>
      <c r="S83" s="74"/>
      <c r="T83" s="74"/>
      <c r="U83" s="74"/>
      <c r="V83" s="74"/>
      <c r="W83" s="74"/>
      <c r="X83" s="74"/>
      <c r="Y83" s="74"/>
      <c r="Z83" s="74"/>
      <c r="AA83" s="74"/>
      <c r="AB83" s="74"/>
      <c r="AC83" s="74"/>
      <c r="AD83" s="74"/>
      <c r="AE83" s="74"/>
      <c r="AF83" s="74"/>
      <c r="AG83" s="74"/>
      <c r="AH83" s="74"/>
      <c r="AI83" s="74"/>
      <c r="AJ83" s="74"/>
      <c r="AK83" s="69" t="str">
        <f t="shared" si="3"/>
        <v/>
      </c>
      <c r="AL83" s="69" t="str">
        <f t="shared" si="3"/>
        <v/>
      </c>
      <c r="AM83" s="69" t="str">
        <f t="shared" si="3"/>
        <v/>
      </c>
      <c r="AN83" s="79"/>
      <c r="AO83" s="79"/>
      <c r="AP83" s="79"/>
      <c r="AQ83" s="79"/>
      <c r="AR83" s="79"/>
      <c r="AS83" s="79"/>
      <c r="AT83" s="79"/>
      <c r="AU83" s="79"/>
      <c r="AV83" s="80"/>
    </row>
    <row r="84" spans="1:48" s="32" customFormat="1" ht="13.9" thickTop="1" thickBot="1" x14ac:dyDescent="0.45">
      <c r="A84" s="46">
        <v>73</v>
      </c>
      <c r="B84" s="72"/>
      <c r="C84" s="73"/>
      <c r="D84" s="74"/>
      <c r="E84" s="74"/>
      <c r="F84" s="73"/>
      <c r="G84" s="73"/>
      <c r="H84" s="74"/>
      <c r="I84" s="75"/>
      <c r="J84" s="74"/>
      <c r="K84" s="76"/>
      <c r="L84" s="76"/>
      <c r="M84" s="66" t="str">
        <f t="shared" si="2"/>
        <v/>
      </c>
      <c r="N84" s="77"/>
      <c r="O84" s="78"/>
      <c r="P84" s="74"/>
      <c r="Q84" s="79"/>
      <c r="R84" s="74"/>
      <c r="S84" s="74"/>
      <c r="T84" s="74"/>
      <c r="U84" s="74"/>
      <c r="V84" s="74"/>
      <c r="W84" s="74"/>
      <c r="X84" s="74"/>
      <c r="Y84" s="74"/>
      <c r="Z84" s="74"/>
      <c r="AA84" s="74"/>
      <c r="AB84" s="74"/>
      <c r="AC84" s="74"/>
      <c r="AD84" s="74"/>
      <c r="AE84" s="74"/>
      <c r="AF84" s="74"/>
      <c r="AG84" s="74"/>
      <c r="AH84" s="74"/>
      <c r="AI84" s="74"/>
      <c r="AJ84" s="74"/>
      <c r="AK84" s="69" t="str">
        <f t="shared" si="3"/>
        <v/>
      </c>
      <c r="AL84" s="69" t="str">
        <f t="shared" si="3"/>
        <v/>
      </c>
      <c r="AM84" s="69" t="str">
        <f t="shared" si="3"/>
        <v/>
      </c>
      <c r="AN84" s="79"/>
      <c r="AO84" s="79"/>
      <c r="AP84" s="79"/>
      <c r="AQ84" s="79"/>
      <c r="AR84" s="79"/>
      <c r="AS84" s="79"/>
      <c r="AT84" s="79"/>
      <c r="AU84" s="79"/>
      <c r="AV84" s="80"/>
    </row>
    <row r="85" spans="1:48" s="32" customFormat="1" ht="13.9" thickTop="1" thickBot="1" x14ac:dyDescent="0.45">
      <c r="A85" s="46">
        <v>74</v>
      </c>
      <c r="B85" s="72"/>
      <c r="C85" s="73"/>
      <c r="D85" s="74"/>
      <c r="E85" s="74"/>
      <c r="F85" s="73"/>
      <c r="G85" s="73"/>
      <c r="H85" s="74"/>
      <c r="I85" s="75"/>
      <c r="J85" s="74"/>
      <c r="K85" s="76"/>
      <c r="L85" s="76"/>
      <c r="M85" s="66" t="str">
        <f t="shared" si="2"/>
        <v/>
      </c>
      <c r="N85" s="77"/>
      <c r="O85" s="78"/>
      <c r="P85" s="74"/>
      <c r="Q85" s="79"/>
      <c r="R85" s="74"/>
      <c r="S85" s="74"/>
      <c r="T85" s="74"/>
      <c r="U85" s="74"/>
      <c r="V85" s="74"/>
      <c r="W85" s="74"/>
      <c r="X85" s="74"/>
      <c r="Y85" s="74"/>
      <c r="Z85" s="74"/>
      <c r="AA85" s="74"/>
      <c r="AB85" s="74"/>
      <c r="AC85" s="74"/>
      <c r="AD85" s="74"/>
      <c r="AE85" s="74"/>
      <c r="AF85" s="74"/>
      <c r="AG85" s="74"/>
      <c r="AH85" s="74"/>
      <c r="AI85" s="74"/>
      <c r="AJ85" s="74"/>
      <c r="AK85" s="69" t="str">
        <f t="shared" si="3"/>
        <v/>
      </c>
      <c r="AL85" s="69" t="str">
        <f t="shared" si="3"/>
        <v/>
      </c>
      <c r="AM85" s="69" t="str">
        <f t="shared" si="3"/>
        <v/>
      </c>
      <c r="AN85" s="79"/>
      <c r="AO85" s="79"/>
      <c r="AP85" s="79"/>
      <c r="AQ85" s="79"/>
      <c r="AR85" s="79"/>
      <c r="AS85" s="79"/>
      <c r="AT85" s="79"/>
      <c r="AU85" s="79"/>
      <c r="AV85" s="80"/>
    </row>
    <row r="86" spans="1:48" s="32" customFormat="1" ht="13.9" thickTop="1" thickBot="1" x14ac:dyDescent="0.45">
      <c r="A86" s="46">
        <v>75</v>
      </c>
      <c r="B86" s="72"/>
      <c r="C86" s="73"/>
      <c r="D86" s="74"/>
      <c r="E86" s="74"/>
      <c r="F86" s="73"/>
      <c r="G86" s="73"/>
      <c r="H86" s="74"/>
      <c r="I86" s="75"/>
      <c r="J86" s="74"/>
      <c r="K86" s="76"/>
      <c r="L86" s="76"/>
      <c r="M86" s="66" t="str">
        <f t="shared" si="2"/>
        <v/>
      </c>
      <c r="N86" s="77"/>
      <c r="O86" s="78"/>
      <c r="P86" s="74"/>
      <c r="Q86" s="79"/>
      <c r="R86" s="74"/>
      <c r="S86" s="74"/>
      <c r="T86" s="74"/>
      <c r="U86" s="74"/>
      <c r="V86" s="74"/>
      <c r="W86" s="74"/>
      <c r="X86" s="74"/>
      <c r="Y86" s="74"/>
      <c r="Z86" s="74"/>
      <c r="AA86" s="74"/>
      <c r="AB86" s="74"/>
      <c r="AC86" s="74"/>
      <c r="AD86" s="74"/>
      <c r="AE86" s="74"/>
      <c r="AF86" s="74"/>
      <c r="AG86" s="74"/>
      <c r="AH86" s="74"/>
      <c r="AI86" s="74"/>
      <c r="AJ86" s="74"/>
      <c r="AK86" s="69" t="str">
        <f t="shared" si="3"/>
        <v/>
      </c>
      <c r="AL86" s="69" t="str">
        <f t="shared" si="3"/>
        <v/>
      </c>
      <c r="AM86" s="69" t="str">
        <f t="shared" si="3"/>
        <v/>
      </c>
      <c r="AN86" s="79"/>
      <c r="AO86" s="79"/>
      <c r="AP86" s="79"/>
      <c r="AQ86" s="79"/>
      <c r="AR86" s="79"/>
      <c r="AS86" s="79"/>
      <c r="AT86" s="79"/>
      <c r="AU86" s="79"/>
      <c r="AV86" s="80"/>
    </row>
    <row r="87" spans="1:48" s="32" customFormat="1" ht="13.9" thickTop="1" thickBot="1" x14ac:dyDescent="0.45">
      <c r="A87" s="46">
        <v>76</v>
      </c>
      <c r="B87" s="72"/>
      <c r="C87" s="73"/>
      <c r="D87" s="74"/>
      <c r="E87" s="74"/>
      <c r="F87" s="73"/>
      <c r="G87" s="73"/>
      <c r="H87" s="74"/>
      <c r="I87" s="75"/>
      <c r="J87" s="74"/>
      <c r="K87" s="76"/>
      <c r="L87" s="76"/>
      <c r="M87" s="66" t="str">
        <f t="shared" si="2"/>
        <v/>
      </c>
      <c r="N87" s="77"/>
      <c r="O87" s="78"/>
      <c r="P87" s="74"/>
      <c r="Q87" s="79"/>
      <c r="R87" s="74"/>
      <c r="S87" s="74"/>
      <c r="T87" s="74"/>
      <c r="U87" s="74"/>
      <c r="V87" s="74"/>
      <c r="W87" s="74"/>
      <c r="X87" s="74"/>
      <c r="Y87" s="74"/>
      <c r="Z87" s="74"/>
      <c r="AA87" s="74"/>
      <c r="AB87" s="74"/>
      <c r="AC87" s="74"/>
      <c r="AD87" s="74"/>
      <c r="AE87" s="74"/>
      <c r="AF87" s="74"/>
      <c r="AG87" s="74"/>
      <c r="AH87" s="74"/>
      <c r="AI87" s="74"/>
      <c r="AJ87" s="74"/>
      <c r="AK87" s="69" t="str">
        <f t="shared" si="3"/>
        <v/>
      </c>
      <c r="AL87" s="69" t="str">
        <f t="shared" si="3"/>
        <v/>
      </c>
      <c r="AM87" s="69" t="str">
        <f t="shared" si="3"/>
        <v/>
      </c>
      <c r="AN87" s="79"/>
      <c r="AO87" s="79"/>
      <c r="AP87" s="79"/>
      <c r="AQ87" s="79"/>
      <c r="AR87" s="79"/>
      <c r="AS87" s="79"/>
      <c r="AT87" s="79"/>
      <c r="AU87" s="79"/>
      <c r="AV87" s="80"/>
    </row>
    <row r="88" spans="1:48" s="32" customFormat="1" ht="13.9" thickTop="1" thickBot="1" x14ac:dyDescent="0.45">
      <c r="A88" s="46">
        <v>77</v>
      </c>
      <c r="B88" s="72"/>
      <c r="C88" s="73"/>
      <c r="D88" s="74"/>
      <c r="E88" s="74"/>
      <c r="F88" s="73"/>
      <c r="G88" s="73"/>
      <c r="H88" s="74"/>
      <c r="I88" s="75"/>
      <c r="J88" s="74"/>
      <c r="K88" s="76"/>
      <c r="L88" s="76"/>
      <c r="M88" s="66" t="str">
        <f t="shared" si="2"/>
        <v/>
      </c>
      <c r="N88" s="77"/>
      <c r="O88" s="78"/>
      <c r="P88" s="74"/>
      <c r="Q88" s="79"/>
      <c r="R88" s="74"/>
      <c r="S88" s="74"/>
      <c r="T88" s="74"/>
      <c r="U88" s="74"/>
      <c r="V88" s="74"/>
      <c r="W88" s="74"/>
      <c r="X88" s="74"/>
      <c r="Y88" s="74"/>
      <c r="Z88" s="74"/>
      <c r="AA88" s="74"/>
      <c r="AB88" s="74"/>
      <c r="AC88" s="74"/>
      <c r="AD88" s="74"/>
      <c r="AE88" s="74"/>
      <c r="AF88" s="74"/>
      <c r="AG88" s="74"/>
      <c r="AH88" s="74"/>
      <c r="AI88" s="74"/>
      <c r="AJ88" s="74"/>
      <c r="AK88" s="69" t="str">
        <f t="shared" si="3"/>
        <v/>
      </c>
      <c r="AL88" s="69" t="str">
        <f t="shared" si="3"/>
        <v/>
      </c>
      <c r="AM88" s="69" t="str">
        <f t="shared" si="3"/>
        <v/>
      </c>
      <c r="AN88" s="79"/>
      <c r="AO88" s="79"/>
      <c r="AP88" s="79"/>
      <c r="AQ88" s="79"/>
      <c r="AR88" s="79"/>
      <c r="AS88" s="79"/>
      <c r="AT88" s="79"/>
      <c r="AU88" s="79"/>
      <c r="AV88" s="80"/>
    </row>
    <row r="89" spans="1:48" s="32" customFormat="1" ht="13.9" thickTop="1" thickBot="1" x14ac:dyDescent="0.45">
      <c r="A89" s="46">
        <v>78</v>
      </c>
      <c r="B89" s="72"/>
      <c r="C89" s="73"/>
      <c r="D89" s="74"/>
      <c r="E89" s="74"/>
      <c r="F89" s="73"/>
      <c r="G89" s="73"/>
      <c r="H89" s="74"/>
      <c r="I89" s="75"/>
      <c r="J89" s="74"/>
      <c r="K89" s="76"/>
      <c r="L89" s="76"/>
      <c r="M89" s="66" t="str">
        <f t="shared" si="2"/>
        <v/>
      </c>
      <c r="N89" s="77"/>
      <c r="O89" s="78"/>
      <c r="P89" s="74"/>
      <c r="Q89" s="79"/>
      <c r="R89" s="74"/>
      <c r="S89" s="74"/>
      <c r="T89" s="74"/>
      <c r="U89" s="74"/>
      <c r="V89" s="74"/>
      <c r="W89" s="74"/>
      <c r="X89" s="74"/>
      <c r="Y89" s="74"/>
      <c r="Z89" s="74"/>
      <c r="AA89" s="74"/>
      <c r="AB89" s="74"/>
      <c r="AC89" s="74"/>
      <c r="AD89" s="74"/>
      <c r="AE89" s="74"/>
      <c r="AF89" s="74"/>
      <c r="AG89" s="74"/>
      <c r="AH89" s="74"/>
      <c r="AI89" s="74"/>
      <c r="AJ89" s="74"/>
      <c r="AK89" s="69" t="str">
        <f t="shared" si="3"/>
        <v/>
      </c>
      <c r="AL89" s="69" t="str">
        <f t="shared" si="3"/>
        <v/>
      </c>
      <c r="AM89" s="69" t="str">
        <f t="shared" si="3"/>
        <v/>
      </c>
      <c r="AN89" s="79"/>
      <c r="AO89" s="79"/>
      <c r="AP89" s="79"/>
      <c r="AQ89" s="79"/>
      <c r="AR89" s="79"/>
      <c r="AS89" s="79"/>
      <c r="AT89" s="79"/>
      <c r="AU89" s="79"/>
      <c r="AV89" s="80"/>
    </row>
    <row r="90" spans="1:48" s="32" customFormat="1" ht="13.9" thickTop="1" thickBot="1" x14ac:dyDescent="0.45">
      <c r="A90" s="46">
        <v>79</v>
      </c>
      <c r="B90" s="72"/>
      <c r="C90" s="73"/>
      <c r="D90" s="74"/>
      <c r="E90" s="74"/>
      <c r="F90" s="73"/>
      <c r="G90" s="73"/>
      <c r="H90" s="74"/>
      <c r="I90" s="75"/>
      <c r="J90" s="74"/>
      <c r="K90" s="76"/>
      <c r="L90" s="76"/>
      <c r="M90" s="66" t="str">
        <f t="shared" si="2"/>
        <v/>
      </c>
      <c r="N90" s="77"/>
      <c r="O90" s="78"/>
      <c r="P90" s="74"/>
      <c r="Q90" s="79"/>
      <c r="R90" s="74"/>
      <c r="S90" s="74"/>
      <c r="T90" s="74"/>
      <c r="U90" s="74"/>
      <c r="V90" s="74"/>
      <c r="W90" s="74"/>
      <c r="X90" s="74"/>
      <c r="Y90" s="74"/>
      <c r="Z90" s="74"/>
      <c r="AA90" s="74"/>
      <c r="AB90" s="74"/>
      <c r="AC90" s="74"/>
      <c r="AD90" s="74"/>
      <c r="AE90" s="74"/>
      <c r="AF90" s="74"/>
      <c r="AG90" s="74"/>
      <c r="AH90" s="74"/>
      <c r="AI90" s="74"/>
      <c r="AJ90" s="74"/>
      <c r="AK90" s="69" t="str">
        <f t="shared" si="3"/>
        <v/>
      </c>
      <c r="AL90" s="69" t="str">
        <f t="shared" si="3"/>
        <v/>
      </c>
      <c r="AM90" s="69" t="str">
        <f t="shared" si="3"/>
        <v/>
      </c>
      <c r="AN90" s="79"/>
      <c r="AO90" s="79"/>
      <c r="AP90" s="79"/>
      <c r="AQ90" s="79"/>
      <c r="AR90" s="79"/>
      <c r="AS90" s="79"/>
      <c r="AT90" s="79"/>
      <c r="AU90" s="79"/>
      <c r="AV90" s="80"/>
    </row>
    <row r="91" spans="1:48" s="32" customFormat="1" ht="13.9" thickTop="1" thickBot="1" x14ac:dyDescent="0.45">
      <c r="A91" s="46">
        <v>80</v>
      </c>
      <c r="B91" s="72"/>
      <c r="C91" s="73"/>
      <c r="D91" s="74"/>
      <c r="E91" s="74"/>
      <c r="F91" s="73"/>
      <c r="G91" s="73"/>
      <c r="H91" s="74"/>
      <c r="I91" s="75"/>
      <c r="J91" s="74"/>
      <c r="K91" s="76"/>
      <c r="L91" s="76"/>
      <c r="M91" s="66" t="str">
        <f t="shared" si="2"/>
        <v/>
      </c>
      <c r="N91" s="77"/>
      <c r="O91" s="78"/>
      <c r="P91" s="74"/>
      <c r="Q91" s="79"/>
      <c r="R91" s="74"/>
      <c r="S91" s="74"/>
      <c r="T91" s="74"/>
      <c r="U91" s="74"/>
      <c r="V91" s="74"/>
      <c r="W91" s="74"/>
      <c r="X91" s="74"/>
      <c r="Y91" s="74"/>
      <c r="Z91" s="74"/>
      <c r="AA91" s="74"/>
      <c r="AB91" s="74"/>
      <c r="AC91" s="74"/>
      <c r="AD91" s="74"/>
      <c r="AE91" s="74"/>
      <c r="AF91" s="74"/>
      <c r="AG91" s="74"/>
      <c r="AH91" s="74"/>
      <c r="AI91" s="74"/>
      <c r="AJ91" s="74"/>
      <c r="AK91" s="69" t="str">
        <f t="shared" si="3"/>
        <v/>
      </c>
      <c r="AL91" s="69" t="str">
        <f t="shared" si="3"/>
        <v/>
      </c>
      <c r="AM91" s="69" t="str">
        <f t="shared" si="3"/>
        <v/>
      </c>
      <c r="AN91" s="79"/>
      <c r="AO91" s="79"/>
      <c r="AP91" s="79"/>
      <c r="AQ91" s="79"/>
      <c r="AR91" s="79"/>
      <c r="AS91" s="79"/>
      <c r="AT91" s="79"/>
      <c r="AU91" s="79"/>
      <c r="AV91" s="80"/>
    </row>
    <row r="92" spans="1:48" s="32" customFormat="1" ht="13.9" thickTop="1" thickBot="1" x14ac:dyDescent="0.45">
      <c r="A92" s="46">
        <v>81</v>
      </c>
      <c r="B92" s="72"/>
      <c r="C92" s="73"/>
      <c r="D92" s="74"/>
      <c r="E92" s="74"/>
      <c r="F92" s="73"/>
      <c r="G92" s="73"/>
      <c r="H92" s="74"/>
      <c r="I92" s="75"/>
      <c r="J92" s="74"/>
      <c r="K92" s="76"/>
      <c r="L92" s="76"/>
      <c r="M92" s="66" t="str">
        <f t="shared" si="2"/>
        <v/>
      </c>
      <c r="N92" s="77"/>
      <c r="O92" s="78"/>
      <c r="P92" s="74"/>
      <c r="Q92" s="79"/>
      <c r="R92" s="74"/>
      <c r="S92" s="74"/>
      <c r="T92" s="74"/>
      <c r="U92" s="74"/>
      <c r="V92" s="74"/>
      <c r="W92" s="74"/>
      <c r="X92" s="74"/>
      <c r="Y92" s="74"/>
      <c r="Z92" s="74"/>
      <c r="AA92" s="74"/>
      <c r="AB92" s="74"/>
      <c r="AC92" s="74"/>
      <c r="AD92" s="74"/>
      <c r="AE92" s="74"/>
      <c r="AF92" s="74"/>
      <c r="AG92" s="74"/>
      <c r="AH92" s="74"/>
      <c r="AI92" s="74"/>
      <c r="AJ92" s="74"/>
      <c r="AK92" s="69" t="str">
        <f t="shared" si="3"/>
        <v/>
      </c>
      <c r="AL92" s="69" t="str">
        <f t="shared" si="3"/>
        <v/>
      </c>
      <c r="AM92" s="69" t="str">
        <f t="shared" si="3"/>
        <v/>
      </c>
      <c r="AN92" s="79"/>
      <c r="AO92" s="79"/>
      <c r="AP92" s="79"/>
      <c r="AQ92" s="79"/>
      <c r="AR92" s="79"/>
      <c r="AS92" s="79"/>
      <c r="AT92" s="79"/>
      <c r="AU92" s="79"/>
      <c r="AV92" s="80"/>
    </row>
    <row r="93" spans="1:48" s="32" customFormat="1" ht="13.9" thickTop="1" thickBot="1" x14ac:dyDescent="0.45">
      <c r="A93" s="46">
        <v>82</v>
      </c>
      <c r="B93" s="72"/>
      <c r="C93" s="73"/>
      <c r="D93" s="74"/>
      <c r="E93" s="74"/>
      <c r="F93" s="73"/>
      <c r="G93" s="73"/>
      <c r="H93" s="74"/>
      <c r="I93" s="75"/>
      <c r="J93" s="74"/>
      <c r="K93" s="76"/>
      <c r="L93" s="76"/>
      <c r="M93" s="66" t="str">
        <f t="shared" si="2"/>
        <v/>
      </c>
      <c r="N93" s="77"/>
      <c r="O93" s="78"/>
      <c r="P93" s="74"/>
      <c r="Q93" s="79"/>
      <c r="R93" s="74"/>
      <c r="S93" s="74"/>
      <c r="T93" s="74"/>
      <c r="U93" s="74"/>
      <c r="V93" s="74"/>
      <c r="W93" s="74"/>
      <c r="X93" s="74"/>
      <c r="Y93" s="74"/>
      <c r="Z93" s="74"/>
      <c r="AA93" s="74"/>
      <c r="AB93" s="74"/>
      <c r="AC93" s="74"/>
      <c r="AD93" s="74"/>
      <c r="AE93" s="74"/>
      <c r="AF93" s="74"/>
      <c r="AG93" s="74"/>
      <c r="AH93" s="74"/>
      <c r="AI93" s="74"/>
      <c r="AJ93" s="74"/>
      <c r="AK93" s="69" t="str">
        <f t="shared" si="3"/>
        <v/>
      </c>
      <c r="AL93" s="69" t="str">
        <f t="shared" si="3"/>
        <v/>
      </c>
      <c r="AM93" s="69" t="str">
        <f t="shared" si="3"/>
        <v/>
      </c>
      <c r="AN93" s="79"/>
      <c r="AO93" s="79"/>
      <c r="AP93" s="79"/>
      <c r="AQ93" s="79"/>
      <c r="AR93" s="79"/>
      <c r="AS93" s="79"/>
      <c r="AT93" s="79"/>
      <c r="AU93" s="79"/>
      <c r="AV93" s="80"/>
    </row>
    <row r="94" spans="1:48" s="32" customFormat="1" ht="13.9" thickTop="1" thickBot="1" x14ac:dyDescent="0.45">
      <c r="A94" s="46">
        <v>83</v>
      </c>
      <c r="B94" s="72"/>
      <c r="C94" s="73"/>
      <c r="D94" s="74"/>
      <c r="E94" s="74"/>
      <c r="F94" s="73"/>
      <c r="G94" s="73"/>
      <c r="H94" s="74"/>
      <c r="I94" s="75"/>
      <c r="J94" s="74"/>
      <c r="K94" s="76"/>
      <c r="L94" s="76"/>
      <c r="M94" s="66" t="str">
        <f t="shared" si="2"/>
        <v/>
      </c>
      <c r="N94" s="77"/>
      <c r="O94" s="78"/>
      <c r="P94" s="74"/>
      <c r="Q94" s="79"/>
      <c r="R94" s="74"/>
      <c r="S94" s="74"/>
      <c r="T94" s="74"/>
      <c r="U94" s="74"/>
      <c r="V94" s="74"/>
      <c r="W94" s="74"/>
      <c r="X94" s="74"/>
      <c r="Y94" s="74"/>
      <c r="Z94" s="74"/>
      <c r="AA94" s="74"/>
      <c r="AB94" s="74"/>
      <c r="AC94" s="74"/>
      <c r="AD94" s="74"/>
      <c r="AE94" s="74"/>
      <c r="AF94" s="74"/>
      <c r="AG94" s="74"/>
      <c r="AH94" s="74"/>
      <c r="AI94" s="74"/>
      <c r="AJ94" s="74"/>
      <c r="AK94" s="69" t="str">
        <f t="shared" si="3"/>
        <v/>
      </c>
      <c r="AL94" s="69" t="str">
        <f t="shared" si="3"/>
        <v/>
      </c>
      <c r="AM94" s="69" t="str">
        <f t="shared" si="3"/>
        <v/>
      </c>
      <c r="AN94" s="79"/>
      <c r="AO94" s="79"/>
      <c r="AP94" s="79"/>
      <c r="AQ94" s="79"/>
      <c r="AR94" s="79"/>
      <c r="AS94" s="79"/>
      <c r="AT94" s="79"/>
      <c r="AU94" s="79"/>
      <c r="AV94" s="80"/>
    </row>
    <row r="95" spans="1:48" s="32" customFormat="1" ht="13.9" thickTop="1" thickBot="1" x14ac:dyDescent="0.45">
      <c r="A95" s="46">
        <v>84</v>
      </c>
      <c r="B95" s="72"/>
      <c r="C95" s="73"/>
      <c r="D95" s="74"/>
      <c r="E95" s="74"/>
      <c r="F95" s="73"/>
      <c r="G95" s="73"/>
      <c r="H95" s="74"/>
      <c r="I95" s="75"/>
      <c r="J95" s="74"/>
      <c r="K95" s="76"/>
      <c r="L95" s="76"/>
      <c r="M95" s="66" t="str">
        <f t="shared" si="2"/>
        <v/>
      </c>
      <c r="N95" s="77"/>
      <c r="O95" s="78"/>
      <c r="P95" s="74"/>
      <c r="Q95" s="79"/>
      <c r="R95" s="74"/>
      <c r="S95" s="74"/>
      <c r="T95" s="74"/>
      <c r="U95" s="74"/>
      <c r="V95" s="74"/>
      <c r="W95" s="74"/>
      <c r="X95" s="74"/>
      <c r="Y95" s="74"/>
      <c r="Z95" s="74"/>
      <c r="AA95" s="74"/>
      <c r="AB95" s="74"/>
      <c r="AC95" s="74"/>
      <c r="AD95" s="74"/>
      <c r="AE95" s="74"/>
      <c r="AF95" s="74"/>
      <c r="AG95" s="74"/>
      <c r="AH95" s="74"/>
      <c r="AI95" s="74"/>
      <c r="AJ95" s="74"/>
      <c r="AK95" s="69" t="str">
        <f t="shared" si="3"/>
        <v/>
      </c>
      <c r="AL95" s="69" t="str">
        <f t="shared" si="3"/>
        <v/>
      </c>
      <c r="AM95" s="69" t="str">
        <f t="shared" si="3"/>
        <v/>
      </c>
      <c r="AN95" s="79"/>
      <c r="AO95" s="79"/>
      <c r="AP95" s="79"/>
      <c r="AQ95" s="79"/>
      <c r="AR95" s="79"/>
      <c r="AS95" s="79"/>
      <c r="AT95" s="79"/>
      <c r="AU95" s="79"/>
      <c r="AV95" s="80"/>
    </row>
    <row r="96" spans="1:48" s="32" customFormat="1" ht="13.9" thickTop="1" thickBot="1" x14ac:dyDescent="0.45">
      <c r="A96" s="46">
        <v>85</v>
      </c>
      <c r="B96" s="72"/>
      <c r="C96" s="73"/>
      <c r="D96" s="74"/>
      <c r="E96" s="74"/>
      <c r="F96" s="73"/>
      <c r="G96" s="73"/>
      <c r="H96" s="74"/>
      <c r="I96" s="75"/>
      <c r="J96" s="74"/>
      <c r="K96" s="76"/>
      <c r="L96" s="76"/>
      <c r="M96" s="66" t="str">
        <f t="shared" si="2"/>
        <v/>
      </c>
      <c r="N96" s="77"/>
      <c r="O96" s="78"/>
      <c r="P96" s="74"/>
      <c r="Q96" s="79"/>
      <c r="R96" s="74"/>
      <c r="S96" s="74"/>
      <c r="T96" s="74"/>
      <c r="U96" s="74"/>
      <c r="V96" s="74"/>
      <c r="W96" s="74"/>
      <c r="X96" s="74"/>
      <c r="Y96" s="74"/>
      <c r="Z96" s="74"/>
      <c r="AA96" s="74"/>
      <c r="AB96" s="74"/>
      <c r="AC96" s="74"/>
      <c r="AD96" s="74"/>
      <c r="AE96" s="74"/>
      <c r="AF96" s="74"/>
      <c r="AG96" s="74"/>
      <c r="AH96" s="74"/>
      <c r="AI96" s="74"/>
      <c r="AJ96" s="74"/>
      <c r="AK96" s="69" t="str">
        <f t="shared" si="3"/>
        <v/>
      </c>
      <c r="AL96" s="69" t="str">
        <f t="shared" si="3"/>
        <v/>
      </c>
      <c r="AM96" s="69" t="str">
        <f t="shared" si="3"/>
        <v/>
      </c>
      <c r="AN96" s="79"/>
      <c r="AO96" s="79"/>
      <c r="AP96" s="79"/>
      <c r="AQ96" s="79"/>
      <c r="AR96" s="79"/>
      <c r="AS96" s="79"/>
      <c r="AT96" s="79"/>
      <c r="AU96" s="79"/>
      <c r="AV96" s="80"/>
    </row>
    <row r="97" spans="1:48" s="32" customFormat="1" ht="13.9" thickTop="1" thickBot="1" x14ac:dyDescent="0.45">
      <c r="A97" s="46">
        <v>86</v>
      </c>
      <c r="B97" s="72"/>
      <c r="C97" s="73"/>
      <c r="D97" s="74"/>
      <c r="E97" s="74"/>
      <c r="F97" s="73"/>
      <c r="G97" s="73"/>
      <c r="H97" s="74"/>
      <c r="I97" s="75"/>
      <c r="J97" s="74"/>
      <c r="K97" s="76"/>
      <c r="L97" s="76"/>
      <c r="M97" s="66" t="str">
        <f t="shared" si="2"/>
        <v/>
      </c>
      <c r="N97" s="77"/>
      <c r="O97" s="78"/>
      <c r="P97" s="74"/>
      <c r="Q97" s="79"/>
      <c r="R97" s="74"/>
      <c r="S97" s="74"/>
      <c r="T97" s="74"/>
      <c r="U97" s="74"/>
      <c r="V97" s="74"/>
      <c r="W97" s="74"/>
      <c r="X97" s="74"/>
      <c r="Y97" s="74"/>
      <c r="Z97" s="74"/>
      <c r="AA97" s="74"/>
      <c r="AB97" s="74"/>
      <c r="AC97" s="74"/>
      <c r="AD97" s="74"/>
      <c r="AE97" s="74"/>
      <c r="AF97" s="74"/>
      <c r="AG97" s="74"/>
      <c r="AH97" s="74"/>
      <c r="AI97" s="74"/>
      <c r="AJ97" s="74"/>
      <c r="AK97" s="69" t="str">
        <f t="shared" si="3"/>
        <v/>
      </c>
      <c r="AL97" s="69" t="str">
        <f t="shared" si="3"/>
        <v/>
      </c>
      <c r="AM97" s="69" t="str">
        <f t="shared" si="3"/>
        <v/>
      </c>
      <c r="AN97" s="79"/>
      <c r="AO97" s="79"/>
      <c r="AP97" s="79"/>
      <c r="AQ97" s="79"/>
      <c r="AR97" s="79"/>
      <c r="AS97" s="79"/>
      <c r="AT97" s="79"/>
      <c r="AU97" s="79"/>
      <c r="AV97" s="80"/>
    </row>
    <row r="98" spans="1:48" s="32" customFormat="1" ht="13.9" thickTop="1" thickBot="1" x14ac:dyDescent="0.45">
      <c r="A98" s="46">
        <v>87</v>
      </c>
      <c r="B98" s="72"/>
      <c r="C98" s="73"/>
      <c r="D98" s="74"/>
      <c r="E98" s="74"/>
      <c r="F98" s="73"/>
      <c r="G98" s="73"/>
      <c r="H98" s="74"/>
      <c r="I98" s="75"/>
      <c r="J98" s="74"/>
      <c r="K98" s="76"/>
      <c r="L98" s="76"/>
      <c r="M98" s="66" t="str">
        <f t="shared" si="2"/>
        <v/>
      </c>
      <c r="N98" s="77"/>
      <c r="O98" s="78"/>
      <c r="P98" s="74"/>
      <c r="Q98" s="79"/>
      <c r="R98" s="74"/>
      <c r="S98" s="74"/>
      <c r="T98" s="74"/>
      <c r="U98" s="74"/>
      <c r="V98" s="74"/>
      <c r="W98" s="74"/>
      <c r="X98" s="74"/>
      <c r="Y98" s="74"/>
      <c r="Z98" s="74"/>
      <c r="AA98" s="74"/>
      <c r="AB98" s="74"/>
      <c r="AC98" s="74"/>
      <c r="AD98" s="74"/>
      <c r="AE98" s="74"/>
      <c r="AF98" s="74"/>
      <c r="AG98" s="74"/>
      <c r="AH98" s="74"/>
      <c r="AI98" s="74"/>
      <c r="AJ98" s="74"/>
      <c r="AK98" s="69" t="str">
        <f t="shared" si="3"/>
        <v/>
      </c>
      <c r="AL98" s="69" t="str">
        <f t="shared" si="3"/>
        <v/>
      </c>
      <c r="AM98" s="69" t="str">
        <f t="shared" si="3"/>
        <v/>
      </c>
      <c r="AN98" s="79"/>
      <c r="AO98" s="79"/>
      <c r="AP98" s="79"/>
      <c r="AQ98" s="79"/>
      <c r="AR98" s="79"/>
      <c r="AS98" s="79"/>
      <c r="AT98" s="79"/>
      <c r="AU98" s="79"/>
      <c r="AV98" s="80"/>
    </row>
    <row r="99" spans="1:48" s="32" customFormat="1" ht="13.9" thickTop="1" thickBot="1" x14ac:dyDescent="0.45">
      <c r="A99" s="46">
        <v>88</v>
      </c>
      <c r="B99" s="72"/>
      <c r="C99" s="73"/>
      <c r="D99" s="74"/>
      <c r="E99" s="74"/>
      <c r="F99" s="73"/>
      <c r="G99" s="73"/>
      <c r="H99" s="74"/>
      <c r="I99" s="75"/>
      <c r="J99" s="74"/>
      <c r="K99" s="76"/>
      <c r="L99" s="76"/>
      <c r="M99" s="66" t="str">
        <f t="shared" si="2"/>
        <v/>
      </c>
      <c r="N99" s="77"/>
      <c r="O99" s="78"/>
      <c r="P99" s="74"/>
      <c r="Q99" s="79"/>
      <c r="R99" s="74"/>
      <c r="S99" s="74"/>
      <c r="T99" s="74"/>
      <c r="U99" s="74"/>
      <c r="V99" s="74"/>
      <c r="W99" s="74"/>
      <c r="X99" s="74"/>
      <c r="Y99" s="74"/>
      <c r="Z99" s="74"/>
      <c r="AA99" s="74"/>
      <c r="AB99" s="74"/>
      <c r="AC99" s="74"/>
      <c r="AD99" s="74"/>
      <c r="AE99" s="74"/>
      <c r="AF99" s="74"/>
      <c r="AG99" s="74"/>
      <c r="AH99" s="74"/>
      <c r="AI99" s="74"/>
      <c r="AJ99" s="74"/>
      <c r="AK99" s="69" t="str">
        <f t="shared" si="3"/>
        <v/>
      </c>
      <c r="AL99" s="69" t="str">
        <f t="shared" si="3"/>
        <v/>
      </c>
      <c r="AM99" s="69" t="str">
        <f t="shared" si="3"/>
        <v/>
      </c>
      <c r="AN99" s="79"/>
      <c r="AO99" s="79"/>
      <c r="AP99" s="79"/>
      <c r="AQ99" s="79"/>
      <c r="AR99" s="79"/>
      <c r="AS99" s="79"/>
      <c r="AT99" s="79"/>
      <c r="AU99" s="79"/>
      <c r="AV99" s="80"/>
    </row>
    <row r="100" spans="1:48" s="32" customFormat="1" ht="13.9" thickTop="1" thickBot="1" x14ac:dyDescent="0.45">
      <c r="A100" s="46">
        <v>89</v>
      </c>
      <c r="B100" s="72"/>
      <c r="C100" s="73"/>
      <c r="D100" s="74"/>
      <c r="E100" s="74"/>
      <c r="F100" s="73"/>
      <c r="G100" s="73"/>
      <c r="H100" s="74"/>
      <c r="I100" s="75"/>
      <c r="J100" s="74"/>
      <c r="K100" s="76"/>
      <c r="L100" s="76"/>
      <c r="M100" s="66" t="str">
        <f t="shared" si="2"/>
        <v/>
      </c>
      <c r="N100" s="77"/>
      <c r="O100" s="78"/>
      <c r="P100" s="74"/>
      <c r="Q100" s="79"/>
      <c r="R100" s="74"/>
      <c r="S100" s="74"/>
      <c r="T100" s="74"/>
      <c r="U100" s="74"/>
      <c r="V100" s="74"/>
      <c r="W100" s="74"/>
      <c r="X100" s="74"/>
      <c r="Y100" s="74"/>
      <c r="Z100" s="74"/>
      <c r="AA100" s="74"/>
      <c r="AB100" s="74"/>
      <c r="AC100" s="74"/>
      <c r="AD100" s="74"/>
      <c r="AE100" s="74"/>
      <c r="AF100" s="74"/>
      <c r="AG100" s="74"/>
      <c r="AH100" s="74"/>
      <c r="AI100" s="74"/>
      <c r="AJ100" s="74"/>
      <c r="AK100" s="69" t="str">
        <f t="shared" si="3"/>
        <v/>
      </c>
      <c r="AL100" s="69" t="str">
        <f t="shared" si="3"/>
        <v/>
      </c>
      <c r="AM100" s="69" t="str">
        <f t="shared" si="3"/>
        <v/>
      </c>
      <c r="AN100" s="79"/>
      <c r="AO100" s="79"/>
      <c r="AP100" s="79"/>
      <c r="AQ100" s="79"/>
      <c r="AR100" s="79"/>
      <c r="AS100" s="79"/>
      <c r="AT100" s="79"/>
      <c r="AU100" s="79"/>
      <c r="AV100" s="80"/>
    </row>
    <row r="101" spans="1:48" s="32" customFormat="1" ht="13.9" thickTop="1" thickBot="1" x14ac:dyDescent="0.45">
      <c r="A101" s="46">
        <v>90</v>
      </c>
      <c r="B101" s="72"/>
      <c r="C101" s="73"/>
      <c r="D101" s="74"/>
      <c r="E101" s="74"/>
      <c r="F101" s="73"/>
      <c r="G101" s="73"/>
      <c r="H101" s="74"/>
      <c r="I101" s="75"/>
      <c r="J101" s="74"/>
      <c r="K101" s="76"/>
      <c r="L101" s="76"/>
      <c r="M101" s="66" t="str">
        <f t="shared" si="2"/>
        <v/>
      </c>
      <c r="N101" s="77"/>
      <c r="O101" s="78"/>
      <c r="P101" s="74"/>
      <c r="Q101" s="79"/>
      <c r="R101" s="74"/>
      <c r="S101" s="74"/>
      <c r="T101" s="74"/>
      <c r="U101" s="74"/>
      <c r="V101" s="74"/>
      <c r="W101" s="74"/>
      <c r="X101" s="74"/>
      <c r="Y101" s="74"/>
      <c r="Z101" s="74"/>
      <c r="AA101" s="74"/>
      <c r="AB101" s="74"/>
      <c r="AC101" s="74"/>
      <c r="AD101" s="74"/>
      <c r="AE101" s="74"/>
      <c r="AF101" s="74"/>
      <c r="AG101" s="74"/>
      <c r="AH101" s="74"/>
      <c r="AI101" s="74"/>
      <c r="AJ101" s="74"/>
      <c r="AK101" s="69" t="str">
        <f t="shared" si="3"/>
        <v/>
      </c>
      <c r="AL101" s="69" t="str">
        <f t="shared" si="3"/>
        <v/>
      </c>
      <c r="AM101" s="69" t="str">
        <f t="shared" si="3"/>
        <v/>
      </c>
      <c r="AN101" s="79"/>
      <c r="AO101" s="79"/>
      <c r="AP101" s="79"/>
      <c r="AQ101" s="79"/>
      <c r="AR101" s="79"/>
      <c r="AS101" s="79"/>
      <c r="AT101" s="79"/>
      <c r="AU101" s="79"/>
      <c r="AV101" s="80"/>
    </row>
    <row r="102" spans="1:48" s="32" customFormat="1" ht="13.9" thickTop="1" thickBot="1" x14ac:dyDescent="0.45">
      <c r="A102" s="46">
        <v>91</v>
      </c>
      <c r="B102" s="72"/>
      <c r="C102" s="73"/>
      <c r="D102" s="74"/>
      <c r="E102" s="74"/>
      <c r="F102" s="73"/>
      <c r="G102" s="73"/>
      <c r="H102" s="74"/>
      <c r="I102" s="75"/>
      <c r="J102" s="74"/>
      <c r="K102" s="76"/>
      <c r="L102" s="76"/>
      <c r="M102" s="66" t="str">
        <f t="shared" si="2"/>
        <v/>
      </c>
      <c r="N102" s="77"/>
      <c r="O102" s="78"/>
      <c r="P102" s="74"/>
      <c r="Q102" s="79"/>
      <c r="R102" s="74"/>
      <c r="S102" s="74"/>
      <c r="T102" s="74"/>
      <c r="U102" s="74"/>
      <c r="V102" s="74"/>
      <c r="W102" s="74"/>
      <c r="X102" s="74"/>
      <c r="Y102" s="74"/>
      <c r="Z102" s="74"/>
      <c r="AA102" s="74"/>
      <c r="AB102" s="74"/>
      <c r="AC102" s="74"/>
      <c r="AD102" s="74"/>
      <c r="AE102" s="74"/>
      <c r="AF102" s="74"/>
      <c r="AG102" s="74"/>
      <c r="AH102" s="74"/>
      <c r="AI102" s="74"/>
      <c r="AJ102" s="74"/>
      <c r="AK102" s="69" t="str">
        <f t="shared" si="3"/>
        <v/>
      </c>
      <c r="AL102" s="69" t="str">
        <f t="shared" si="3"/>
        <v/>
      </c>
      <c r="AM102" s="69" t="str">
        <f t="shared" si="3"/>
        <v/>
      </c>
      <c r="AN102" s="79"/>
      <c r="AO102" s="79"/>
      <c r="AP102" s="79"/>
      <c r="AQ102" s="79"/>
      <c r="AR102" s="79"/>
      <c r="AS102" s="79"/>
      <c r="AT102" s="79"/>
      <c r="AU102" s="79"/>
      <c r="AV102" s="80"/>
    </row>
    <row r="103" spans="1:48" s="32" customFormat="1" ht="13.9" thickTop="1" thickBot="1" x14ac:dyDescent="0.45">
      <c r="A103" s="46">
        <v>92</v>
      </c>
      <c r="B103" s="72"/>
      <c r="C103" s="73"/>
      <c r="D103" s="74"/>
      <c r="E103" s="74"/>
      <c r="F103" s="73"/>
      <c r="G103" s="73"/>
      <c r="H103" s="74"/>
      <c r="I103" s="75"/>
      <c r="J103" s="74"/>
      <c r="K103" s="76"/>
      <c r="L103" s="76"/>
      <c r="M103" s="66" t="str">
        <f t="shared" si="2"/>
        <v/>
      </c>
      <c r="N103" s="77"/>
      <c r="O103" s="78"/>
      <c r="P103" s="74"/>
      <c r="Q103" s="79"/>
      <c r="R103" s="74"/>
      <c r="S103" s="74"/>
      <c r="T103" s="74"/>
      <c r="U103" s="74"/>
      <c r="V103" s="74"/>
      <c r="W103" s="74"/>
      <c r="X103" s="74"/>
      <c r="Y103" s="74"/>
      <c r="Z103" s="74"/>
      <c r="AA103" s="74"/>
      <c r="AB103" s="74"/>
      <c r="AC103" s="74"/>
      <c r="AD103" s="74"/>
      <c r="AE103" s="74"/>
      <c r="AF103" s="74"/>
      <c r="AG103" s="74"/>
      <c r="AH103" s="74"/>
      <c r="AI103" s="74"/>
      <c r="AJ103" s="74"/>
      <c r="AK103" s="69" t="str">
        <f t="shared" si="3"/>
        <v/>
      </c>
      <c r="AL103" s="69" t="str">
        <f t="shared" si="3"/>
        <v/>
      </c>
      <c r="AM103" s="69" t="str">
        <f t="shared" si="3"/>
        <v/>
      </c>
      <c r="AN103" s="79"/>
      <c r="AO103" s="79"/>
      <c r="AP103" s="79"/>
      <c r="AQ103" s="79"/>
      <c r="AR103" s="79"/>
      <c r="AS103" s="79"/>
      <c r="AT103" s="79"/>
      <c r="AU103" s="79"/>
      <c r="AV103" s="80"/>
    </row>
    <row r="104" spans="1:48" s="32" customFormat="1" ht="13.9" thickTop="1" thickBot="1" x14ac:dyDescent="0.45">
      <c r="A104" s="46">
        <v>93</v>
      </c>
      <c r="B104" s="72"/>
      <c r="C104" s="73"/>
      <c r="D104" s="74"/>
      <c r="E104" s="74"/>
      <c r="F104" s="73"/>
      <c r="G104" s="73"/>
      <c r="H104" s="74"/>
      <c r="I104" s="75"/>
      <c r="J104" s="74"/>
      <c r="K104" s="76"/>
      <c r="L104" s="76"/>
      <c r="M104" s="66" t="str">
        <f t="shared" si="2"/>
        <v/>
      </c>
      <c r="N104" s="77"/>
      <c r="O104" s="78"/>
      <c r="P104" s="74"/>
      <c r="Q104" s="79"/>
      <c r="R104" s="74"/>
      <c r="S104" s="74"/>
      <c r="T104" s="74"/>
      <c r="U104" s="74"/>
      <c r="V104" s="74"/>
      <c r="W104" s="74"/>
      <c r="X104" s="74"/>
      <c r="Y104" s="74"/>
      <c r="Z104" s="74"/>
      <c r="AA104" s="74"/>
      <c r="AB104" s="74"/>
      <c r="AC104" s="74"/>
      <c r="AD104" s="74"/>
      <c r="AE104" s="74"/>
      <c r="AF104" s="74"/>
      <c r="AG104" s="74"/>
      <c r="AH104" s="74"/>
      <c r="AI104" s="74"/>
      <c r="AJ104" s="74"/>
      <c r="AK104" s="69" t="str">
        <f t="shared" si="3"/>
        <v/>
      </c>
      <c r="AL104" s="69" t="str">
        <f t="shared" si="3"/>
        <v/>
      </c>
      <c r="AM104" s="69" t="str">
        <f t="shared" si="3"/>
        <v/>
      </c>
      <c r="AN104" s="79"/>
      <c r="AO104" s="79"/>
      <c r="AP104" s="79"/>
      <c r="AQ104" s="79"/>
      <c r="AR104" s="79"/>
      <c r="AS104" s="79"/>
      <c r="AT104" s="79"/>
      <c r="AU104" s="79"/>
      <c r="AV104" s="80"/>
    </row>
    <row r="105" spans="1:48" s="32" customFormat="1" ht="13.9" thickTop="1" thickBot="1" x14ac:dyDescent="0.45">
      <c r="A105" s="46">
        <v>94</v>
      </c>
      <c r="B105" s="72"/>
      <c r="C105" s="73"/>
      <c r="D105" s="74"/>
      <c r="E105" s="74"/>
      <c r="F105" s="73"/>
      <c r="G105" s="73"/>
      <c r="H105" s="74"/>
      <c r="I105" s="75"/>
      <c r="J105" s="74"/>
      <c r="K105" s="76"/>
      <c r="L105" s="76"/>
      <c r="M105" s="66" t="str">
        <f t="shared" si="2"/>
        <v/>
      </c>
      <c r="N105" s="77"/>
      <c r="O105" s="78"/>
      <c r="P105" s="74"/>
      <c r="Q105" s="79"/>
      <c r="R105" s="74"/>
      <c r="S105" s="74"/>
      <c r="T105" s="74"/>
      <c r="U105" s="74"/>
      <c r="V105" s="74"/>
      <c r="W105" s="74"/>
      <c r="X105" s="74"/>
      <c r="Y105" s="74"/>
      <c r="Z105" s="74"/>
      <c r="AA105" s="74"/>
      <c r="AB105" s="74"/>
      <c r="AC105" s="74"/>
      <c r="AD105" s="74"/>
      <c r="AE105" s="74"/>
      <c r="AF105" s="74"/>
      <c r="AG105" s="74"/>
      <c r="AH105" s="74"/>
      <c r="AI105" s="74"/>
      <c r="AJ105" s="74"/>
      <c r="AK105" s="69" t="str">
        <f t="shared" si="3"/>
        <v/>
      </c>
      <c r="AL105" s="69" t="str">
        <f t="shared" si="3"/>
        <v/>
      </c>
      <c r="AM105" s="69" t="str">
        <f t="shared" si="3"/>
        <v/>
      </c>
      <c r="AN105" s="79"/>
      <c r="AO105" s="79"/>
      <c r="AP105" s="79"/>
      <c r="AQ105" s="79"/>
      <c r="AR105" s="79"/>
      <c r="AS105" s="79"/>
      <c r="AT105" s="79"/>
      <c r="AU105" s="79"/>
      <c r="AV105" s="80"/>
    </row>
    <row r="106" spans="1:48" s="32" customFormat="1" ht="13.9" thickTop="1" thickBot="1" x14ac:dyDescent="0.45">
      <c r="A106" s="46">
        <v>95</v>
      </c>
      <c r="B106" s="72"/>
      <c r="C106" s="73"/>
      <c r="D106" s="74"/>
      <c r="E106" s="74"/>
      <c r="F106" s="73"/>
      <c r="G106" s="73"/>
      <c r="H106" s="74"/>
      <c r="I106" s="75"/>
      <c r="J106" s="74"/>
      <c r="K106" s="76"/>
      <c r="L106" s="76"/>
      <c r="M106" s="66" t="str">
        <f t="shared" si="2"/>
        <v/>
      </c>
      <c r="N106" s="77"/>
      <c r="O106" s="78"/>
      <c r="P106" s="74"/>
      <c r="Q106" s="79"/>
      <c r="R106" s="74"/>
      <c r="S106" s="74"/>
      <c r="T106" s="74"/>
      <c r="U106" s="74"/>
      <c r="V106" s="74"/>
      <c r="W106" s="74"/>
      <c r="X106" s="74"/>
      <c r="Y106" s="74"/>
      <c r="Z106" s="74"/>
      <c r="AA106" s="74"/>
      <c r="AB106" s="74"/>
      <c r="AC106" s="74"/>
      <c r="AD106" s="74"/>
      <c r="AE106" s="74"/>
      <c r="AF106" s="74"/>
      <c r="AG106" s="74"/>
      <c r="AH106" s="74"/>
      <c r="AI106" s="74"/>
      <c r="AJ106" s="74"/>
      <c r="AK106" s="69" t="str">
        <f t="shared" si="3"/>
        <v/>
      </c>
      <c r="AL106" s="69" t="str">
        <f t="shared" si="3"/>
        <v/>
      </c>
      <c r="AM106" s="69" t="str">
        <f t="shared" si="3"/>
        <v/>
      </c>
      <c r="AN106" s="79"/>
      <c r="AO106" s="79"/>
      <c r="AP106" s="79"/>
      <c r="AQ106" s="79"/>
      <c r="AR106" s="79"/>
      <c r="AS106" s="79"/>
      <c r="AT106" s="79"/>
      <c r="AU106" s="79"/>
      <c r="AV106" s="80"/>
    </row>
    <row r="107" spans="1:48" s="32" customFormat="1" ht="13.9" thickTop="1" thickBot="1" x14ac:dyDescent="0.45">
      <c r="A107" s="46">
        <v>96</v>
      </c>
      <c r="B107" s="72"/>
      <c r="C107" s="73"/>
      <c r="D107" s="74"/>
      <c r="E107" s="74"/>
      <c r="F107" s="73"/>
      <c r="G107" s="73"/>
      <c r="H107" s="74"/>
      <c r="I107" s="75"/>
      <c r="J107" s="74"/>
      <c r="K107" s="76"/>
      <c r="L107" s="76"/>
      <c r="M107" s="66" t="str">
        <f t="shared" si="2"/>
        <v/>
      </c>
      <c r="N107" s="77"/>
      <c r="O107" s="78"/>
      <c r="P107" s="74"/>
      <c r="Q107" s="79"/>
      <c r="R107" s="74"/>
      <c r="S107" s="74"/>
      <c r="T107" s="74"/>
      <c r="U107" s="74"/>
      <c r="V107" s="74"/>
      <c r="W107" s="74"/>
      <c r="X107" s="74"/>
      <c r="Y107" s="74"/>
      <c r="Z107" s="74"/>
      <c r="AA107" s="74"/>
      <c r="AB107" s="74"/>
      <c r="AC107" s="74"/>
      <c r="AD107" s="74"/>
      <c r="AE107" s="74"/>
      <c r="AF107" s="74"/>
      <c r="AG107" s="74"/>
      <c r="AH107" s="74"/>
      <c r="AI107" s="74"/>
      <c r="AJ107" s="74"/>
      <c r="AK107" s="69" t="str">
        <f t="shared" si="3"/>
        <v/>
      </c>
      <c r="AL107" s="69" t="str">
        <f t="shared" si="3"/>
        <v/>
      </c>
      <c r="AM107" s="69" t="str">
        <f t="shared" si="3"/>
        <v/>
      </c>
      <c r="AN107" s="79"/>
      <c r="AO107" s="79"/>
      <c r="AP107" s="79"/>
      <c r="AQ107" s="79"/>
      <c r="AR107" s="79"/>
      <c r="AS107" s="79"/>
      <c r="AT107" s="79"/>
      <c r="AU107" s="79"/>
      <c r="AV107" s="80"/>
    </row>
    <row r="108" spans="1:48" s="32" customFormat="1" ht="13.9" thickTop="1" thickBot="1" x14ac:dyDescent="0.45">
      <c r="A108" s="46">
        <v>97</v>
      </c>
      <c r="B108" s="72"/>
      <c r="C108" s="73"/>
      <c r="D108" s="74"/>
      <c r="E108" s="74"/>
      <c r="F108" s="73"/>
      <c r="G108" s="73"/>
      <c r="H108" s="74"/>
      <c r="I108" s="75"/>
      <c r="J108" s="74"/>
      <c r="K108" s="76"/>
      <c r="L108" s="76"/>
      <c r="M108" s="66" t="str">
        <f t="shared" si="2"/>
        <v/>
      </c>
      <c r="N108" s="77"/>
      <c r="O108" s="78"/>
      <c r="P108" s="74"/>
      <c r="Q108" s="79"/>
      <c r="R108" s="74"/>
      <c r="S108" s="74"/>
      <c r="T108" s="74"/>
      <c r="U108" s="74"/>
      <c r="V108" s="74"/>
      <c r="W108" s="74"/>
      <c r="X108" s="74"/>
      <c r="Y108" s="74"/>
      <c r="Z108" s="74"/>
      <c r="AA108" s="74"/>
      <c r="AB108" s="74"/>
      <c r="AC108" s="74"/>
      <c r="AD108" s="74"/>
      <c r="AE108" s="74"/>
      <c r="AF108" s="74"/>
      <c r="AG108" s="74"/>
      <c r="AH108" s="74"/>
      <c r="AI108" s="74"/>
      <c r="AJ108" s="74"/>
      <c r="AK108" s="69" t="str">
        <f t="shared" si="3"/>
        <v/>
      </c>
      <c r="AL108" s="69" t="str">
        <f t="shared" si="3"/>
        <v/>
      </c>
      <c r="AM108" s="69" t="str">
        <f t="shared" si="3"/>
        <v/>
      </c>
      <c r="AN108" s="79"/>
      <c r="AO108" s="79"/>
      <c r="AP108" s="79"/>
      <c r="AQ108" s="79"/>
      <c r="AR108" s="79"/>
      <c r="AS108" s="79"/>
      <c r="AT108" s="79"/>
      <c r="AU108" s="79"/>
      <c r="AV108" s="80"/>
    </row>
    <row r="109" spans="1:48" s="32" customFormat="1" ht="13.9" thickTop="1" thickBot="1" x14ac:dyDescent="0.45">
      <c r="A109" s="46">
        <v>98</v>
      </c>
      <c r="B109" s="72"/>
      <c r="C109" s="73"/>
      <c r="D109" s="74"/>
      <c r="E109" s="74"/>
      <c r="F109" s="73"/>
      <c r="G109" s="73"/>
      <c r="H109" s="74"/>
      <c r="I109" s="75"/>
      <c r="J109" s="74"/>
      <c r="K109" s="76"/>
      <c r="L109" s="76"/>
      <c r="M109" s="66" t="str">
        <f t="shared" si="2"/>
        <v/>
      </c>
      <c r="N109" s="77"/>
      <c r="O109" s="78"/>
      <c r="P109" s="74"/>
      <c r="Q109" s="79"/>
      <c r="R109" s="74"/>
      <c r="S109" s="74"/>
      <c r="T109" s="74"/>
      <c r="U109" s="74"/>
      <c r="V109" s="74"/>
      <c r="W109" s="74"/>
      <c r="X109" s="74"/>
      <c r="Y109" s="74"/>
      <c r="Z109" s="74"/>
      <c r="AA109" s="74"/>
      <c r="AB109" s="74"/>
      <c r="AC109" s="74"/>
      <c r="AD109" s="74"/>
      <c r="AE109" s="74"/>
      <c r="AF109" s="74"/>
      <c r="AG109" s="74"/>
      <c r="AH109" s="74"/>
      <c r="AI109" s="74"/>
      <c r="AJ109" s="74"/>
      <c r="AK109" s="69" t="str">
        <f t="shared" si="3"/>
        <v/>
      </c>
      <c r="AL109" s="69" t="str">
        <f t="shared" si="3"/>
        <v/>
      </c>
      <c r="AM109" s="69" t="str">
        <f t="shared" si="3"/>
        <v/>
      </c>
      <c r="AN109" s="79"/>
      <c r="AO109" s="79"/>
      <c r="AP109" s="79"/>
      <c r="AQ109" s="79"/>
      <c r="AR109" s="79"/>
      <c r="AS109" s="79"/>
      <c r="AT109" s="79"/>
      <c r="AU109" s="79"/>
      <c r="AV109" s="80"/>
    </row>
    <row r="110" spans="1:48" s="32" customFormat="1" ht="13.9" thickTop="1" thickBot="1" x14ac:dyDescent="0.45">
      <c r="A110" s="46">
        <v>99</v>
      </c>
      <c r="B110" s="72"/>
      <c r="C110" s="73"/>
      <c r="D110" s="74"/>
      <c r="E110" s="74"/>
      <c r="F110" s="73"/>
      <c r="G110" s="73"/>
      <c r="H110" s="74"/>
      <c r="I110" s="75"/>
      <c r="J110" s="74"/>
      <c r="K110" s="76"/>
      <c r="L110" s="76"/>
      <c r="M110" s="66" t="str">
        <f t="shared" si="2"/>
        <v/>
      </c>
      <c r="N110" s="77"/>
      <c r="O110" s="78"/>
      <c r="P110" s="74"/>
      <c r="Q110" s="79"/>
      <c r="R110" s="74"/>
      <c r="S110" s="74"/>
      <c r="T110" s="74"/>
      <c r="U110" s="74"/>
      <c r="V110" s="74"/>
      <c r="W110" s="74"/>
      <c r="X110" s="74"/>
      <c r="Y110" s="74"/>
      <c r="Z110" s="74"/>
      <c r="AA110" s="74"/>
      <c r="AB110" s="74"/>
      <c r="AC110" s="74"/>
      <c r="AD110" s="74"/>
      <c r="AE110" s="74"/>
      <c r="AF110" s="74"/>
      <c r="AG110" s="74"/>
      <c r="AH110" s="74"/>
      <c r="AI110" s="74"/>
      <c r="AJ110" s="74"/>
      <c r="AK110" s="69" t="str">
        <f t="shared" si="3"/>
        <v/>
      </c>
      <c r="AL110" s="69" t="str">
        <f t="shared" si="3"/>
        <v/>
      </c>
      <c r="AM110" s="69" t="str">
        <f t="shared" si="3"/>
        <v/>
      </c>
      <c r="AN110" s="79"/>
      <c r="AO110" s="79"/>
      <c r="AP110" s="79"/>
      <c r="AQ110" s="79"/>
      <c r="AR110" s="79"/>
      <c r="AS110" s="79"/>
      <c r="AT110" s="79"/>
      <c r="AU110" s="79"/>
      <c r="AV110" s="80"/>
    </row>
    <row r="111" spans="1:48" s="32" customFormat="1" ht="13.9" thickTop="1" thickBot="1" x14ac:dyDescent="0.45">
      <c r="A111" s="46">
        <v>100</v>
      </c>
      <c r="B111" s="72"/>
      <c r="C111" s="73"/>
      <c r="D111" s="74"/>
      <c r="E111" s="74"/>
      <c r="F111" s="73"/>
      <c r="G111" s="73"/>
      <c r="H111" s="74"/>
      <c r="I111" s="75"/>
      <c r="J111" s="74"/>
      <c r="K111" s="76"/>
      <c r="L111" s="76"/>
      <c r="M111" s="66" t="str">
        <f t="shared" si="2"/>
        <v/>
      </c>
      <c r="N111" s="77"/>
      <c r="O111" s="78"/>
      <c r="P111" s="74"/>
      <c r="Q111" s="79"/>
      <c r="R111" s="74"/>
      <c r="S111" s="74"/>
      <c r="T111" s="74"/>
      <c r="U111" s="74"/>
      <c r="V111" s="74"/>
      <c r="W111" s="74"/>
      <c r="X111" s="74"/>
      <c r="Y111" s="74"/>
      <c r="Z111" s="74"/>
      <c r="AA111" s="74"/>
      <c r="AB111" s="74"/>
      <c r="AC111" s="74"/>
      <c r="AD111" s="74"/>
      <c r="AE111" s="74"/>
      <c r="AF111" s="74"/>
      <c r="AG111" s="74"/>
      <c r="AH111" s="74"/>
      <c r="AI111" s="74"/>
      <c r="AJ111" s="74"/>
      <c r="AK111" s="69" t="str">
        <f t="shared" si="3"/>
        <v/>
      </c>
      <c r="AL111" s="69" t="str">
        <f t="shared" si="3"/>
        <v/>
      </c>
      <c r="AM111" s="69" t="str">
        <f t="shared" si="3"/>
        <v/>
      </c>
      <c r="AN111" s="79"/>
      <c r="AO111" s="79"/>
      <c r="AP111" s="79"/>
      <c r="AQ111" s="79"/>
      <c r="AR111" s="79"/>
      <c r="AS111" s="79"/>
      <c r="AT111" s="79"/>
      <c r="AU111" s="79"/>
      <c r="AV111" s="80"/>
    </row>
    <row r="112" spans="1:48" s="32" customFormat="1" ht="13.9" thickTop="1" thickBot="1" x14ac:dyDescent="0.45">
      <c r="A112" s="46">
        <v>101</v>
      </c>
      <c r="B112" s="72"/>
      <c r="C112" s="73"/>
      <c r="D112" s="74"/>
      <c r="E112" s="74"/>
      <c r="F112" s="73"/>
      <c r="G112" s="73"/>
      <c r="H112" s="74"/>
      <c r="I112" s="75"/>
      <c r="J112" s="74"/>
      <c r="K112" s="76"/>
      <c r="L112" s="76"/>
      <c r="M112" s="66" t="str">
        <f t="shared" si="2"/>
        <v/>
      </c>
      <c r="N112" s="77"/>
      <c r="O112" s="78"/>
      <c r="P112" s="74"/>
      <c r="Q112" s="79"/>
      <c r="R112" s="74"/>
      <c r="S112" s="74"/>
      <c r="T112" s="74"/>
      <c r="U112" s="74"/>
      <c r="V112" s="74"/>
      <c r="W112" s="74"/>
      <c r="X112" s="74"/>
      <c r="Y112" s="74"/>
      <c r="Z112" s="74"/>
      <c r="AA112" s="74"/>
      <c r="AB112" s="74"/>
      <c r="AC112" s="74"/>
      <c r="AD112" s="74"/>
      <c r="AE112" s="74"/>
      <c r="AF112" s="74"/>
      <c r="AG112" s="74"/>
      <c r="AH112" s="74"/>
      <c r="AI112" s="74"/>
      <c r="AJ112" s="74"/>
      <c r="AK112" s="69" t="str">
        <f t="shared" si="3"/>
        <v/>
      </c>
      <c r="AL112" s="69" t="str">
        <f t="shared" si="3"/>
        <v/>
      </c>
      <c r="AM112" s="69" t="str">
        <f t="shared" si="3"/>
        <v/>
      </c>
      <c r="AN112" s="79"/>
      <c r="AO112" s="79"/>
      <c r="AP112" s="79"/>
      <c r="AQ112" s="79"/>
      <c r="AR112" s="79"/>
      <c r="AS112" s="79"/>
      <c r="AT112" s="79"/>
      <c r="AU112" s="79"/>
      <c r="AV112" s="80"/>
    </row>
    <row r="113" spans="1:48" s="32" customFormat="1" ht="13.9" thickTop="1" thickBot="1" x14ac:dyDescent="0.45">
      <c r="A113" s="46">
        <v>102</v>
      </c>
      <c r="B113" s="72"/>
      <c r="C113" s="73"/>
      <c r="D113" s="74"/>
      <c r="E113" s="74"/>
      <c r="F113" s="73"/>
      <c r="G113" s="73"/>
      <c r="H113" s="74"/>
      <c r="I113" s="75"/>
      <c r="J113" s="74"/>
      <c r="K113" s="76"/>
      <c r="L113" s="76"/>
      <c r="M113" s="66" t="str">
        <f t="shared" si="2"/>
        <v/>
      </c>
      <c r="N113" s="77"/>
      <c r="O113" s="78"/>
      <c r="P113" s="74"/>
      <c r="Q113" s="79"/>
      <c r="R113" s="74"/>
      <c r="S113" s="74"/>
      <c r="T113" s="74"/>
      <c r="U113" s="74"/>
      <c r="V113" s="74"/>
      <c r="W113" s="74"/>
      <c r="X113" s="74"/>
      <c r="Y113" s="74"/>
      <c r="Z113" s="74"/>
      <c r="AA113" s="74"/>
      <c r="AB113" s="74"/>
      <c r="AC113" s="74"/>
      <c r="AD113" s="74"/>
      <c r="AE113" s="74"/>
      <c r="AF113" s="74"/>
      <c r="AG113" s="74"/>
      <c r="AH113" s="74"/>
      <c r="AI113" s="74"/>
      <c r="AJ113" s="74"/>
      <c r="AK113" s="69" t="str">
        <f t="shared" si="3"/>
        <v/>
      </c>
      <c r="AL113" s="69" t="str">
        <f t="shared" si="3"/>
        <v/>
      </c>
      <c r="AM113" s="69" t="str">
        <f t="shared" si="3"/>
        <v/>
      </c>
      <c r="AN113" s="79"/>
      <c r="AO113" s="79"/>
      <c r="AP113" s="79"/>
      <c r="AQ113" s="79"/>
      <c r="AR113" s="79"/>
      <c r="AS113" s="79"/>
      <c r="AT113" s="79"/>
      <c r="AU113" s="79"/>
      <c r="AV113" s="80"/>
    </row>
    <row r="114" spans="1:48" s="32" customFormat="1" ht="13.9" thickTop="1" thickBot="1" x14ac:dyDescent="0.45">
      <c r="A114" s="46">
        <v>103</v>
      </c>
      <c r="B114" s="72"/>
      <c r="C114" s="73"/>
      <c r="D114" s="74"/>
      <c r="E114" s="74"/>
      <c r="F114" s="73"/>
      <c r="G114" s="73"/>
      <c r="H114" s="74"/>
      <c r="I114" s="75"/>
      <c r="J114" s="74"/>
      <c r="K114" s="76"/>
      <c r="L114" s="76"/>
      <c r="M114" s="66" t="str">
        <f t="shared" si="2"/>
        <v/>
      </c>
      <c r="N114" s="77"/>
      <c r="O114" s="78"/>
      <c r="P114" s="74"/>
      <c r="Q114" s="79"/>
      <c r="R114" s="74"/>
      <c r="S114" s="74"/>
      <c r="T114" s="74"/>
      <c r="U114" s="74"/>
      <c r="V114" s="74"/>
      <c r="W114" s="74"/>
      <c r="X114" s="74"/>
      <c r="Y114" s="74"/>
      <c r="Z114" s="74"/>
      <c r="AA114" s="74"/>
      <c r="AB114" s="74"/>
      <c r="AC114" s="74"/>
      <c r="AD114" s="74"/>
      <c r="AE114" s="74"/>
      <c r="AF114" s="74"/>
      <c r="AG114" s="74"/>
      <c r="AH114" s="74"/>
      <c r="AI114" s="74"/>
      <c r="AJ114" s="74"/>
      <c r="AK114" s="69" t="str">
        <f t="shared" si="3"/>
        <v/>
      </c>
      <c r="AL114" s="69" t="str">
        <f t="shared" si="3"/>
        <v/>
      </c>
      <c r="AM114" s="69" t="str">
        <f t="shared" si="3"/>
        <v/>
      </c>
      <c r="AN114" s="79"/>
      <c r="AO114" s="79"/>
      <c r="AP114" s="79"/>
      <c r="AQ114" s="79"/>
      <c r="AR114" s="79"/>
      <c r="AS114" s="79"/>
      <c r="AT114" s="79"/>
      <c r="AU114" s="79"/>
      <c r="AV114" s="80"/>
    </row>
    <row r="115" spans="1:48" s="32" customFormat="1" ht="13.9" thickTop="1" thickBot="1" x14ac:dyDescent="0.45">
      <c r="A115" s="46">
        <v>104</v>
      </c>
      <c r="B115" s="72"/>
      <c r="C115" s="73"/>
      <c r="D115" s="74"/>
      <c r="E115" s="74"/>
      <c r="F115" s="73"/>
      <c r="G115" s="73"/>
      <c r="H115" s="74"/>
      <c r="I115" s="75"/>
      <c r="J115" s="74"/>
      <c r="K115" s="76"/>
      <c r="L115" s="76"/>
      <c r="M115" s="66" t="str">
        <f t="shared" si="2"/>
        <v/>
      </c>
      <c r="N115" s="77"/>
      <c r="O115" s="78"/>
      <c r="P115" s="74"/>
      <c r="Q115" s="79"/>
      <c r="R115" s="74"/>
      <c r="S115" s="74"/>
      <c r="T115" s="74"/>
      <c r="U115" s="74"/>
      <c r="V115" s="74"/>
      <c r="W115" s="74"/>
      <c r="X115" s="74"/>
      <c r="Y115" s="74"/>
      <c r="Z115" s="74"/>
      <c r="AA115" s="74"/>
      <c r="AB115" s="74"/>
      <c r="AC115" s="74"/>
      <c r="AD115" s="74"/>
      <c r="AE115" s="74"/>
      <c r="AF115" s="74"/>
      <c r="AG115" s="74"/>
      <c r="AH115" s="74"/>
      <c r="AI115" s="74"/>
      <c r="AJ115" s="74"/>
      <c r="AK115" s="69" t="str">
        <f t="shared" si="3"/>
        <v/>
      </c>
      <c r="AL115" s="69" t="str">
        <f t="shared" si="3"/>
        <v/>
      </c>
      <c r="AM115" s="69" t="str">
        <f t="shared" si="3"/>
        <v/>
      </c>
      <c r="AN115" s="79"/>
      <c r="AO115" s="79"/>
      <c r="AP115" s="79"/>
      <c r="AQ115" s="79"/>
      <c r="AR115" s="79"/>
      <c r="AS115" s="79"/>
      <c r="AT115" s="79"/>
      <c r="AU115" s="79"/>
      <c r="AV115" s="80"/>
    </row>
    <row r="116" spans="1:48" s="32" customFormat="1" ht="13.9" thickTop="1" thickBot="1" x14ac:dyDescent="0.45">
      <c r="A116" s="46">
        <v>105</v>
      </c>
      <c r="B116" s="72"/>
      <c r="C116" s="73"/>
      <c r="D116" s="74"/>
      <c r="E116" s="74"/>
      <c r="F116" s="73"/>
      <c r="G116" s="73"/>
      <c r="H116" s="74"/>
      <c r="I116" s="75"/>
      <c r="J116" s="74"/>
      <c r="K116" s="76"/>
      <c r="L116" s="76"/>
      <c r="M116" s="66" t="str">
        <f t="shared" si="2"/>
        <v/>
      </c>
      <c r="N116" s="77"/>
      <c r="O116" s="78"/>
      <c r="P116" s="74"/>
      <c r="Q116" s="79"/>
      <c r="R116" s="74"/>
      <c r="S116" s="74"/>
      <c r="T116" s="74"/>
      <c r="U116" s="74"/>
      <c r="V116" s="74"/>
      <c r="W116" s="74"/>
      <c r="X116" s="74"/>
      <c r="Y116" s="74"/>
      <c r="Z116" s="74"/>
      <c r="AA116" s="74"/>
      <c r="AB116" s="74"/>
      <c r="AC116" s="74"/>
      <c r="AD116" s="74"/>
      <c r="AE116" s="74"/>
      <c r="AF116" s="74"/>
      <c r="AG116" s="74"/>
      <c r="AH116" s="74"/>
      <c r="AI116" s="74"/>
      <c r="AJ116" s="74"/>
      <c r="AK116" s="69" t="str">
        <f t="shared" si="3"/>
        <v/>
      </c>
      <c r="AL116" s="69" t="str">
        <f t="shared" si="3"/>
        <v/>
      </c>
      <c r="AM116" s="69" t="str">
        <f t="shared" si="3"/>
        <v/>
      </c>
      <c r="AN116" s="79"/>
      <c r="AO116" s="79"/>
      <c r="AP116" s="79"/>
      <c r="AQ116" s="79"/>
      <c r="AR116" s="79"/>
      <c r="AS116" s="79"/>
      <c r="AT116" s="79"/>
      <c r="AU116" s="79"/>
      <c r="AV116" s="80"/>
    </row>
    <row r="117" spans="1:48" s="32" customFormat="1" ht="13.9" thickTop="1" thickBot="1" x14ac:dyDescent="0.45">
      <c r="A117" s="46">
        <v>106</v>
      </c>
      <c r="B117" s="72"/>
      <c r="C117" s="73"/>
      <c r="D117" s="74"/>
      <c r="E117" s="74"/>
      <c r="F117" s="73"/>
      <c r="G117" s="73"/>
      <c r="H117" s="74"/>
      <c r="I117" s="75"/>
      <c r="J117" s="74"/>
      <c r="K117" s="76"/>
      <c r="L117" s="76"/>
      <c r="M117" s="66" t="str">
        <f t="shared" si="2"/>
        <v/>
      </c>
      <c r="N117" s="77"/>
      <c r="O117" s="78"/>
      <c r="P117" s="74"/>
      <c r="Q117" s="79"/>
      <c r="R117" s="74"/>
      <c r="S117" s="74"/>
      <c r="T117" s="74"/>
      <c r="U117" s="74"/>
      <c r="V117" s="74"/>
      <c r="W117" s="74"/>
      <c r="X117" s="74"/>
      <c r="Y117" s="74"/>
      <c r="Z117" s="74"/>
      <c r="AA117" s="74"/>
      <c r="AB117" s="74"/>
      <c r="AC117" s="74"/>
      <c r="AD117" s="74"/>
      <c r="AE117" s="74"/>
      <c r="AF117" s="74"/>
      <c r="AG117" s="74"/>
      <c r="AH117" s="74"/>
      <c r="AI117" s="74"/>
      <c r="AJ117" s="74"/>
      <c r="AK117" s="69" t="str">
        <f t="shared" si="3"/>
        <v/>
      </c>
      <c r="AL117" s="69" t="str">
        <f t="shared" si="3"/>
        <v/>
      </c>
      <c r="AM117" s="69" t="str">
        <f t="shared" si="3"/>
        <v/>
      </c>
      <c r="AN117" s="79"/>
      <c r="AO117" s="79"/>
      <c r="AP117" s="79"/>
      <c r="AQ117" s="79"/>
      <c r="AR117" s="79"/>
      <c r="AS117" s="79"/>
      <c r="AT117" s="79"/>
      <c r="AU117" s="79"/>
      <c r="AV117" s="80"/>
    </row>
    <row r="118" spans="1:48" s="32" customFormat="1" ht="13.9" thickTop="1" thickBot="1" x14ac:dyDescent="0.45">
      <c r="A118" s="46">
        <v>107</v>
      </c>
      <c r="B118" s="72"/>
      <c r="C118" s="73"/>
      <c r="D118" s="74"/>
      <c r="E118" s="74"/>
      <c r="F118" s="73"/>
      <c r="G118" s="73"/>
      <c r="H118" s="74"/>
      <c r="I118" s="75"/>
      <c r="J118" s="74"/>
      <c r="K118" s="76"/>
      <c r="L118" s="76"/>
      <c r="M118" s="66" t="str">
        <f t="shared" si="2"/>
        <v/>
      </c>
      <c r="N118" s="77"/>
      <c r="O118" s="78"/>
      <c r="P118" s="74"/>
      <c r="Q118" s="79"/>
      <c r="R118" s="74"/>
      <c r="S118" s="74"/>
      <c r="T118" s="74"/>
      <c r="U118" s="74"/>
      <c r="V118" s="74"/>
      <c r="W118" s="74"/>
      <c r="X118" s="74"/>
      <c r="Y118" s="74"/>
      <c r="Z118" s="74"/>
      <c r="AA118" s="74"/>
      <c r="AB118" s="74"/>
      <c r="AC118" s="74"/>
      <c r="AD118" s="74"/>
      <c r="AE118" s="74"/>
      <c r="AF118" s="74"/>
      <c r="AG118" s="74"/>
      <c r="AH118" s="74"/>
      <c r="AI118" s="74"/>
      <c r="AJ118" s="74"/>
      <c r="AK118" s="69" t="str">
        <f t="shared" si="3"/>
        <v/>
      </c>
      <c r="AL118" s="69" t="str">
        <f t="shared" si="3"/>
        <v/>
      </c>
      <c r="AM118" s="69" t="str">
        <f t="shared" si="3"/>
        <v/>
      </c>
      <c r="AN118" s="79"/>
      <c r="AO118" s="79"/>
      <c r="AP118" s="79"/>
      <c r="AQ118" s="79"/>
      <c r="AR118" s="79"/>
      <c r="AS118" s="79"/>
      <c r="AT118" s="79"/>
      <c r="AU118" s="79"/>
      <c r="AV118" s="80"/>
    </row>
    <row r="119" spans="1:48" s="32" customFormat="1" ht="13.9" thickTop="1" thickBot="1" x14ac:dyDescent="0.45">
      <c r="A119" s="46">
        <v>108</v>
      </c>
      <c r="B119" s="72"/>
      <c r="C119" s="73"/>
      <c r="D119" s="74"/>
      <c r="E119" s="74"/>
      <c r="F119" s="73"/>
      <c r="G119" s="73"/>
      <c r="H119" s="74"/>
      <c r="I119" s="75"/>
      <c r="J119" s="74"/>
      <c r="K119" s="76"/>
      <c r="L119" s="76"/>
      <c r="M119" s="66" t="str">
        <f t="shared" si="2"/>
        <v/>
      </c>
      <c r="N119" s="77"/>
      <c r="O119" s="78"/>
      <c r="P119" s="74"/>
      <c r="Q119" s="79"/>
      <c r="R119" s="74"/>
      <c r="S119" s="74"/>
      <c r="T119" s="74"/>
      <c r="U119" s="74"/>
      <c r="V119" s="74"/>
      <c r="W119" s="74"/>
      <c r="X119" s="74"/>
      <c r="Y119" s="74"/>
      <c r="Z119" s="74"/>
      <c r="AA119" s="74"/>
      <c r="AB119" s="74"/>
      <c r="AC119" s="74"/>
      <c r="AD119" s="74"/>
      <c r="AE119" s="74"/>
      <c r="AF119" s="74"/>
      <c r="AG119" s="74"/>
      <c r="AH119" s="74"/>
      <c r="AI119" s="74"/>
      <c r="AJ119" s="74"/>
      <c r="AK119" s="69" t="str">
        <f t="shared" si="3"/>
        <v/>
      </c>
      <c r="AL119" s="69" t="str">
        <f t="shared" si="3"/>
        <v/>
      </c>
      <c r="AM119" s="69" t="str">
        <f t="shared" si="3"/>
        <v/>
      </c>
      <c r="AN119" s="79"/>
      <c r="AO119" s="79"/>
      <c r="AP119" s="79"/>
      <c r="AQ119" s="79"/>
      <c r="AR119" s="79"/>
      <c r="AS119" s="79"/>
      <c r="AT119" s="79"/>
      <c r="AU119" s="79"/>
      <c r="AV119" s="80"/>
    </row>
    <row r="120" spans="1:48" s="32" customFormat="1" ht="13.9" thickTop="1" thickBot="1" x14ac:dyDescent="0.45">
      <c r="A120" s="46">
        <v>109</v>
      </c>
      <c r="B120" s="72"/>
      <c r="C120" s="73"/>
      <c r="D120" s="74"/>
      <c r="E120" s="74"/>
      <c r="F120" s="73"/>
      <c r="G120" s="73"/>
      <c r="H120" s="74"/>
      <c r="I120" s="75"/>
      <c r="J120" s="74"/>
      <c r="K120" s="76"/>
      <c r="L120" s="76"/>
      <c r="M120" s="66" t="str">
        <f t="shared" si="2"/>
        <v/>
      </c>
      <c r="N120" s="77"/>
      <c r="O120" s="78"/>
      <c r="P120" s="74"/>
      <c r="Q120" s="79"/>
      <c r="R120" s="74"/>
      <c r="S120" s="74"/>
      <c r="T120" s="74"/>
      <c r="U120" s="74"/>
      <c r="V120" s="74"/>
      <c r="W120" s="74"/>
      <c r="X120" s="74"/>
      <c r="Y120" s="74"/>
      <c r="Z120" s="74"/>
      <c r="AA120" s="74"/>
      <c r="AB120" s="74"/>
      <c r="AC120" s="74"/>
      <c r="AD120" s="74"/>
      <c r="AE120" s="74"/>
      <c r="AF120" s="74"/>
      <c r="AG120" s="74"/>
      <c r="AH120" s="74"/>
      <c r="AI120" s="74"/>
      <c r="AJ120" s="74"/>
      <c r="AK120" s="69" t="str">
        <f t="shared" si="3"/>
        <v/>
      </c>
      <c r="AL120" s="69" t="str">
        <f t="shared" si="3"/>
        <v/>
      </c>
      <c r="AM120" s="69" t="str">
        <f t="shared" si="3"/>
        <v/>
      </c>
      <c r="AN120" s="79"/>
      <c r="AO120" s="79"/>
      <c r="AP120" s="79"/>
      <c r="AQ120" s="79"/>
      <c r="AR120" s="79"/>
      <c r="AS120" s="79"/>
      <c r="AT120" s="79"/>
      <c r="AU120" s="79"/>
      <c r="AV120" s="80"/>
    </row>
    <row r="121" spans="1:48" s="32" customFormat="1" ht="13.9" thickTop="1" thickBot="1" x14ac:dyDescent="0.45">
      <c r="A121" s="46">
        <v>110</v>
      </c>
      <c r="B121" s="72"/>
      <c r="C121" s="73"/>
      <c r="D121" s="74"/>
      <c r="E121" s="74"/>
      <c r="F121" s="73"/>
      <c r="G121" s="73"/>
      <c r="H121" s="74"/>
      <c r="I121" s="75"/>
      <c r="J121" s="74"/>
      <c r="K121" s="76"/>
      <c r="L121" s="76"/>
      <c r="M121" s="66" t="str">
        <f t="shared" si="2"/>
        <v/>
      </c>
      <c r="N121" s="77"/>
      <c r="O121" s="78"/>
      <c r="P121" s="74"/>
      <c r="Q121" s="79"/>
      <c r="R121" s="74"/>
      <c r="S121" s="74"/>
      <c r="T121" s="74"/>
      <c r="U121" s="74"/>
      <c r="V121" s="74"/>
      <c r="W121" s="74"/>
      <c r="X121" s="74"/>
      <c r="Y121" s="74"/>
      <c r="Z121" s="74"/>
      <c r="AA121" s="74"/>
      <c r="AB121" s="74"/>
      <c r="AC121" s="74"/>
      <c r="AD121" s="74"/>
      <c r="AE121" s="74"/>
      <c r="AF121" s="74"/>
      <c r="AG121" s="74"/>
      <c r="AH121" s="74"/>
      <c r="AI121" s="74"/>
      <c r="AJ121" s="74"/>
      <c r="AK121" s="69" t="str">
        <f t="shared" si="3"/>
        <v/>
      </c>
      <c r="AL121" s="69" t="str">
        <f t="shared" si="3"/>
        <v/>
      </c>
      <c r="AM121" s="69" t="str">
        <f t="shared" si="3"/>
        <v/>
      </c>
      <c r="AN121" s="79"/>
      <c r="AO121" s="79"/>
      <c r="AP121" s="79"/>
      <c r="AQ121" s="79"/>
      <c r="AR121" s="79"/>
      <c r="AS121" s="79"/>
      <c r="AT121" s="79"/>
      <c r="AU121" s="79"/>
      <c r="AV121" s="80"/>
    </row>
    <row r="122" spans="1:48" s="32" customFormat="1" ht="13.9" thickTop="1" thickBot="1" x14ac:dyDescent="0.45">
      <c r="A122" s="46">
        <v>111</v>
      </c>
      <c r="B122" s="72"/>
      <c r="C122" s="73"/>
      <c r="D122" s="74"/>
      <c r="E122" s="74"/>
      <c r="F122" s="73"/>
      <c r="G122" s="73"/>
      <c r="H122" s="74"/>
      <c r="I122" s="75"/>
      <c r="J122" s="74"/>
      <c r="K122" s="76"/>
      <c r="L122" s="76"/>
      <c r="M122" s="66" t="str">
        <f t="shared" si="2"/>
        <v/>
      </c>
      <c r="N122" s="77"/>
      <c r="O122" s="78"/>
      <c r="P122" s="74"/>
      <c r="Q122" s="79"/>
      <c r="R122" s="74"/>
      <c r="S122" s="74"/>
      <c r="T122" s="74"/>
      <c r="U122" s="74"/>
      <c r="V122" s="74"/>
      <c r="W122" s="74"/>
      <c r="X122" s="74"/>
      <c r="Y122" s="74"/>
      <c r="Z122" s="74"/>
      <c r="AA122" s="74"/>
      <c r="AB122" s="74"/>
      <c r="AC122" s="74"/>
      <c r="AD122" s="74"/>
      <c r="AE122" s="74"/>
      <c r="AF122" s="74"/>
      <c r="AG122" s="74"/>
      <c r="AH122" s="74"/>
      <c r="AI122" s="74"/>
      <c r="AJ122" s="74"/>
      <c r="AK122" s="69" t="str">
        <f t="shared" si="3"/>
        <v/>
      </c>
      <c r="AL122" s="69" t="str">
        <f t="shared" si="3"/>
        <v/>
      </c>
      <c r="AM122" s="69" t="str">
        <f t="shared" si="3"/>
        <v/>
      </c>
      <c r="AN122" s="79"/>
      <c r="AO122" s="79"/>
      <c r="AP122" s="79"/>
      <c r="AQ122" s="79"/>
      <c r="AR122" s="79"/>
      <c r="AS122" s="79"/>
      <c r="AT122" s="79"/>
      <c r="AU122" s="79"/>
      <c r="AV122" s="80"/>
    </row>
    <row r="123" spans="1:48" s="32" customFormat="1" ht="13.9" thickTop="1" thickBot="1" x14ac:dyDescent="0.45">
      <c r="A123" s="46">
        <v>112</v>
      </c>
      <c r="B123" s="72"/>
      <c r="C123" s="73"/>
      <c r="D123" s="74"/>
      <c r="E123" s="74"/>
      <c r="F123" s="73"/>
      <c r="G123" s="73"/>
      <c r="H123" s="74"/>
      <c r="I123" s="75"/>
      <c r="J123" s="74"/>
      <c r="K123" s="76"/>
      <c r="L123" s="76"/>
      <c r="M123" s="66" t="str">
        <f t="shared" si="2"/>
        <v/>
      </c>
      <c r="N123" s="77"/>
      <c r="O123" s="78"/>
      <c r="P123" s="74"/>
      <c r="Q123" s="79"/>
      <c r="R123" s="74"/>
      <c r="S123" s="74"/>
      <c r="T123" s="74"/>
      <c r="U123" s="74"/>
      <c r="V123" s="74"/>
      <c r="W123" s="74"/>
      <c r="X123" s="74"/>
      <c r="Y123" s="74"/>
      <c r="Z123" s="74"/>
      <c r="AA123" s="74"/>
      <c r="AB123" s="74"/>
      <c r="AC123" s="74"/>
      <c r="AD123" s="74"/>
      <c r="AE123" s="74"/>
      <c r="AF123" s="74"/>
      <c r="AG123" s="74"/>
      <c r="AH123" s="74"/>
      <c r="AI123" s="74"/>
      <c r="AJ123" s="74"/>
      <c r="AK123" s="69" t="str">
        <f t="shared" si="3"/>
        <v/>
      </c>
      <c r="AL123" s="69" t="str">
        <f t="shared" si="3"/>
        <v/>
      </c>
      <c r="AM123" s="69" t="str">
        <f t="shared" si="3"/>
        <v/>
      </c>
      <c r="AN123" s="79"/>
      <c r="AO123" s="79"/>
      <c r="AP123" s="79"/>
      <c r="AQ123" s="79"/>
      <c r="AR123" s="79"/>
      <c r="AS123" s="79"/>
      <c r="AT123" s="79"/>
      <c r="AU123" s="79"/>
      <c r="AV123" s="80"/>
    </row>
    <row r="124" spans="1:48" s="32" customFormat="1" ht="13.9" thickTop="1" thickBot="1" x14ac:dyDescent="0.45">
      <c r="A124" s="46">
        <v>113</v>
      </c>
      <c r="B124" s="72"/>
      <c r="C124" s="73"/>
      <c r="D124" s="74"/>
      <c r="E124" s="74"/>
      <c r="F124" s="73"/>
      <c r="G124" s="73"/>
      <c r="H124" s="74"/>
      <c r="I124" s="75"/>
      <c r="J124" s="74"/>
      <c r="K124" s="76"/>
      <c r="L124" s="76"/>
      <c r="M124" s="66" t="str">
        <f t="shared" si="2"/>
        <v/>
      </c>
      <c r="N124" s="77"/>
      <c r="O124" s="78"/>
      <c r="P124" s="74"/>
      <c r="Q124" s="79"/>
      <c r="R124" s="74"/>
      <c r="S124" s="74"/>
      <c r="T124" s="74"/>
      <c r="U124" s="74"/>
      <c r="V124" s="74"/>
      <c r="W124" s="74"/>
      <c r="X124" s="74"/>
      <c r="Y124" s="74"/>
      <c r="Z124" s="74"/>
      <c r="AA124" s="74"/>
      <c r="AB124" s="74"/>
      <c r="AC124" s="74"/>
      <c r="AD124" s="74"/>
      <c r="AE124" s="74"/>
      <c r="AF124" s="74"/>
      <c r="AG124" s="74"/>
      <c r="AH124" s="74"/>
      <c r="AI124" s="74"/>
      <c r="AJ124" s="74"/>
      <c r="AK124" s="69" t="str">
        <f t="shared" si="3"/>
        <v/>
      </c>
      <c r="AL124" s="69" t="str">
        <f t="shared" si="3"/>
        <v/>
      </c>
      <c r="AM124" s="69" t="str">
        <f t="shared" si="3"/>
        <v/>
      </c>
      <c r="AN124" s="79"/>
      <c r="AO124" s="79"/>
      <c r="AP124" s="79"/>
      <c r="AQ124" s="79"/>
      <c r="AR124" s="79"/>
      <c r="AS124" s="79"/>
      <c r="AT124" s="79"/>
      <c r="AU124" s="79"/>
      <c r="AV124" s="80"/>
    </row>
    <row r="125" spans="1:48" s="32" customFormat="1" ht="13.9" thickTop="1" thickBot="1" x14ac:dyDescent="0.45">
      <c r="A125" s="46">
        <v>114</v>
      </c>
      <c r="B125" s="72"/>
      <c r="C125" s="73"/>
      <c r="D125" s="74"/>
      <c r="E125" s="74"/>
      <c r="F125" s="73"/>
      <c r="G125" s="73"/>
      <c r="H125" s="74"/>
      <c r="I125" s="75"/>
      <c r="J125" s="74"/>
      <c r="K125" s="76"/>
      <c r="L125" s="76"/>
      <c r="M125" s="66" t="str">
        <f t="shared" si="2"/>
        <v/>
      </c>
      <c r="N125" s="77"/>
      <c r="O125" s="78"/>
      <c r="P125" s="74"/>
      <c r="Q125" s="79"/>
      <c r="R125" s="74"/>
      <c r="S125" s="74"/>
      <c r="T125" s="74"/>
      <c r="U125" s="74"/>
      <c r="V125" s="74"/>
      <c r="W125" s="74"/>
      <c r="X125" s="74"/>
      <c r="Y125" s="74"/>
      <c r="Z125" s="74"/>
      <c r="AA125" s="74"/>
      <c r="AB125" s="74"/>
      <c r="AC125" s="74"/>
      <c r="AD125" s="74"/>
      <c r="AE125" s="74"/>
      <c r="AF125" s="74"/>
      <c r="AG125" s="74"/>
      <c r="AH125" s="74"/>
      <c r="AI125" s="74"/>
      <c r="AJ125" s="74"/>
      <c r="AK125" s="69" t="str">
        <f t="shared" si="3"/>
        <v/>
      </c>
      <c r="AL125" s="69" t="str">
        <f t="shared" si="3"/>
        <v/>
      </c>
      <c r="AM125" s="69" t="str">
        <f t="shared" si="3"/>
        <v/>
      </c>
      <c r="AN125" s="79"/>
      <c r="AO125" s="79"/>
      <c r="AP125" s="79"/>
      <c r="AQ125" s="79"/>
      <c r="AR125" s="79"/>
      <c r="AS125" s="79"/>
      <c r="AT125" s="79"/>
      <c r="AU125" s="79"/>
      <c r="AV125" s="80"/>
    </row>
    <row r="126" spans="1:48" s="32" customFormat="1" ht="13.9" thickTop="1" thickBot="1" x14ac:dyDescent="0.45">
      <c r="A126" s="46">
        <v>115</v>
      </c>
      <c r="B126" s="72"/>
      <c r="C126" s="73"/>
      <c r="D126" s="74"/>
      <c r="E126" s="74"/>
      <c r="F126" s="73"/>
      <c r="G126" s="73"/>
      <c r="H126" s="74"/>
      <c r="I126" s="75"/>
      <c r="J126" s="74"/>
      <c r="K126" s="76"/>
      <c r="L126" s="76"/>
      <c r="M126" s="66" t="str">
        <f t="shared" si="2"/>
        <v/>
      </c>
      <c r="N126" s="77"/>
      <c r="O126" s="78"/>
      <c r="P126" s="74"/>
      <c r="Q126" s="79"/>
      <c r="R126" s="74"/>
      <c r="S126" s="74"/>
      <c r="T126" s="74"/>
      <c r="U126" s="74"/>
      <c r="V126" s="74"/>
      <c r="W126" s="74"/>
      <c r="X126" s="74"/>
      <c r="Y126" s="74"/>
      <c r="Z126" s="74"/>
      <c r="AA126" s="74"/>
      <c r="AB126" s="74"/>
      <c r="AC126" s="74"/>
      <c r="AD126" s="74"/>
      <c r="AE126" s="74"/>
      <c r="AF126" s="74"/>
      <c r="AG126" s="74"/>
      <c r="AH126" s="74"/>
      <c r="AI126" s="74"/>
      <c r="AJ126" s="74"/>
      <c r="AK126" s="69" t="str">
        <f t="shared" si="3"/>
        <v/>
      </c>
      <c r="AL126" s="69" t="str">
        <f t="shared" si="3"/>
        <v/>
      </c>
      <c r="AM126" s="69" t="str">
        <f t="shared" si="3"/>
        <v/>
      </c>
      <c r="AN126" s="79"/>
      <c r="AO126" s="79"/>
      <c r="AP126" s="79"/>
      <c r="AQ126" s="79"/>
      <c r="AR126" s="79"/>
      <c r="AS126" s="79"/>
      <c r="AT126" s="79"/>
      <c r="AU126" s="79"/>
      <c r="AV126" s="80"/>
    </row>
    <row r="127" spans="1:48" s="32" customFormat="1" ht="13.9" thickTop="1" thickBot="1" x14ac:dyDescent="0.45">
      <c r="A127" s="46">
        <v>116</v>
      </c>
      <c r="B127" s="72"/>
      <c r="C127" s="73"/>
      <c r="D127" s="74"/>
      <c r="E127" s="74"/>
      <c r="F127" s="73"/>
      <c r="G127" s="73"/>
      <c r="H127" s="74"/>
      <c r="I127" s="75"/>
      <c r="J127" s="74"/>
      <c r="K127" s="76"/>
      <c r="L127" s="76"/>
      <c r="M127" s="66" t="str">
        <f t="shared" si="2"/>
        <v/>
      </c>
      <c r="N127" s="77"/>
      <c r="O127" s="78"/>
      <c r="P127" s="74"/>
      <c r="Q127" s="79"/>
      <c r="R127" s="74"/>
      <c r="S127" s="74"/>
      <c r="T127" s="74"/>
      <c r="U127" s="74"/>
      <c r="V127" s="74"/>
      <c r="W127" s="74"/>
      <c r="X127" s="74"/>
      <c r="Y127" s="74"/>
      <c r="Z127" s="74"/>
      <c r="AA127" s="74"/>
      <c r="AB127" s="74"/>
      <c r="AC127" s="74"/>
      <c r="AD127" s="74"/>
      <c r="AE127" s="74"/>
      <c r="AF127" s="74"/>
      <c r="AG127" s="74"/>
      <c r="AH127" s="74"/>
      <c r="AI127" s="74"/>
      <c r="AJ127" s="74"/>
      <c r="AK127" s="69" t="str">
        <f t="shared" si="3"/>
        <v/>
      </c>
      <c r="AL127" s="69" t="str">
        <f t="shared" si="3"/>
        <v/>
      </c>
      <c r="AM127" s="69" t="str">
        <f t="shared" si="3"/>
        <v/>
      </c>
      <c r="AN127" s="79"/>
      <c r="AO127" s="79"/>
      <c r="AP127" s="79"/>
      <c r="AQ127" s="79"/>
      <c r="AR127" s="79"/>
      <c r="AS127" s="79"/>
      <c r="AT127" s="79"/>
      <c r="AU127" s="79"/>
      <c r="AV127" s="80"/>
    </row>
    <row r="128" spans="1:48" s="32" customFormat="1" ht="13.9" thickTop="1" thickBot="1" x14ac:dyDescent="0.45">
      <c r="A128" s="46">
        <v>117</v>
      </c>
      <c r="B128" s="72"/>
      <c r="C128" s="73"/>
      <c r="D128" s="74"/>
      <c r="E128" s="74"/>
      <c r="F128" s="73"/>
      <c r="G128" s="73"/>
      <c r="H128" s="74"/>
      <c r="I128" s="75"/>
      <c r="J128" s="74"/>
      <c r="K128" s="76"/>
      <c r="L128" s="76"/>
      <c r="M128" s="66" t="str">
        <f t="shared" si="2"/>
        <v/>
      </c>
      <c r="N128" s="77"/>
      <c r="O128" s="78"/>
      <c r="P128" s="74"/>
      <c r="Q128" s="79"/>
      <c r="R128" s="74"/>
      <c r="S128" s="74"/>
      <c r="T128" s="74"/>
      <c r="U128" s="74"/>
      <c r="V128" s="74"/>
      <c r="W128" s="74"/>
      <c r="X128" s="74"/>
      <c r="Y128" s="74"/>
      <c r="Z128" s="74"/>
      <c r="AA128" s="74"/>
      <c r="AB128" s="74"/>
      <c r="AC128" s="74"/>
      <c r="AD128" s="74"/>
      <c r="AE128" s="74"/>
      <c r="AF128" s="74"/>
      <c r="AG128" s="74"/>
      <c r="AH128" s="74"/>
      <c r="AI128" s="74"/>
      <c r="AJ128" s="74"/>
      <c r="AK128" s="69" t="str">
        <f t="shared" si="3"/>
        <v/>
      </c>
      <c r="AL128" s="69" t="str">
        <f t="shared" si="3"/>
        <v/>
      </c>
      <c r="AM128" s="69" t="str">
        <f t="shared" si="3"/>
        <v/>
      </c>
      <c r="AN128" s="79"/>
      <c r="AO128" s="79"/>
      <c r="AP128" s="79"/>
      <c r="AQ128" s="79"/>
      <c r="AR128" s="79"/>
      <c r="AS128" s="79"/>
      <c r="AT128" s="79"/>
      <c r="AU128" s="79"/>
      <c r="AV128" s="80"/>
    </row>
    <row r="129" spans="1:48" s="32" customFormat="1" ht="13.9" thickTop="1" thickBot="1" x14ac:dyDescent="0.45">
      <c r="A129" s="46">
        <v>118</v>
      </c>
      <c r="B129" s="72"/>
      <c r="C129" s="73"/>
      <c r="D129" s="74"/>
      <c r="E129" s="74"/>
      <c r="F129" s="73"/>
      <c r="G129" s="73"/>
      <c r="H129" s="74"/>
      <c r="I129" s="75"/>
      <c r="J129" s="74"/>
      <c r="K129" s="76"/>
      <c r="L129" s="76"/>
      <c r="M129" s="66" t="str">
        <f t="shared" si="2"/>
        <v/>
      </c>
      <c r="N129" s="77"/>
      <c r="O129" s="78"/>
      <c r="P129" s="74"/>
      <c r="Q129" s="79"/>
      <c r="R129" s="74"/>
      <c r="S129" s="74"/>
      <c r="T129" s="74"/>
      <c r="U129" s="74"/>
      <c r="V129" s="74"/>
      <c r="W129" s="74"/>
      <c r="X129" s="74"/>
      <c r="Y129" s="74"/>
      <c r="Z129" s="74"/>
      <c r="AA129" s="74"/>
      <c r="AB129" s="74"/>
      <c r="AC129" s="74"/>
      <c r="AD129" s="74"/>
      <c r="AE129" s="74"/>
      <c r="AF129" s="74"/>
      <c r="AG129" s="74"/>
      <c r="AH129" s="74"/>
      <c r="AI129" s="74"/>
      <c r="AJ129" s="74"/>
      <c r="AK129" s="69" t="str">
        <f t="shared" si="3"/>
        <v/>
      </c>
      <c r="AL129" s="69" t="str">
        <f t="shared" si="3"/>
        <v/>
      </c>
      <c r="AM129" s="69" t="str">
        <f t="shared" si="3"/>
        <v/>
      </c>
      <c r="AN129" s="79"/>
      <c r="AO129" s="79"/>
      <c r="AP129" s="79"/>
      <c r="AQ129" s="79"/>
      <c r="AR129" s="79"/>
      <c r="AS129" s="79"/>
      <c r="AT129" s="79"/>
      <c r="AU129" s="79"/>
      <c r="AV129" s="80"/>
    </row>
    <row r="130" spans="1:48" s="32" customFormat="1" ht="13.9" thickTop="1" thickBot="1" x14ac:dyDescent="0.45">
      <c r="A130" s="46">
        <v>119</v>
      </c>
      <c r="B130" s="72"/>
      <c r="C130" s="73"/>
      <c r="D130" s="74"/>
      <c r="E130" s="74"/>
      <c r="F130" s="73"/>
      <c r="G130" s="73"/>
      <c r="H130" s="74"/>
      <c r="I130" s="75"/>
      <c r="J130" s="74"/>
      <c r="K130" s="76"/>
      <c r="L130" s="76"/>
      <c r="M130" s="66" t="str">
        <f t="shared" si="2"/>
        <v/>
      </c>
      <c r="N130" s="77"/>
      <c r="O130" s="78"/>
      <c r="P130" s="74"/>
      <c r="Q130" s="79"/>
      <c r="R130" s="74"/>
      <c r="S130" s="74"/>
      <c r="T130" s="74"/>
      <c r="U130" s="74"/>
      <c r="V130" s="74"/>
      <c r="W130" s="74"/>
      <c r="X130" s="74"/>
      <c r="Y130" s="74"/>
      <c r="Z130" s="74"/>
      <c r="AA130" s="74"/>
      <c r="AB130" s="74"/>
      <c r="AC130" s="74"/>
      <c r="AD130" s="74"/>
      <c r="AE130" s="74"/>
      <c r="AF130" s="74"/>
      <c r="AG130" s="74"/>
      <c r="AH130" s="74"/>
      <c r="AI130" s="74"/>
      <c r="AJ130" s="74"/>
      <c r="AK130" s="69" t="str">
        <f t="shared" si="3"/>
        <v/>
      </c>
      <c r="AL130" s="69" t="str">
        <f t="shared" si="3"/>
        <v/>
      </c>
      <c r="AM130" s="69" t="str">
        <f t="shared" si="3"/>
        <v/>
      </c>
      <c r="AN130" s="79"/>
      <c r="AO130" s="79"/>
      <c r="AP130" s="79"/>
      <c r="AQ130" s="79"/>
      <c r="AR130" s="79"/>
      <c r="AS130" s="79"/>
      <c r="AT130" s="79"/>
      <c r="AU130" s="79"/>
      <c r="AV130" s="80"/>
    </row>
    <row r="131" spans="1:48" s="32" customFormat="1" ht="13.9" thickTop="1" thickBot="1" x14ac:dyDescent="0.45">
      <c r="A131" s="46">
        <v>120</v>
      </c>
      <c r="B131" s="72"/>
      <c r="C131" s="73"/>
      <c r="D131" s="74"/>
      <c r="E131" s="74"/>
      <c r="F131" s="73"/>
      <c r="G131" s="73"/>
      <c r="H131" s="74"/>
      <c r="I131" s="75"/>
      <c r="J131" s="74"/>
      <c r="K131" s="76"/>
      <c r="L131" s="76"/>
      <c r="M131" s="66" t="str">
        <f t="shared" si="2"/>
        <v/>
      </c>
      <c r="N131" s="77"/>
      <c r="O131" s="78"/>
      <c r="P131" s="74"/>
      <c r="Q131" s="79"/>
      <c r="R131" s="74"/>
      <c r="S131" s="74"/>
      <c r="T131" s="74"/>
      <c r="U131" s="74"/>
      <c r="V131" s="74"/>
      <c r="W131" s="74"/>
      <c r="X131" s="74"/>
      <c r="Y131" s="74"/>
      <c r="Z131" s="74"/>
      <c r="AA131" s="74"/>
      <c r="AB131" s="74"/>
      <c r="AC131" s="74"/>
      <c r="AD131" s="74"/>
      <c r="AE131" s="74"/>
      <c r="AF131" s="74"/>
      <c r="AG131" s="74"/>
      <c r="AH131" s="74"/>
      <c r="AI131" s="74"/>
      <c r="AJ131" s="74"/>
      <c r="AK131" s="69" t="str">
        <f t="shared" si="3"/>
        <v/>
      </c>
      <c r="AL131" s="69" t="str">
        <f t="shared" si="3"/>
        <v/>
      </c>
      <c r="AM131" s="69" t="str">
        <f t="shared" si="3"/>
        <v/>
      </c>
      <c r="AN131" s="79"/>
      <c r="AO131" s="79"/>
      <c r="AP131" s="79"/>
      <c r="AQ131" s="79"/>
      <c r="AR131" s="79"/>
      <c r="AS131" s="79"/>
      <c r="AT131" s="79"/>
      <c r="AU131" s="79"/>
      <c r="AV131" s="80"/>
    </row>
    <row r="132" spans="1:48" s="32" customFormat="1" ht="13.9" thickTop="1" thickBot="1" x14ac:dyDescent="0.45">
      <c r="A132" s="46">
        <v>121</v>
      </c>
      <c r="B132" s="72"/>
      <c r="C132" s="73"/>
      <c r="D132" s="74"/>
      <c r="E132" s="74"/>
      <c r="F132" s="73"/>
      <c r="G132" s="73"/>
      <c r="H132" s="74"/>
      <c r="I132" s="75"/>
      <c r="J132" s="74"/>
      <c r="K132" s="76"/>
      <c r="L132" s="76"/>
      <c r="M132" s="66" t="str">
        <f t="shared" si="2"/>
        <v/>
      </c>
      <c r="N132" s="77"/>
      <c r="O132" s="78"/>
      <c r="P132" s="74"/>
      <c r="Q132" s="79"/>
      <c r="R132" s="74"/>
      <c r="S132" s="74"/>
      <c r="T132" s="74"/>
      <c r="U132" s="74"/>
      <c r="V132" s="74"/>
      <c r="W132" s="74"/>
      <c r="X132" s="74"/>
      <c r="Y132" s="74"/>
      <c r="Z132" s="74"/>
      <c r="AA132" s="74"/>
      <c r="AB132" s="74"/>
      <c r="AC132" s="74"/>
      <c r="AD132" s="74"/>
      <c r="AE132" s="74"/>
      <c r="AF132" s="74"/>
      <c r="AG132" s="74"/>
      <c r="AH132" s="74"/>
      <c r="AI132" s="74"/>
      <c r="AJ132" s="74"/>
      <c r="AK132" s="69" t="str">
        <f t="shared" si="3"/>
        <v/>
      </c>
      <c r="AL132" s="69" t="str">
        <f t="shared" si="3"/>
        <v/>
      </c>
      <c r="AM132" s="69" t="str">
        <f t="shared" si="3"/>
        <v/>
      </c>
      <c r="AN132" s="79"/>
      <c r="AO132" s="79"/>
      <c r="AP132" s="79"/>
      <c r="AQ132" s="79"/>
      <c r="AR132" s="79"/>
      <c r="AS132" s="79"/>
      <c r="AT132" s="79"/>
      <c r="AU132" s="79"/>
      <c r="AV132" s="80"/>
    </row>
    <row r="133" spans="1:48" s="32" customFormat="1" ht="13.9" thickTop="1" thickBot="1" x14ac:dyDescent="0.45">
      <c r="A133" s="46">
        <v>122</v>
      </c>
      <c r="B133" s="72"/>
      <c r="C133" s="73"/>
      <c r="D133" s="74"/>
      <c r="E133" s="74"/>
      <c r="F133" s="73"/>
      <c r="G133" s="73"/>
      <c r="H133" s="74"/>
      <c r="I133" s="75"/>
      <c r="J133" s="74"/>
      <c r="K133" s="76"/>
      <c r="L133" s="76"/>
      <c r="M133" s="66" t="str">
        <f t="shared" si="2"/>
        <v/>
      </c>
      <c r="N133" s="77"/>
      <c r="O133" s="78"/>
      <c r="P133" s="74"/>
      <c r="Q133" s="79"/>
      <c r="R133" s="74"/>
      <c r="S133" s="74"/>
      <c r="T133" s="74"/>
      <c r="U133" s="74"/>
      <c r="V133" s="74"/>
      <c r="W133" s="74"/>
      <c r="X133" s="74"/>
      <c r="Y133" s="74"/>
      <c r="Z133" s="74"/>
      <c r="AA133" s="74"/>
      <c r="AB133" s="74"/>
      <c r="AC133" s="74"/>
      <c r="AD133" s="74"/>
      <c r="AE133" s="74"/>
      <c r="AF133" s="74"/>
      <c r="AG133" s="74"/>
      <c r="AH133" s="74"/>
      <c r="AI133" s="74"/>
      <c r="AJ133" s="74"/>
      <c r="AK133" s="69" t="str">
        <f t="shared" si="3"/>
        <v/>
      </c>
      <c r="AL133" s="69" t="str">
        <f t="shared" si="3"/>
        <v/>
      </c>
      <c r="AM133" s="69" t="str">
        <f t="shared" si="3"/>
        <v/>
      </c>
      <c r="AN133" s="79"/>
      <c r="AO133" s="79"/>
      <c r="AP133" s="79"/>
      <c r="AQ133" s="79"/>
      <c r="AR133" s="79"/>
      <c r="AS133" s="79"/>
      <c r="AT133" s="79"/>
      <c r="AU133" s="79"/>
      <c r="AV133" s="80"/>
    </row>
    <row r="134" spans="1:48" s="32" customFormat="1" ht="13.9" thickTop="1" thickBot="1" x14ac:dyDescent="0.45">
      <c r="A134" s="46">
        <v>123</v>
      </c>
      <c r="B134" s="72"/>
      <c r="C134" s="73"/>
      <c r="D134" s="74"/>
      <c r="E134" s="74"/>
      <c r="F134" s="73"/>
      <c r="G134" s="73"/>
      <c r="H134" s="74"/>
      <c r="I134" s="75"/>
      <c r="J134" s="74"/>
      <c r="K134" s="76"/>
      <c r="L134" s="76"/>
      <c r="M134" s="66" t="str">
        <f t="shared" si="2"/>
        <v/>
      </c>
      <c r="N134" s="77"/>
      <c r="O134" s="78"/>
      <c r="P134" s="74"/>
      <c r="Q134" s="79"/>
      <c r="R134" s="74"/>
      <c r="S134" s="74"/>
      <c r="T134" s="74"/>
      <c r="U134" s="74"/>
      <c r="V134" s="74"/>
      <c r="W134" s="74"/>
      <c r="X134" s="74"/>
      <c r="Y134" s="74"/>
      <c r="Z134" s="74"/>
      <c r="AA134" s="74"/>
      <c r="AB134" s="74"/>
      <c r="AC134" s="74"/>
      <c r="AD134" s="74"/>
      <c r="AE134" s="74"/>
      <c r="AF134" s="74"/>
      <c r="AG134" s="74"/>
      <c r="AH134" s="74"/>
      <c r="AI134" s="74"/>
      <c r="AJ134" s="74"/>
      <c r="AK134" s="69" t="str">
        <f t="shared" si="3"/>
        <v/>
      </c>
      <c r="AL134" s="69" t="str">
        <f t="shared" si="3"/>
        <v/>
      </c>
      <c r="AM134" s="69" t="str">
        <f t="shared" si="3"/>
        <v/>
      </c>
      <c r="AN134" s="79"/>
      <c r="AO134" s="79"/>
      <c r="AP134" s="79"/>
      <c r="AQ134" s="79"/>
      <c r="AR134" s="79"/>
      <c r="AS134" s="79"/>
      <c r="AT134" s="79"/>
      <c r="AU134" s="79"/>
      <c r="AV134" s="80"/>
    </row>
    <row r="135" spans="1:48" s="32" customFormat="1" ht="13.9" thickTop="1" thickBot="1" x14ac:dyDescent="0.45">
      <c r="A135" s="46">
        <v>124</v>
      </c>
      <c r="B135" s="72"/>
      <c r="C135" s="73"/>
      <c r="D135" s="74"/>
      <c r="E135" s="74"/>
      <c r="F135" s="73"/>
      <c r="G135" s="73"/>
      <c r="H135" s="74"/>
      <c r="I135" s="75"/>
      <c r="J135" s="74"/>
      <c r="K135" s="76"/>
      <c r="L135" s="76"/>
      <c r="M135" s="66" t="str">
        <f t="shared" si="2"/>
        <v/>
      </c>
      <c r="N135" s="77"/>
      <c r="O135" s="78"/>
      <c r="P135" s="74"/>
      <c r="Q135" s="79"/>
      <c r="R135" s="74"/>
      <c r="S135" s="74"/>
      <c r="T135" s="74"/>
      <c r="U135" s="74"/>
      <c r="V135" s="74"/>
      <c r="W135" s="74"/>
      <c r="X135" s="74"/>
      <c r="Y135" s="74"/>
      <c r="Z135" s="74"/>
      <c r="AA135" s="74"/>
      <c r="AB135" s="74"/>
      <c r="AC135" s="74"/>
      <c r="AD135" s="74"/>
      <c r="AE135" s="74"/>
      <c r="AF135" s="74"/>
      <c r="AG135" s="74"/>
      <c r="AH135" s="74"/>
      <c r="AI135" s="74"/>
      <c r="AJ135" s="74"/>
      <c r="AK135" s="69" t="str">
        <f t="shared" si="3"/>
        <v/>
      </c>
      <c r="AL135" s="69" t="str">
        <f t="shared" si="3"/>
        <v/>
      </c>
      <c r="AM135" s="69" t="str">
        <f t="shared" si="3"/>
        <v/>
      </c>
      <c r="AN135" s="79"/>
      <c r="AO135" s="79"/>
      <c r="AP135" s="79"/>
      <c r="AQ135" s="79"/>
      <c r="AR135" s="79"/>
      <c r="AS135" s="79"/>
      <c r="AT135" s="79"/>
      <c r="AU135" s="79"/>
      <c r="AV135" s="80"/>
    </row>
    <row r="136" spans="1:48" s="32" customFormat="1" ht="13.9" thickTop="1" thickBot="1" x14ac:dyDescent="0.45">
      <c r="A136" s="46">
        <v>125</v>
      </c>
      <c r="B136" s="72"/>
      <c r="C136" s="73"/>
      <c r="D136" s="74"/>
      <c r="E136" s="74"/>
      <c r="F136" s="73"/>
      <c r="G136" s="73"/>
      <c r="H136" s="74"/>
      <c r="I136" s="75"/>
      <c r="J136" s="74"/>
      <c r="K136" s="76"/>
      <c r="L136" s="76"/>
      <c r="M136" s="66" t="str">
        <f t="shared" si="2"/>
        <v/>
      </c>
      <c r="N136" s="77"/>
      <c r="O136" s="78"/>
      <c r="P136" s="74"/>
      <c r="Q136" s="79"/>
      <c r="R136" s="74"/>
      <c r="S136" s="74"/>
      <c r="T136" s="74"/>
      <c r="U136" s="74"/>
      <c r="V136" s="74"/>
      <c r="W136" s="74"/>
      <c r="X136" s="74"/>
      <c r="Y136" s="74"/>
      <c r="Z136" s="74"/>
      <c r="AA136" s="74"/>
      <c r="AB136" s="74"/>
      <c r="AC136" s="74"/>
      <c r="AD136" s="74"/>
      <c r="AE136" s="74"/>
      <c r="AF136" s="74"/>
      <c r="AG136" s="74"/>
      <c r="AH136" s="74"/>
      <c r="AI136" s="74"/>
      <c r="AJ136" s="74"/>
      <c r="AK136" s="69" t="str">
        <f t="shared" si="3"/>
        <v/>
      </c>
      <c r="AL136" s="69" t="str">
        <f t="shared" si="3"/>
        <v/>
      </c>
      <c r="AM136" s="69" t="str">
        <f t="shared" si="3"/>
        <v/>
      </c>
      <c r="AN136" s="79"/>
      <c r="AO136" s="79"/>
      <c r="AP136" s="79"/>
      <c r="AQ136" s="79"/>
      <c r="AR136" s="79"/>
      <c r="AS136" s="79"/>
      <c r="AT136" s="79"/>
      <c r="AU136" s="79"/>
      <c r="AV136" s="80"/>
    </row>
    <row r="137" spans="1:48" s="32" customFormat="1" ht="13.9" thickTop="1" thickBot="1" x14ac:dyDescent="0.45">
      <c r="A137" s="46">
        <v>126</v>
      </c>
      <c r="B137" s="72"/>
      <c r="C137" s="73"/>
      <c r="D137" s="74"/>
      <c r="E137" s="74"/>
      <c r="F137" s="73"/>
      <c r="G137" s="73"/>
      <c r="H137" s="74"/>
      <c r="I137" s="75"/>
      <c r="J137" s="74"/>
      <c r="K137" s="76"/>
      <c r="L137" s="76"/>
      <c r="M137" s="66" t="str">
        <f t="shared" si="2"/>
        <v/>
      </c>
      <c r="N137" s="77"/>
      <c r="O137" s="78"/>
      <c r="P137" s="74"/>
      <c r="Q137" s="79"/>
      <c r="R137" s="74"/>
      <c r="S137" s="74"/>
      <c r="T137" s="74"/>
      <c r="U137" s="74"/>
      <c r="V137" s="74"/>
      <c r="W137" s="74"/>
      <c r="X137" s="74"/>
      <c r="Y137" s="74"/>
      <c r="Z137" s="74"/>
      <c r="AA137" s="74"/>
      <c r="AB137" s="74"/>
      <c r="AC137" s="74"/>
      <c r="AD137" s="74"/>
      <c r="AE137" s="74"/>
      <c r="AF137" s="74"/>
      <c r="AG137" s="74"/>
      <c r="AH137" s="74"/>
      <c r="AI137" s="74"/>
      <c r="AJ137" s="74"/>
      <c r="AK137" s="69" t="str">
        <f t="shared" si="3"/>
        <v/>
      </c>
      <c r="AL137" s="69" t="str">
        <f t="shared" si="3"/>
        <v/>
      </c>
      <c r="AM137" s="69" t="str">
        <f t="shared" si="3"/>
        <v/>
      </c>
      <c r="AN137" s="79"/>
      <c r="AO137" s="79"/>
      <c r="AP137" s="79"/>
      <c r="AQ137" s="79"/>
      <c r="AR137" s="79"/>
      <c r="AS137" s="79"/>
      <c r="AT137" s="79"/>
      <c r="AU137" s="79"/>
      <c r="AV137" s="80"/>
    </row>
    <row r="138" spans="1:48" s="32" customFormat="1" ht="13.9" thickTop="1" thickBot="1" x14ac:dyDescent="0.45">
      <c r="A138" s="46">
        <v>127</v>
      </c>
      <c r="B138" s="72"/>
      <c r="C138" s="73"/>
      <c r="D138" s="74"/>
      <c r="E138" s="74"/>
      <c r="F138" s="73"/>
      <c r="G138" s="73"/>
      <c r="H138" s="74"/>
      <c r="I138" s="75"/>
      <c r="J138" s="74"/>
      <c r="K138" s="76"/>
      <c r="L138" s="76"/>
      <c r="M138" s="66" t="str">
        <f t="shared" si="2"/>
        <v/>
      </c>
      <c r="N138" s="77"/>
      <c r="O138" s="78"/>
      <c r="P138" s="74"/>
      <c r="Q138" s="79"/>
      <c r="R138" s="74"/>
      <c r="S138" s="74"/>
      <c r="T138" s="74"/>
      <c r="U138" s="74"/>
      <c r="V138" s="74"/>
      <c r="W138" s="74"/>
      <c r="X138" s="74"/>
      <c r="Y138" s="74"/>
      <c r="Z138" s="74"/>
      <c r="AA138" s="74"/>
      <c r="AB138" s="74"/>
      <c r="AC138" s="74"/>
      <c r="AD138" s="74"/>
      <c r="AE138" s="74"/>
      <c r="AF138" s="74"/>
      <c r="AG138" s="74"/>
      <c r="AH138" s="74"/>
      <c r="AI138" s="74"/>
      <c r="AJ138" s="74"/>
      <c r="AK138" s="69" t="str">
        <f t="shared" si="3"/>
        <v/>
      </c>
      <c r="AL138" s="69" t="str">
        <f t="shared" si="3"/>
        <v/>
      </c>
      <c r="AM138" s="69" t="str">
        <f t="shared" si="3"/>
        <v/>
      </c>
      <c r="AN138" s="79"/>
      <c r="AO138" s="79"/>
      <c r="AP138" s="79"/>
      <c r="AQ138" s="79"/>
      <c r="AR138" s="79"/>
      <c r="AS138" s="79"/>
      <c r="AT138" s="79"/>
      <c r="AU138" s="79"/>
      <c r="AV138" s="80"/>
    </row>
    <row r="139" spans="1:48" s="32" customFormat="1" ht="13.9" thickTop="1" thickBot="1" x14ac:dyDescent="0.45">
      <c r="A139" s="46">
        <v>128</v>
      </c>
      <c r="B139" s="72"/>
      <c r="C139" s="73"/>
      <c r="D139" s="74"/>
      <c r="E139" s="74"/>
      <c r="F139" s="73"/>
      <c r="G139" s="73"/>
      <c r="H139" s="74"/>
      <c r="I139" s="75"/>
      <c r="J139" s="74"/>
      <c r="K139" s="76"/>
      <c r="L139" s="76"/>
      <c r="M139" s="66" t="str">
        <f t="shared" si="2"/>
        <v/>
      </c>
      <c r="N139" s="77"/>
      <c r="O139" s="78"/>
      <c r="P139" s="74"/>
      <c r="Q139" s="79"/>
      <c r="R139" s="74"/>
      <c r="S139" s="74"/>
      <c r="T139" s="74"/>
      <c r="U139" s="74"/>
      <c r="V139" s="74"/>
      <c r="W139" s="74"/>
      <c r="X139" s="74"/>
      <c r="Y139" s="74"/>
      <c r="Z139" s="74"/>
      <c r="AA139" s="74"/>
      <c r="AB139" s="74"/>
      <c r="AC139" s="74"/>
      <c r="AD139" s="74"/>
      <c r="AE139" s="74"/>
      <c r="AF139" s="74"/>
      <c r="AG139" s="74"/>
      <c r="AH139" s="74"/>
      <c r="AI139" s="74"/>
      <c r="AJ139" s="74"/>
      <c r="AK139" s="69" t="str">
        <f t="shared" si="3"/>
        <v/>
      </c>
      <c r="AL139" s="69" t="str">
        <f t="shared" si="3"/>
        <v/>
      </c>
      <c r="AM139" s="69" t="str">
        <f t="shared" si="3"/>
        <v/>
      </c>
      <c r="AN139" s="79"/>
      <c r="AO139" s="79"/>
      <c r="AP139" s="79"/>
      <c r="AQ139" s="79"/>
      <c r="AR139" s="79"/>
      <c r="AS139" s="79"/>
      <c r="AT139" s="79"/>
      <c r="AU139" s="79"/>
      <c r="AV139" s="80"/>
    </row>
    <row r="140" spans="1:48" s="32" customFormat="1" ht="13.9" thickTop="1" thickBot="1" x14ac:dyDescent="0.45">
      <c r="A140" s="46">
        <v>129</v>
      </c>
      <c r="B140" s="72"/>
      <c r="C140" s="73"/>
      <c r="D140" s="74"/>
      <c r="E140" s="74"/>
      <c r="F140" s="73"/>
      <c r="G140" s="73"/>
      <c r="H140" s="74"/>
      <c r="I140" s="75"/>
      <c r="J140" s="74"/>
      <c r="K140" s="76"/>
      <c r="L140" s="76"/>
      <c r="M140" s="66" t="str">
        <f t="shared" ref="M140:M203" si="4">IF(AND(K140&lt;&gt;"",L140&lt;&gt;""),HYPERLINK("https://map.geo.admin.ch/?E="&amp;K140&amp;"&amp;N="&amp;L140&amp;"&amp;zoom=8&amp;crosshair=marker","→ Link"),"")</f>
        <v/>
      </c>
      <c r="N140" s="77"/>
      <c r="O140" s="78"/>
      <c r="P140" s="74"/>
      <c r="Q140" s="79"/>
      <c r="R140" s="74"/>
      <c r="S140" s="74"/>
      <c r="T140" s="74"/>
      <c r="U140" s="74"/>
      <c r="V140" s="74"/>
      <c r="W140" s="74"/>
      <c r="X140" s="74"/>
      <c r="Y140" s="74"/>
      <c r="Z140" s="74"/>
      <c r="AA140" s="74"/>
      <c r="AB140" s="74"/>
      <c r="AC140" s="74"/>
      <c r="AD140" s="74"/>
      <c r="AE140" s="74"/>
      <c r="AF140" s="74"/>
      <c r="AG140" s="74"/>
      <c r="AH140" s="74"/>
      <c r="AI140" s="74"/>
      <c r="AJ140" s="74"/>
      <c r="AK140" s="69" t="str">
        <f t="shared" si="3"/>
        <v/>
      </c>
      <c r="AL140" s="69" t="str">
        <f t="shared" si="3"/>
        <v/>
      </c>
      <c r="AM140" s="69" t="str">
        <f t="shared" si="3"/>
        <v/>
      </c>
      <c r="AN140" s="79"/>
      <c r="AO140" s="79"/>
      <c r="AP140" s="79"/>
      <c r="AQ140" s="79"/>
      <c r="AR140" s="79"/>
      <c r="AS140" s="79"/>
      <c r="AT140" s="79"/>
      <c r="AU140" s="79"/>
      <c r="AV140" s="80"/>
    </row>
    <row r="141" spans="1:48" s="32" customFormat="1" ht="13.9" thickTop="1" thickBot="1" x14ac:dyDescent="0.45">
      <c r="A141" s="46">
        <v>130</v>
      </c>
      <c r="B141" s="72"/>
      <c r="C141" s="73"/>
      <c r="D141" s="74"/>
      <c r="E141" s="74"/>
      <c r="F141" s="73"/>
      <c r="G141" s="73"/>
      <c r="H141" s="74"/>
      <c r="I141" s="75"/>
      <c r="J141" s="74"/>
      <c r="K141" s="76"/>
      <c r="L141" s="76"/>
      <c r="M141" s="66" t="str">
        <f t="shared" si="4"/>
        <v/>
      </c>
      <c r="N141" s="77"/>
      <c r="O141" s="78"/>
      <c r="P141" s="74"/>
      <c r="Q141" s="79"/>
      <c r="R141" s="74"/>
      <c r="S141" s="74"/>
      <c r="T141" s="74"/>
      <c r="U141" s="74"/>
      <c r="V141" s="74"/>
      <c r="W141" s="74"/>
      <c r="X141" s="74"/>
      <c r="Y141" s="74"/>
      <c r="Z141" s="74"/>
      <c r="AA141" s="74"/>
      <c r="AB141" s="74"/>
      <c r="AC141" s="74"/>
      <c r="AD141" s="74"/>
      <c r="AE141" s="74"/>
      <c r="AF141" s="74"/>
      <c r="AG141" s="74"/>
      <c r="AH141" s="74"/>
      <c r="AI141" s="74"/>
      <c r="AJ141" s="74"/>
      <c r="AK141" s="69" t="str">
        <f t="shared" ref="AK141:AM204" si="5">IF($B141="","",AK$5)</f>
        <v/>
      </c>
      <c r="AL141" s="69" t="str">
        <f t="shared" si="5"/>
        <v/>
      </c>
      <c r="AM141" s="69" t="str">
        <f t="shared" si="5"/>
        <v/>
      </c>
      <c r="AN141" s="79"/>
      <c r="AO141" s="79"/>
      <c r="AP141" s="79"/>
      <c r="AQ141" s="79"/>
      <c r="AR141" s="79"/>
      <c r="AS141" s="79"/>
      <c r="AT141" s="79"/>
      <c r="AU141" s="79"/>
      <c r="AV141" s="80"/>
    </row>
    <row r="142" spans="1:48" s="32" customFormat="1" ht="13.9" thickTop="1" thickBot="1" x14ac:dyDescent="0.45">
      <c r="A142" s="46">
        <v>131</v>
      </c>
      <c r="B142" s="72"/>
      <c r="C142" s="73"/>
      <c r="D142" s="74"/>
      <c r="E142" s="74"/>
      <c r="F142" s="73"/>
      <c r="G142" s="73"/>
      <c r="H142" s="74"/>
      <c r="I142" s="75"/>
      <c r="J142" s="74"/>
      <c r="K142" s="76"/>
      <c r="L142" s="76"/>
      <c r="M142" s="66" t="str">
        <f t="shared" si="4"/>
        <v/>
      </c>
      <c r="N142" s="77"/>
      <c r="O142" s="78"/>
      <c r="P142" s="74"/>
      <c r="Q142" s="79"/>
      <c r="R142" s="74"/>
      <c r="S142" s="74"/>
      <c r="T142" s="74"/>
      <c r="U142" s="74"/>
      <c r="V142" s="74"/>
      <c r="W142" s="74"/>
      <c r="X142" s="74"/>
      <c r="Y142" s="74"/>
      <c r="Z142" s="74"/>
      <c r="AA142" s="74"/>
      <c r="AB142" s="74"/>
      <c r="AC142" s="74"/>
      <c r="AD142" s="74"/>
      <c r="AE142" s="74"/>
      <c r="AF142" s="74"/>
      <c r="AG142" s="74"/>
      <c r="AH142" s="74"/>
      <c r="AI142" s="74"/>
      <c r="AJ142" s="74"/>
      <c r="AK142" s="69" t="str">
        <f t="shared" si="5"/>
        <v/>
      </c>
      <c r="AL142" s="69" t="str">
        <f t="shared" si="5"/>
        <v/>
      </c>
      <c r="AM142" s="69" t="str">
        <f t="shared" si="5"/>
        <v/>
      </c>
      <c r="AN142" s="79"/>
      <c r="AO142" s="79"/>
      <c r="AP142" s="79"/>
      <c r="AQ142" s="79"/>
      <c r="AR142" s="79"/>
      <c r="AS142" s="79"/>
      <c r="AT142" s="79"/>
      <c r="AU142" s="79"/>
      <c r="AV142" s="80"/>
    </row>
    <row r="143" spans="1:48" s="32" customFormat="1" ht="13.9" thickTop="1" thickBot="1" x14ac:dyDescent="0.45">
      <c r="A143" s="46">
        <v>132</v>
      </c>
      <c r="B143" s="72"/>
      <c r="C143" s="73"/>
      <c r="D143" s="74"/>
      <c r="E143" s="74"/>
      <c r="F143" s="73"/>
      <c r="G143" s="73"/>
      <c r="H143" s="74"/>
      <c r="I143" s="75"/>
      <c r="J143" s="74"/>
      <c r="K143" s="76"/>
      <c r="L143" s="76"/>
      <c r="M143" s="66" t="str">
        <f t="shared" si="4"/>
        <v/>
      </c>
      <c r="N143" s="77"/>
      <c r="O143" s="78"/>
      <c r="P143" s="74"/>
      <c r="Q143" s="79"/>
      <c r="R143" s="74"/>
      <c r="S143" s="74"/>
      <c r="T143" s="74"/>
      <c r="U143" s="74"/>
      <c r="V143" s="74"/>
      <c r="W143" s="74"/>
      <c r="X143" s="74"/>
      <c r="Y143" s="74"/>
      <c r="Z143" s="74"/>
      <c r="AA143" s="74"/>
      <c r="AB143" s="74"/>
      <c r="AC143" s="74"/>
      <c r="AD143" s="74"/>
      <c r="AE143" s="74"/>
      <c r="AF143" s="74"/>
      <c r="AG143" s="74"/>
      <c r="AH143" s="74"/>
      <c r="AI143" s="74"/>
      <c r="AJ143" s="74"/>
      <c r="AK143" s="69" t="str">
        <f t="shared" si="5"/>
        <v/>
      </c>
      <c r="AL143" s="69" t="str">
        <f t="shared" si="5"/>
        <v/>
      </c>
      <c r="AM143" s="69" t="str">
        <f t="shared" si="5"/>
        <v/>
      </c>
      <c r="AN143" s="79"/>
      <c r="AO143" s="79"/>
      <c r="AP143" s="79"/>
      <c r="AQ143" s="79"/>
      <c r="AR143" s="79"/>
      <c r="AS143" s="79"/>
      <c r="AT143" s="79"/>
      <c r="AU143" s="79"/>
      <c r="AV143" s="80"/>
    </row>
    <row r="144" spans="1:48" s="32" customFormat="1" ht="13.9" thickTop="1" thickBot="1" x14ac:dyDescent="0.45">
      <c r="A144" s="46">
        <v>133</v>
      </c>
      <c r="B144" s="72"/>
      <c r="C144" s="73"/>
      <c r="D144" s="74"/>
      <c r="E144" s="74"/>
      <c r="F144" s="73"/>
      <c r="G144" s="73"/>
      <c r="H144" s="74"/>
      <c r="I144" s="75"/>
      <c r="J144" s="74"/>
      <c r="K144" s="76"/>
      <c r="L144" s="76"/>
      <c r="M144" s="66" t="str">
        <f t="shared" si="4"/>
        <v/>
      </c>
      <c r="N144" s="77"/>
      <c r="O144" s="78"/>
      <c r="P144" s="74"/>
      <c r="Q144" s="79"/>
      <c r="R144" s="74"/>
      <c r="S144" s="74"/>
      <c r="T144" s="74"/>
      <c r="U144" s="74"/>
      <c r="V144" s="74"/>
      <c r="W144" s="74"/>
      <c r="X144" s="74"/>
      <c r="Y144" s="74"/>
      <c r="Z144" s="74"/>
      <c r="AA144" s="74"/>
      <c r="AB144" s="74"/>
      <c r="AC144" s="74"/>
      <c r="AD144" s="74"/>
      <c r="AE144" s="74"/>
      <c r="AF144" s="74"/>
      <c r="AG144" s="74"/>
      <c r="AH144" s="74"/>
      <c r="AI144" s="74"/>
      <c r="AJ144" s="74"/>
      <c r="AK144" s="69" t="str">
        <f t="shared" si="5"/>
        <v/>
      </c>
      <c r="AL144" s="69" t="str">
        <f t="shared" si="5"/>
        <v/>
      </c>
      <c r="AM144" s="69" t="str">
        <f t="shared" si="5"/>
        <v/>
      </c>
      <c r="AN144" s="79"/>
      <c r="AO144" s="79"/>
      <c r="AP144" s="79"/>
      <c r="AQ144" s="79"/>
      <c r="AR144" s="79"/>
      <c r="AS144" s="79"/>
      <c r="AT144" s="79"/>
      <c r="AU144" s="79"/>
      <c r="AV144" s="80"/>
    </row>
    <row r="145" spans="1:48" s="32" customFormat="1" ht="13.9" thickTop="1" thickBot="1" x14ac:dyDescent="0.45">
      <c r="A145" s="46">
        <v>134</v>
      </c>
      <c r="B145" s="72"/>
      <c r="C145" s="73"/>
      <c r="D145" s="74"/>
      <c r="E145" s="74"/>
      <c r="F145" s="73"/>
      <c r="G145" s="73"/>
      <c r="H145" s="74"/>
      <c r="I145" s="75"/>
      <c r="J145" s="74"/>
      <c r="K145" s="76"/>
      <c r="L145" s="76"/>
      <c r="M145" s="66" t="str">
        <f t="shared" si="4"/>
        <v/>
      </c>
      <c r="N145" s="77"/>
      <c r="O145" s="78"/>
      <c r="P145" s="74"/>
      <c r="Q145" s="79"/>
      <c r="R145" s="74"/>
      <c r="S145" s="74"/>
      <c r="T145" s="74"/>
      <c r="U145" s="74"/>
      <c r="V145" s="74"/>
      <c r="W145" s="74"/>
      <c r="X145" s="74"/>
      <c r="Y145" s="74"/>
      <c r="Z145" s="74"/>
      <c r="AA145" s="74"/>
      <c r="AB145" s="74"/>
      <c r="AC145" s="74"/>
      <c r="AD145" s="74"/>
      <c r="AE145" s="74"/>
      <c r="AF145" s="74"/>
      <c r="AG145" s="74"/>
      <c r="AH145" s="74"/>
      <c r="AI145" s="74"/>
      <c r="AJ145" s="74"/>
      <c r="AK145" s="69" t="str">
        <f t="shared" si="5"/>
        <v/>
      </c>
      <c r="AL145" s="69" t="str">
        <f t="shared" si="5"/>
        <v/>
      </c>
      <c r="AM145" s="69" t="str">
        <f t="shared" si="5"/>
        <v/>
      </c>
      <c r="AN145" s="79"/>
      <c r="AO145" s="79"/>
      <c r="AP145" s="79"/>
      <c r="AQ145" s="79"/>
      <c r="AR145" s="79"/>
      <c r="AS145" s="79"/>
      <c r="AT145" s="79"/>
      <c r="AU145" s="79"/>
      <c r="AV145" s="80"/>
    </row>
    <row r="146" spans="1:48" s="32" customFormat="1" ht="13.9" thickTop="1" thickBot="1" x14ac:dyDescent="0.45">
      <c r="A146" s="46">
        <v>135</v>
      </c>
      <c r="B146" s="72"/>
      <c r="C146" s="73"/>
      <c r="D146" s="74"/>
      <c r="E146" s="74"/>
      <c r="F146" s="73"/>
      <c r="G146" s="73"/>
      <c r="H146" s="74"/>
      <c r="I146" s="75"/>
      <c r="J146" s="74"/>
      <c r="K146" s="76"/>
      <c r="L146" s="76"/>
      <c r="M146" s="66" t="str">
        <f t="shared" si="4"/>
        <v/>
      </c>
      <c r="N146" s="77"/>
      <c r="O146" s="78"/>
      <c r="P146" s="74"/>
      <c r="Q146" s="79"/>
      <c r="R146" s="74"/>
      <c r="S146" s="74"/>
      <c r="T146" s="74"/>
      <c r="U146" s="74"/>
      <c r="V146" s="74"/>
      <c r="W146" s="74"/>
      <c r="X146" s="74"/>
      <c r="Y146" s="74"/>
      <c r="Z146" s="74"/>
      <c r="AA146" s="74"/>
      <c r="AB146" s="74"/>
      <c r="AC146" s="74"/>
      <c r="AD146" s="74"/>
      <c r="AE146" s="74"/>
      <c r="AF146" s="74"/>
      <c r="AG146" s="74"/>
      <c r="AH146" s="74"/>
      <c r="AI146" s="74"/>
      <c r="AJ146" s="74"/>
      <c r="AK146" s="69" t="str">
        <f t="shared" si="5"/>
        <v/>
      </c>
      <c r="AL146" s="69" t="str">
        <f t="shared" si="5"/>
        <v/>
      </c>
      <c r="AM146" s="69" t="str">
        <f t="shared" si="5"/>
        <v/>
      </c>
      <c r="AN146" s="79"/>
      <c r="AO146" s="79"/>
      <c r="AP146" s="79"/>
      <c r="AQ146" s="79"/>
      <c r="AR146" s="79"/>
      <c r="AS146" s="79"/>
      <c r="AT146" s="79"/>
      <c r="AU146" s="79"/>
      <c r="AV146" s="80"/>
    </row>
    <row r="147" spans="1:48" s="32" customFormat="1" ht="13.9" thickTop="1" thickBot="1" x14ac:dyDescent="0.45">
      <c r="A147" s="46">
        <v>136</v>
      </c>
      <c r="B147" s="72"/>
      <c r="C147" s="73"/>
      <c r="D147" s="74"/>
      <c r="E147" s="74"/>
      <c r="F147" s="73"/>
      <c r="G147" s="73"/>
      <c r="H147" s="74"/>
      <c r="I147" s="75"/>
      <c r="J147" s="74"/>
      <c r="K147" s="76"/>
      <c r="L147" s="76"/>
      <c r="M147" s="66" t="str">
        <f t="shared" si="4"/>
        <v/>
      </c>
      <c r="N147" s="77"/>
      <c r="O147" s="78"/>
      <c r="P147" s="74"/>
      <c r="Q147" s="79"/>
      <c r="R147" s="74"/>
      <c r="S147" s="74"/>
      <c r="T147" s="74"/>
      <c r="U147" s="74"/>
      <c r="V147" s="74"/>
      <c r="W147" s="74"/>
      <c r="X147" s="74"/>
      <c r="Y147" s="74"/>
      <c r="Z147" s="74"/>
      <c r="AA147" s="74"/>
      <c r="AB147" s="74"/>
      <c r="AC147" s="74"/>
      <c r="AD147" s="74"/>
      <c r="AE147" s="74"/>
      <c r="AF147" s="74"/>
      <c r="AG147" s="74"/>
      <c r="AH147" s="74"/>
      <c r="AI147" s="74"/>
      <c r="AJ147" s="74"/>
      <c r="AK147" s="69" t="str">
        <f t="shared" si="5"/>
        <v/>
      </c>
      <c r="AL147" s="69" t="str">
        <f t="shared" si="5"/>
        <v/>
      </c>
      <c r="AM147" s="69" t="str">
        <f t="shared" si="5"/>
        <v/>
      </c>
      <c r="AN147" s="79"/>
      <c r="AO147" s="79"/>
      <c r="AP147" s="79"/>
      <c r="AQ147" s="79"/>
      <c r="AR147" s="79"/>
      <c r="AS147" s="79"/>
      <c r="AT147" s="79"/>
      <c r="AU147" s="79"/>
      <c r="AV147" s="80"/>
    </row>
    <row r="148" spans="1:48" s="32" customFormat="1" ht="13.9" thickTop="1" thickBot="1" x14ac:dyDescent="0.45">
      <c r="A148" s="46">
        <v>137</v>
      </c>
      <c r="B148" s="72"/>
      <c r="C148" s="73"/>
      <c r="D148" s="74"/>
      <c r="E148" s="74"/>
      <c r="F148" s="73"/>
      <c r="G148" s="73"/>
      <c r="H148" s="74"/>
      <c r="I148" s="75"/>
      <c r="J148" s="74"/>
      <c r="K148" s="76"/>
      <c r="L148" s="76"/>
      <c r="M148" s="66" t="str">
        <f t="shared" si="4"/>
        <v/>
      </c>
      <c r="N148" s="77"/>
      <c r="O148" s="78"/>
      <c r="P148" s="74"/>
      <c r="Q148" s="79"/>
      <c r="R148" s="74"/>
      <c r="S148" s="74"/>
      <c r="T148" s="74"/>
      <c r="U148" s="74"/>
      <c r="V148" s="74"/>
      <c r="W148" s="74"/>
      <c r="X148" s="74"/>
      <c r="Y148" s="74"/>
      <c r="Z148" s="74"/>
      <c r="AA148" s="74"/>
      <c r="AB148" s="74"/>
      <c r="AC148" s="74"/>
      <c r="AD148" s="74"/>
      <c r="AE148" s="74"/>
      <c r="AF148" s="74"/>
      <c r="AG148" s="74"/>
      <c r="AH148" s="74"/>
      <c r="AI148" s="74"/>
      <c r="AJ148" s="74"/>
      <c r="AK148" s="69" t="str">
        <f t="shared" si="5"/>
        <v/>
      </c>
      <c r="AL148" s="69" t="str">
        <f t="shared" si="5"/>
        <v/>
      </c>
      <c r="AM148" s="69" t="str">
        <f t="shared" si="5"/>
        <v/>
      </c>
      <c r="AN148" s="79"/>
      <c r="AO148" s="79"/>
      <c r="AP148" s="79"/>
      <c r="AQ148" s="79"/>
      <c r="AR148" s="79"/>
      <c r="AS148" s="79"/>
      <c r="AT148" s="79"/>
      <c r="AU148" s="79"/>
      <c r="AV148" s="80"/>
    </row>
    <row r="149" spans="1:48" s="32" customFormat="1" ht="13.9" thickTop="1" thickBot="1" x14ac:dyDescent="0.45">
      <c r="A149" s="46">
        <v>138</v>
      </c>
      <c r="B149" s="72"/>
      <c r="C149" s="73"/>
      <c r="D149" s="74"/>
      <c r="E149" s="74"/>
      <c r="F149" s="73"/>
      <c r="G149" s="73"/>
      <c r="H149" s="74"/>
      <c r="I149" s="75"/>
      <c r="J149" s="74"/>
      <c r="K149" s="76"/>
      <c r="L149" s="76"/>
      <c r="M149" s="66" t="str">
        <f t="shared" si="4"/>
        <v/>
      </c>
      <c r="N149" s="77"/>
      <c r="O149" s="78"/>
      <c r="P149" s="74"/>
      <c r="Q149" s="79"/>
      <c r="R149" s="74"/>
      <c r="S149" s="74"/>
      <c r="T149" s="74"/>
      <c r="U149" s="74"/>
      <c r="V149" s="74"/>
      <c r="W149" s="74"/>
      <c r="X149" s="74"/>
      <c r="Y149" s="74"/>
      <c r="Z149" s="74"/>
      <c r="AA149" s="74"/>
      <c r="AB149" s="74"/>
      <c r="AC149" s="74"/>
      <c r="AD149" s="74"/>
      <c r="AE149" s="74"/>
      <c r="AF149" s="74"/>
      <c r="AG149" s="74"/>
      <c r="AH149" s="74"/>
      <c r="AI149" s="74"/>
      <c r="AJ149" s="74"/>
      <c r="AK149" s="69" t="str">
        <f t="shared" si="5"/>
        <v/>
      </c>
      <c r="AL149" s="69" t="str">
        <f t="shared" si="5"/>
        <v/>
      </c>
      <c r="AM149" s="69" t="str">
        <f t="shared" si="5"/>
        <v/>
      </c>
      <c r="AN149" s="79"/>
      <c r="AO149" s="79"/>
      <c r="AP149" s="79"/>
      <c r="AQ149" s="79"/>
      <c r="AR149" s="79"/>
      <c r="AS149" s="79"/>
      <c r="AT149" s="79"/>
      <c r="AU149" s="79"/>
      <c r="AV149" s="80"/>
    </row>
    <row r="150" spans="1:48" s="32" customFormat="1" ht="13.9" thickTop="1" thickBot="1" x14ac:dyDescent="0.45">
      <c r="A150" s="46">
        <v>139</v>
      </c>
      <c r="B150" s="72"/>
      <c r="C150" s="73"/>
      <c r="D150" s="74"/>
      <c r="E150" s="74"/>
      <c r="F150" s="73"/>
      <c r="G150" s="73"/>
      <c r="H150" s="74"/>
      <c r="I150" s="75"/>
      <c r="J150" s="74"/>
      <c r="K150" s="76"/>
      <c r="L150" s="76"/>
      <c r="M150" s="66" t="str">
        <f t="shared" si="4"/>
        <v/>
      </c>
      <c r="N150" s="77"/>
      <c r="O150" s="78"/>
      <c r="P150" s="74"/>
      <c r="Q150" s="79"/>
      <c r="R150" s="74"/>
      <c r="S150" s="74"/>
      <c r="T150" s="74"/>
      <c r="U150" s="74"/>
      <c r="V150" s="74"/>
      <c r="W150" s="74"/>
      <c r="X150" s="74"/>
      <c r="Y150" s="74"/>
      <c r="Z150" s="74"/>
      <c r="AA150" s="74"/>
      <c r="AB150" s="74"/>
      <c r="AC150" s="74"/>
      <c r="AD150" s="74"/>
      <c r="AE150" s="74"/>
      <c r="AF150" s="74"/>
      <c r="AG150" s="74"/>
      <c r="AH150" s="74"/>
      <c r="AI150" s="74"/>
      <c r="AJ150" s="74"/>
      <c r="AK150" s="69" t="str">
        <f t="shared" si="5"/>
        <v/>
      </c>
      <c r="AL150" s="69" t="str">
        <f t="shared" si="5"/>
        <v/>
      </c>
      <c r="AM150" s="69" t="str">
        <f t="shared" si="5"/>
        <v/>
      </c>
      <c r="AN150" s="79"/>
      <c r="AO150" s="79"/>
      <c r="AP150" s="79"/>
      <c r="AQ150" s="79"/>
      <c r="AR150" s="79"/>
      <c r="AS150" s="79"/>
      <c r="AT150" s="79"/>
      <c r="AU150" s="79"/>
      <c r="AV150" s="80"/>
    </row>
    <row r="151" spans="1:48" s="32" customFormat="1" ht="13.9" thickTop="1" thickBot="1" x14ac:dyDescent="0.45">
      <c r="A151" s="46">
        <v>140</v>
      </c>
      <c r="B151" s="72"/>
      <c r="C151" s="73"/>
      <c r="D151" s="74"/>
      <c r="E151" s="74"/>
      <c r="F151" s="73"/>
      <c r="G151" s="73"/>
      <c r="H151" s="74"/>
      <c r="I151" s="75"/>
      <c r="J151" s="74"/>
      <c r="K151" s="76"/>
      <c r="L151" s="76"/>
      <c r="M151" s="66" t="str">
        <f t="shared" si="4"/>
        <v/>
      </c>
      <c r="N151" s="77"/>
      <c r="O151" s="78"/>
      <c r="P151" s="74"/>
      <c r="Q151" s="79"/>
      <c r="R151" s="74"/>
      <c r="S151" s="74"/>
      <c r="T151" s="74"/>
      <c r="U151" s="74"/>
      <c r="V151" s="74"/>
      <c r="W151" s="74"/>
      <c r="X151" s="74"/>
      <c r="Y151" s="74"/>
      <c r="Z151" s="74"/>
      <c r="AA151" s="74"/>
      <c r="AB151" s="74"/>
      <c r="AC151" s="74"/>
      <c r="AD151" s="74"/>
      <c r="AE151" s="74"/>
      <c r="AF151" s="74"/>
      <c r="AG151" s="74"/>
      <c r="AH151" s="74"/>
      <c r="AI151" s="74"/>
      <c r="AJ151" s="74"/>
      <c r="AK151" s="69" t="str">
        <f t="shared" si="5"/>
        <v/>
      </c>
      <c r="AL151" s="69" t="str">
        <f t="shared" si="5"/>
        <v/>
      </c>
      <c r="AM151" s="69" t="str">
        <f t="shared" si="5"/>
        <v/>
      </c>
      <c r="AN151" s="79"/>
      <c r="AO151" s="79"/>
      <c r="AP151" s="79"/>
      <c r="AQ151" s="79"/>
      <c r="AR151" s="79"/>
      <c r="AS151" s="79"/>
      <c r="AT151" s="79"/>
      <c r="AU151" s="79"/>
      <c r="AV151" s="80"/>
    </row>
    <row r="152" spans="1:48" s="32" customFormat="1" ht="13.9" thickTop="1" thickBot="1" x14ac:dyDescent="0.45">
      <c r="A152" s="46">
        <v>141</v>
      </c>
      <c r="B152" s="72"/>
      <c r="C152" s="73"/>
      <c r="D152" s="74"/>
      <c r="E152" s="74"/>
      <c r="F152" s="73"/>
      <c r="G152" s="73"/>
      <c r="H152" s="74"/>
      <c r="I152" s="75"/>
      <c r="J152" s="74"/>
      <c r="K152" s="76"/>
      <c r="L152" s="76"/>
      <c r="M152" s="66" t="str">
        <f t="shared" si="4"/>
        <v/>
      </c>
      <c r="N152" s="77"/>
      <c r="O152" s="78"/>
      <c r="P152" s="74"/>
      <c r="Q152" s="79"/>
      <c r="R152" s="74"/>
      <c r="S152" s="74"/>
      <c r="T152" s="74"/>
      <c r="U152" s="74"/>
      <c r="V152" s="74"/>
      <c r="W152" s="74"/>
      <c r="X152" s="74"/>
      <c r="Y152" s="74"/>
      <c r="Z152" s="74"/>
      <c r="AA152" s="74"/>
      <c r="AB152" s="74"/>
      <c r="AC152" s="74"/>
      <c r="AD152" s="74"/>
      <c r="AE152" s="74"/>
      <c r="AF152" s="74"/>
      <c r="AG152" s="74"/>
      <c r="AH152" s="74"/>
      <c r="AI152" s="74"/>
      <c r="AJ152" s="74"/>
      <c r="AK152" s="69" t="str">
        <f t="shared" si="5"/>
        <v/>
      </c>
      <c r="AL152" s="69" t="str">
        <f t="shared" si="5"/>
        <v/>
      </c>
      <c r="AM152" s="69" t="str">
        <f t="shared" si="5"/>
        <v/>
      </c>
      <c r="AN152" s="79"/>
      <c r="AO152" s="79"/>
      <c r="AP152" s="79"/>
      <c r="AQ152" s="79"/>
      <c r="AR152" s="79"/>
      <c r="AS152" s="79"/>
      <c r="AT152" s="79"/>
      <c r="AU152" s="79"/>
      <c r="AV152" s="80"/>
    </row>
    <row r="153" spans="1:48" s="32" customFormat="1" ht="13.9" thickTop="1" thickBot="1" x14ac:dyDescent="0.45">
      <c r="A153" s="46">
        <v>142</v>
      </c>
      <c r="B153" s="72"/>
      <c r="C153" s="73"/>
      <c r="D153" s="74"/>
      <c r="E153" s="74"/>
      <c r="F153" s="73"/>
      <c r="G153" s="73"/>
      <c r="H153" s="74"/>
      <c r="I153" s="75"/>
      <c r="J153" s="74"/>
      <c r="K153" s="76"/>
      <c r="L153" s="76"/>
      <c r="M153" s="66" t="str">
        <f t="shared" si="4"/>
        <v/>
      </c>
      <c r="N153" s="77"/>
      <c r="O153" s="78"/>
      <c r="P153" s="74"/>
      <c r="Q153" s="79"/>
      <c r="R153" s="74"/>
      <c r="S153" s="74"/>
      <c r="T153" s="74"/>
      <c r="U153" s="74"/>
      <c r="V153" s="74"/>
      <c r="W153" s="74"/>
      <c r="X153" s="74"/>
      <c r="Y153" s="74"/>
      <c r="Z153" s="74"/>
      <c r="AA153" s="74"/>
      <c r="AB153" s="74"/>
      <c r="AC153" s="74"/>
      <c r="AD153" s="74"/>
      <c r="AE153" s="74"/>
      <c r="AF153" s="74"/>
      <c r="AG153" s="74"/>
      <c r="AH153" s="74"/>
      <c r="AI153" s="74"/>
      <c r="AJ153" s="74"/>
      <c r="AK153" s="69" t="str">
        <f t="shared" si="5"/>
        <v/>
      </c>
      <c r="AL153" s="69" t="str">
        <f t="shared" si="5"/>
        <v/>
      </c>
      <c r="AM153" s="69" t="str">
        <f t="shared" si="5"/>
        <v/>
      </c>
      <c r="AN153" s="79"/>
      <c r="AO153" s="79"/>
      <c r="AP153" s="79"/>
      <c r="AQ153" s="79"/>
      <c r="AR153" s="79"/>
      <c r="AS153" s="79"/>
      <c r="AT153" s="79"/>
      <c r="AU153" s="79"/>
      <c r="AV153" s="80"/>
    </row>
    <row r="154" spans="1:48" s="32" customFormat="1" ht="13.9" thickTop="1" thickBot="1" x14ac:dyDescent="0.45">
      <c r="A154" s="46">
        <v>143</v>
      </c>
      <c r="B154" s="72"/>
      <c r="C154" s="73"/>
      <c r="D154" s="74"/>
      <c r="E154" s="74"/>
      <c r="F154" s="73"/>
      <c r="G154" s="73"/>
      <c r="H154" s="74"/>
      <c r="I154" s="75"/>
      <c r="J154" s="74"/>
      <c r="K154" s="76"/>
      <c r="L154" s="76"/>
      <c r="M154" s="66" t="str">
        <f t="shared" si="4"/>
        <v/>
      </c>
      <c r="N154" s="77"/>
      <c r="O154" s="78"/>
      <c r="P154" s="74"/>
      <c r="Q154" s="79"/>
      <c r="R154" s="74"/>
      <c r="S154" s="74"/>
      <c r="T154" s="74"/>
      <c r="U154" s="74"/>
      <c r="V154" s="74"/>
      <c r="W154" s="74"/>
      <c r="X154" s="74"/>
      <c r="Y154" s="74"/>
      <c r="Z154" s="74"/>
      <c r="AA154" s="74"/>
      <c r="AB154" s="74"/>
      <c r="AC154" s="74"/>
      <c r="AD154" s="74"/>
      <c r="AE154" s="74"/>
      <c r="AF154" s="74"/>
      <c r="AG154" s="74"/>
      <c r="AH154" s="74"/>
      <c r="AI154" s="74"/>
      <c r="AJ154" s="74"/>
      <c r="AK154" s="69" t="str">
        <f t="shared" si="5"/>
        <v/>
      </c>
      <c r="AL154" s="69" t="str">
        <f t="shared" si="5"/>
        <v/>
      </c>
      <c r="AM154" s="69" t="str">
        <f t="shared" si="5"/>
        <v/>
      </c>
      <c r="AN154" s="79"/>
      <c r="AO154" s="79"/>
      <c r="AP154" s="79"/>
      <c r="AQ154" s="79"/>
      <c r="AR154" s="79"/>
      <c r="AS154" s="79"/>
      <c r="AT154" s="79"/>
      <c r="AU154" s="79"/>
      <c r="AV154" s="80"/>
    </row>
    <row r="155" spans="1:48" s="32" customFormat="1" ht="13.9" thickTop="1" thickBot="1" x14ac:dyDescent="0.45">
      <c r="A155" s="46">
        <v>144</v>
      </c>
      <c r="B155" s="72"/>
      <c r="C155" s="73"/>
      <c r="D155" s="74"/>
      <c r="E155" s="74"/>
      <c r="F155" s="73"/>
      <c r="G155" s="73"/>
      <c r="H155" s="74"/>
      <c r="I155" s="75"/>
      <c r="J155" s="74"/>
      <c r="K155" s="76"/>
      <c r="L155" s="76"/>
      <c r="M155" s="66" t="str">
        <f t="shared" si="4"/>
        <v/>
      </c>
      <c r="N155" s="77"/>
      <c r="O155" s="78"/>
      <c r="P155" s="74"/>
      <c r="Q155" s="79"/>
      <c r="R155" s="74"/>
      <c r="S155" s="74"/>
      <c r="T155" s="74"/>
      <c r="U155" s="74"/>
      <c r="V155" s="74"/>
      <c r="W155" s="74"/>
      <c r="X155" s="74"/>
      <c r="Y155" s="74"/>
      <c r="Z155" s="74"/>
      <c r="AA155" s="74"/>
      <c r="AB155" s="74"/>
      <c r="AC155" s="74"/>
      <c r="AD155" s="74"/>
      <c r="AE155" s="74"/>
      <c r="AF155" s="74"/>
      <c r="AG155" s="74"/>
      <c r="AH155" s="74"/>
      <c r="AI155" s="74"/>
      <c r="AJ155" s="74"/>
      <c r="AK155" s="69" t="str">
        <f t="shared" si="5"/>
        <v/>
      </c>
      <c r="AL155" s="69" t="str">
        <f t="shared" si="5"/>
        <v/>
      </c>
      <c r="AM155" s="69" t="str">
        <f t="shared" si="5"/>
        <v/>
      </c>
      <c r="AN155" s="79"/>
      <c r="AO155" s="79"/>
      <c r="AP155" s="79"/>
      <c r="AQ155" s="79"/>
      <c r="AR155" s="79"/>
      <c r="AS155" s="79"/>
      <c r="AT155" s="79"/>
      <c r="AU155" s="79"/>
      <c r="AV155" s="80"/>
    </row>
    <row r="156" spans="1:48" s="32" customFormat="1" ht="13.9" thickTop="1" thickBot="1" x14ac:dyDescent="0.45">
      <c r="A156" s="46">
        <v>145</v>
      </c>
      <c r="B156" s="72"/>
      <c r="C156" s="73"/>
      <c r="D156" s="74"/>
      <c r="E156" s="74"/>
      <c r="F156" s="73"/>
      <c r="G156" s="73"/>
      <c r="H156" s="74"/>
      <c r="I156" s="75"/>
      <c r="J156" s="74"/>
      <c r="K156" s="76"/>
      <c r="L156" s="76"/>
      <c r="M156" s="66" t="str">
        <f t="shared" si="4"/>
        <v/>
      </c>
      <c r="N156" s="77"/>
      <c r="O156" s="78"/>
      <c r="P156" s="74"/>
      <c r="Q156" s="79"/>
      <c r="R156" s="74"/>
      <c r="S156" s="74"/>
      <c r="T156" s="74"/>
      <c r="U156" s="74"/>
      <c r="V156" s="74"/>
      <c r="W156" s="74"/>
      <c r="X156" s="74"/>
      <c r="Y156" s="74"/>
      <c r="Z156" s="74"/>
      <c r="AA156" s="74"/>
      <c r="AB156" s="74"/>
      <c r="AC156" s="74"/>
      <c r="AD156" s="74"/>
      <c r="AE156" s="74"/>
      <c r="AF156" s="74"/>
      <c r="AG156" s="74"/>
      <c r="AH156" s="74"/>
      <c r="AI156" s="74"/>
      <c r="AJ156" s="74"/>
      <c r="AK156" s="69" t="str">
        <f t="shared" si="5"/>
        <v/>
      </c>
      <c r="AL156" s="69" t="str">
        <f t="shared" si="5"/>
        <v/>
      </c>
      <c r="AM156" s="69" t="str">
        <f t="shared" si="5"/>
        <v/>
      </c>
      <c r="AN156" s="79"/>
      <c r="AO156" s="79"/>
      <c r="AP156" s="79"/>
      <c r="AQ156" s="79"/>
      <c r="AR156" s="79"/>
      <c r="AS156" s="79"/>
      <c r="AT156" s="79"/>
      <c r="AU156" s="79"/>
      <c r="AV156" s="80"/>
    </row>
    <row r="157" spans="1:48" s="32" customFormat="1" ht="13.9" thickTop="1" thickBot="1" x14ac:dyDescent="0.45">
      <c r="A157" s="46">
        <v>146</v>
      </c>
      <c r="B157" s="72"/>
      <c r="C157" s="73"/>
      <c r="D157" s="74"/>
      <c r="E157" s="74"/>
      <c r="F157" s="73"/>
      <c r="G157" s="73"/>
      <c r="H157" s="74"/>
      <c r="I157" s="75"/>
      <c r="J157" s="74"/>
      <c r="K157" s="76"/>
      <c r="L157" s="76"/>
      <c r="M157" s="66" t="str">
        <f t="shared" si="4"/>
        <v/>
      </c>
      <c r="N157" s="77"/>
      <c r="O157" s="78"/>
      <c r="P157" s="74"/>
      <c r="Q157" s="79"/>
      <c r="R157" s="74"/>
      <c r="S157" s="74"/>
      <c r="T157" s="74"/>
      <c r="U157" s="74"/>
      <c r="V157" s="74"/>
      <c r="W157" s="74"/>
      <c r="X157" s="74"/>
      <c r="Y157" s="74"/>
      <c r="Z157" s="74"/>
      <c r="AA157" s="74"/>
      <c r="AB157" s="74"/>
      <c r="AC157" s="74"/>
      <c r="AD157" s="74"/>
      <c r="AE157" s="74"/>
      <c r="AF157" s="74"/>
      <c r="AG157" s="74"/>
      <c r="AH157" s="74"/>
      <c r="AI157" s="74"/>
      <c r="AJ157" s="74"/>
      <c r="AK157" s="69" t="str">
        <f t="shared" si="5"/>
        <v/>
      </c>
      <c r="AL157" s="69" t="str">
        <f t="shared" si="5"/>
        <v/>
      </c>
      <c r="AM157" s="69" t="str">
        <f t="shared" si="5"/>
        <v/>
      </c>
      <c r="AN157" s="79"/>
      <c r="AO157" s="79"/>
      <c r="AP157" s="79"/>
      <c r="AQ157" s="79"/>
      <c r="AR157" s="79"/>
      <c r="AS157" s="79"/>
      <c r="AT157" s="79"/>
      <c r="AU157" s="79"/>
      <c r="AV157" s="80"/>
    </row>
    <row r="158" spans="1:48" s="32" customFormat="1" ht="13.9" thickTop="1" thickBot="1" x14ac:dyDescent="0.45">
      <c r="A158" s="46">
        <v>147</v>
      </c>
      <c r="B158" s="72"/>
      <c r="C158" s="73"/>
      <c r="D158" s="74"/>
      <c r="E158" s="74"/>
      <c r="F158" s="73"/>
      <c r="G158" s="73"/>
      <c r="H158" s="74"/>
      <c r="I158" s="75"/>
      <c r="J158" s="74"/>
      <c r="K158" s="76"/>
      <c r="L158" s="76"/>
      <c r="M158" s="66" t="str">
        <f t="shared" si="4"/>
        <v/>
      </c>
      <c r="N158" s="77"/>
      <c r="O158" s="78"/>
      <c r="P158" s="74"/>
      <c r="Q158" s="79"/>
      <c r="R158" s="74"/>
      <c r="S158" s="74"/>
      <c r="T158" s="74"/>
      <c r="U158" s="74"/>
      <c r="V158" s="74"/>
      <c r="W158" s="74"/>
      <c r="X158" s="74"/>
      <c r="Y158" s="74"/>
      <c r="Z158" s="74"/>
      <c r="AA158" s="74"/>
      <c r="AB158" s="74"/>
      <c r="AC158" s="74"/>
      <c r="AD158" s="74"/>
      <c r="AE158" s="74"/>
      <c r="AF158" s="74"/>
      <c r="AG158" s="74"/>
      <c r="AH158" s="74"/>
      <c r="AI158" s="74"/>
      <c r="AJ158" s="74"/>
      <c r="AK158" s="69" t="str">
        <f t="shared" si="5"/>
        <v/>
      </c>
      <c r="AL158" s="69" t="str">
        <f t="shared" si="5"/>
        <v/>
      </c>
      <c r="AM158" s="69" t="str">
        <f t="shared" si="5"/>
        <v/>
      </c>
      <c r="AN158" s="79"/>
      <c r="AO158" s="79"/>
      <c r="AP158" s="79"/>
      <c r="AQ158" s="79"/>
      <c r="AR158" s="79"/>
      <c r="AS158" s="79"/>
      <c r="AT158" s="79"/>
      <c r="AU158" s="79"/>
      <c r="AV158" s="80"/>
    </row>
    <row r="159" spans="1:48" s="32" customFormat="1" ht="13.9" thickTop="1" thickBot="1" x14ac:dyDescent="0.45">
      <c r="A159" s="46">
        <v>148</v>
      </c>
      <c r="B159" s="72"/>
      <c r="C159" s="73"/>
      <c r="D159" s="74"/>
      <c r="E159" s="74"/>
      <c r="F159" s="73"/>
      <c r="G159" s="73"/>
      <c r="H159" s="74"/>
      <c r="I159" s="75"/>
      <c r="J159" s="74"/>
      <c r="K159" s="76"/>
      <c r="L159" s="76"/>
      <c r="M159" s="66" t="str">
        <f t="shared" si="4"/>
        <v/>
      </c>
      <c r="N159" s="77"/>
      <c r="O159" s="78"/>
      <c r="P159" s="74"/>
      <c r="Q159" s="79"/>
      <c r="R159" s="74"/>
      <c r="S159" s="74"/>
      <c r="T159" s="74"/>
      <c r="U159" s="74"/>
      <c r="V159" s="74"/>
      <c r="W159" s="74"/>
      <c r="X159" s="74"/>
      <c r="Y159" s="74"/>
      <c r="Z159" s="74"/>
      <c r="AA159" s="74"/>
      <c r="AB159" s="74"/>
      <c r="AC159" s="74"/>
      <c r="AD159" s="74"/>
      <c r="AE159" s="74"/>
      <c r="AF159" s="74"/>
      <c r="AG159" s="74"/>
      <c r="AH159" s="74"/>
      <c r="AI159" s="74"/>
      <c r="AJ159" s="74"/>
      <c r="AK159" s="69" t="str">
        <f t="shared" si="5"/>
        <v/>
      </c>
      <c r="AL159" s="69" t="str">
        <f t="shared" si="5"/>
        <v/>
      </c>
      <c r="AM159" s="69" t="str">
        <f t="shared" si="5"/>
        <v/>
      </c>
      <c r="AN159" s="79"/>
      <c r="AO159" s="79"/>
      <c r="AP159" s="79"/>
      <c r="AQ159" s="79"/>
      <c r="AR159" s="79"/>
      <c r="AS159" s="79"/>
      <c r="AT159" s="79"/>
      <c r="AU159" s="79"/>
      <c r="AV159" s="80"/>
    </row>
    <row r="160" spans="1:48" s="32" customFormat="1" ht="13.9" thickTop="1" thickBot="1" x14ac:dyDescent="0.45">
      <c r="A160" s="46">
        <v>149</v>
      </c>
      <c r="B160" s="72"/>
      <c r="C160" s="73"/>
      <c r="D160" s="74"/>
      <c r="E160" s="74"/>
      <c r="F160" s="73"/>
      <c r="G160" s="73"/>
      <c r="H160" s="74"/>
      <c r="I160" s="75"/>
      <c r="J160" s="74"/>
      <c r="K160" s="76"/>
      <c r="L160" s="76"/>
      <c r="M160" s="66" t="str">
        <f t="shared" si="4"/>
        <v/>
      </c>
      <c r="N160" s="77"/>
      <c r="O160" s="78"/>
      <c r="P160" s="74"/>
      <c r="Q160" s="79"/>
      <c r="R160" s="74"/>
      <c r="S160" s="74"/>
      <c r="T160" s="74"/>
      <c r="U160" s="74"/>
      <c r="V160" s="74"/>
      <c r="W160" s="74"/>
      <c r="X160" s="74"/>
      <c r="Y160" s="74"/>
      <c r="Z160" s="74"/>
      <c r="AA160" s="74"/>
      <c r="AB160" s="74"/>
      <c r="AC160" s="74"/>
      <c r="AD160" s="74"/>
      <c r="AE160" s="74"/>
      <c r="AF160" s="74"/>
      <c r="AG160" s="74"/>
      <c r="AH160" s="74"/>
      <c r="AI160" s="74"/>
      <c r="AJ160" s="74"/>
      <c r="AK160" s="69" t="str">
        <f t="shared" si="5"/>
        <v/>
      </c>
      <c r="AL160" s="69" t="str">
        <f t="shared" si="5"/>
        <v/>
      </c>
      <c r="AM160" s="69" t="str">
        <f t="shared" si="5"/>
        <v/>
      </c>
      <c r="AN160" s="79"/>
      <c r="AO160" s="79"/>
      <c r="AP160" s="79"/>
      <c r="AQ160" s="79"/>
      <c r="AR160" s="79"/>
      <c r="AS160" s="79"/>
      <c r="AT160" s="79"/>
      <c r="AU160" s="79"/>
      <c r="AV160" s="80"/>
    </row>
    <row r="161" spans="1:48" s="32" customFormat="1" ht="13.9" thickTop="1" thickBot="1" x14ac:dyDescent="0.45">
      <c r="A161" s="46">
        <v>150</v>
      </c>
      <c r="B161" s="72"/>
      <c r="C161" s="73"/>
      <c r="D161" s="74"/>
      <c r="E161" s="74"/>
      <c r="F161" s="73"/>
      <c r="G161" s="73"/>
      <c r="H161" s="74"/>
      <c r="I161" s="75"/>
      <c r="J161" s="74"/>
      <c r="K161" s="76"/>
      <c r="L161" s="76"/>
      <c r="M161" s="66" t="str">
        <f t="shared" si="4"/>
        <v/>
      </c>
      <c r="N161" s="77"/>
      <c r="O161" s="78"/>
      <c r="P161" s="74"/>
      <c r="Q161" s="79"/>
      <c r="R161" s="74"/>
      <c r="S161" s="74"/>
      <c r="T161" s="74"/>
      <c r="U161" s="74"/>
      <c r="V161" s="74"/>
      <c r="W161" s="74"/>
      <c r="X161" s="74"/>
      <c r="Y161" s="74"/>
      <c r="Z161" s="74"/>
      <c r="AA161" s="74"/>
      <c r="AB161" s="74"/>
      <c r="AC161" s="74"/>
      <c r="AD161" s="74"/>
      <c r="AE161" s="74"/>
      <c r="AF161" s="74"/>
      <c r="AG161" s="74"/>
      <c r="AH161" s="74"/>
      <c r="AI161" s="74"/>
      <c r="AJ161" s="74"/>
      <c r="AK161" s="69" t="str">
        <f t="shared" si="5"/>
        <v/>
      </c>
      <c r="AL161" s="69" t="str">
        <f t="shared" si="5"/>
        <v/>
      </c>
      <c r="AM161" s="69" t="str">
        <f t="shared" si="5"/>
        <v/>
      </c>
      <c r="AN161" s="79"/>
      <c r="AO161" s="79"/>
      <c r="AP161" s="79"/>
      <c r="AQ161" s="79"/>
      <c r="AR161" s="79"/>
      <c r="AS161" s="79"/>
      <c r="AT161" s="79"/>
      <c r="AU161" s="79"/>
      <c r="AV161" s="80"/>
    </row>
    <row r="162" spans="1:48" s="32" customFormat="1" ht="13.9" thickTop="1" thickBot="1" x14ac:dyDescent="0.45">
      <c r="A162" s="46">
        <v>151</v>
      </c>
      <c r="B162" s="72"/>
      <c r="C162" s="73"/>
      <c r="D162" s="74"/>
      <c r="E162" s="74"/>
      <c r="F162" s="73"/>
      <c r="G162" s="73"/>
      <c r="H162" s="74"/>
      <c r="I162" s="75"/>
      <c r="J162" s="74"/>
      <c r="K162" s="76"/>
      <c r="L162" s="76"/>
      <c r="M162" s="66" t="str">
        <f t="shared" si="4"/>
        <v/>
      </c>
      <c r="N162" s="77"/>
      <c r="O162" s="78"/>
      <c r="P162" s="74"/>
      <c r="Q162" s="79"/>
      <c r="R162" s="74"/>
      <c r="S162" s="74"/>
      <c r="T162" s="74"/>
      <c r="U162" s="74"/>
      <c r="V162" s="74"/>
      <c r="W162" s="74"/>
      <c r="X162" s="74"/>
      <c r="Y162" s="74"/>
      <c r="Z162" s="74"/>
      <c r="AA162" s="74"/>
      <c r="AB162" s="74"/>
      <c r="AC162" s="74"/>
      <c r="AD162" s="74"/>
      <c r="AE162" s="74"/>
      <c r="AF162" s="74"/>
      <c r="AG162" s="74"/>
      <c r="AH162" s="74"/>
      <c r="AI162" s="74"/>
      <c r="AJ162" s="74"/>
      <c r="AK162" s="69" t="str">
        <f t="shared" si="5"/>
        <v/>
      </c>
      <c r="AL162" s="69" t="str">
        <f t="shared" si="5"/>
        <v/>
      </c>
      <c r="AM162" s="69" t="str">
        <f t="shared" si="5"/>
        <v/>
      </c>
      <c r="AN162" s="79"/>
      <c r="AO162" s="79"/>
      <c r="AP162" s="79"/>
      <c r="AQ162" s="79"/>
      <c r="AR162" s="79"/>
      <c r="AS162" s="79"/>
      <c r="AT162" s="79"/>
      <c r="AU162" s="79"/>
      <c r="AV162" s="80"/>
    </row>
    <row r="163" spans="1:48" s="32" customFormat="1" ht="13.9" thickTop="1" thickBot="1" x14ac:dyDescent="0.45">
      <c r="A163" s="46">
        <v>152</v>
      </c>
      <c r="B163" s="72"/>
      <c r="C163" s="73"/>
      <c r="D163" s="74"/>
      <c r="E163" s="74"/>
      <c r="F163" s="73"/>
      <c r="G163" s="73"/>
      <c r="H163" s="74"/>
      <c r="I163" s="75"/>
      <c r="J163" s="74"/>
      <c r="K163" s="76"/>
      <c r="L163" s="76"/>
      <c r="M163" s="66" t="str">
        <f t="shared" si="4"/>
        <v/>
      </c>
      <c r="N163" s="77"/>
      <c r="O163" s="78"/>
      <c r="P163" s="74"/>
      <c r="Q163" s="79"/>
      <c r="R163" s="74"/>
      <c r="S163" s="74"/>
      <c r="T163" s="74"/>
      <c r="U163" s="74"/>
      <c r="V163" s="74"/>
      <c r="W163" s="74"/>
      <c r="X163" s="74"/>
      <c r="Y163" s="74"/>
      <c r="Z163" s="74"/>
      <c r="AA163" s="74"/>
      <c r="AB163" s="74"/>
      <c r="AC163" s="74"/>
      <c r="AD163" s="74"/>
      <c r="AE163" s="74"/>
      <c r="AF163" s="74"/>
      <c r="AG163" s="74"/>
      <c r="AH163" s="74"/>
      <c r="AI163" s="74"/>
      <c r="AJ163" s="74"/>
      <c r="AK163" s="69" t="str">
        <f t="shared" si="5"/>
        <v/>
      </c>
      <c r="AL163" s="69" t="str">
        <f t="shared" si="5"/>
        <v/>
      </c>
      <c r="AM163" s="69" t="str">
        <f t="shared" si="5"/>
        <v/>
      </c>
      <c r="AN163" s="79"/>
      <c r="AO163" s="79"/>
      <c r="AP163" s="79"/>
      <c r="AQ163" s="79"/>
      <c r="AR163" s="79"/>
      <c r="AS163" s="79"/>
      <c r="AT163" s="79"/>
      <c r="AU163" s="79"/>
      <c r="AV163" s="80"/>
    </row>
    <row r="164" spans="1:48" s="32" customFormat="1" ht="13.9" thickTop="1" thickBot="1" x14ac:dyDescent="0.45">
      <c r="A164" s="46">
        <v>153</v>
      </c>
      <c r="B164" s="72"/>
      <c r="C164" s="73"/>
      <c r="D164" s="74"/>
      <c r="E164" s="74"/>
      <c r="F164" s="73"/>
      <c r="G164" s="73"/>
      <c r="H164" s="74"/>
      <c r="I164" s="75"/>
      <c r="J164" s="74"/>
      <c r="K164" s="76"/>
      <c r="L164" s="76"/>
      <c r="M164" s="66" t="str">
        <f t="shared" si="4"/>
        <v/>
      </c>
      <c r="N164" s="77"/>
      <c r="O164" s="78"/>
      <c r="P164" s="74"/>
      <c r="Q164" s="79"/>
      <c r="R164" s="74"/>
      <c r="S164" s="74"/>
      <c r="T164" s="74"/>
      <c r="U164" s="74"/>
      <c r="V164" s="74"/>
      <c r="W164" s="74"/>
      <c r="X164" s="74"/>
      <c r="Y164" s="74"/>
      <c r="Z164" s="74"/>
      <c r="AA164" s="74"/>
      <c r="AB164" s="74"/>
      <c r="AC164" s="74"/>
      <c r="AD164" s="74"/>
      <c r="AE164" s="74"/>
      <c r="AF164" s="74"/>
      <c r="AG164" s="74"/>
      <c r="AH164" s="74"/>
      <c r="AI164" s="74"/>
      <c r="AJ164" s="74"/>
      <c r="AK164" s="69" t="str">
        <f t="shared" si="5"/>
        <v/>
      </c>
      <c r="AL164" s="69" t="str">
        <f t="shared" si="5"/>
        <v/>
      </c>
      <c r="AM164" s="69" t="str">
        <f t="shared" si="5"/>
        <v/>
      </c>
      <c r="AN164" s="79"/>
      <c r="AO164" s="79"/>
      <c r="AP164" s="79"/>
      <c r="AQ164" s="79"/>
      <c r="AR164" s="79"/>
      <c r="AS164" s="79"/>
      <c r="AT164" s="79"/>
      <c r="AU164" s="79"/>
      <c r="AV164" s="80"/>
    </row>
    <row r="165" spans="1:48" s="32" customFormat="1" ht="13.9" thickTop="1" thickBot="1" x14ac:dyDescent="0.45">
      <c r="A165" s="46">
        <v>154</v>
      </c>
      <c r="B165" s="72"/>
      <c r="C165" s="73"/>
      <c r="D165" s="74"/>
      <c r="E165" s="74"/>
      <c r="F165" s="73"/>
      <c r="G165" s="73"/>
      <c r="H165" s="74"/>
      <c r="I165" s="75"/>
      <c r="J165" s="74"/>
      <c r="K165" s="76"/>
      <c r="L165" s="76"/>
      <c r="M165" s="66" t="str">
        <f t="shared" si="4"/>
        <v/>
      </c>
      <c r="N165" s="77"/>
      <c r="O165" s="78"/>
      <c r="P165" s="74"/>
      <c r="Q165" s="79"/>
      <c r="R165" s="74"/>
      <c r="S165" s="74"/>
      <c r="T165" s="74"/>
      <c r="U165" s="74"/>
      <c r="V165" s="74"/>
      <c r="W165" s="74"/>
      <c r="X165" s="74"/>
      <c r="Y165" s="74"/>
      <c r="Z165" s="74"/>
      <c r="AA165" s="74"/>
      <c r="AB165" s="74"/>
      <c r="AC165" s="74"/>
      <c r="AD165" s="74"/>
      <c r="AE165" s="74"/>
      <c r="AF165" s="74"/>
      <c r="AG165" s="74"/>
      <c r="AH165" s="74"/>
      <c r="AI165" s="74"/>
      <c r="AJ165" s="74"/>
      <c r="AK165" s="69" t="str">
        <f t="shared" si="5"/>
        <v/>
      </c>
      <c r="AL165" s="69" t="str">
        <f t="shared" si="5"/>
        <v/>
      </c>
      <c r="AM165" s="69" t="str">
        <f t="shared" si="5"/>
        <v/>
      </c>
      <c r="AN165" s="79"/>
      <c r="AO165" s="79"/>
      <c r="AP165" s="79"/>
      <c r="AQ165" s="79"/>
      <c r="AR165" s="79"/>
      <c r="AS165" s="79"/>
      <c r="AT165" s="79"/>
      <c r="AU165" s="79"/>
      <c r="AV165" s="80"/>
    </row>
    <row r="166" spans="1:48" s="32" customFormat="1" ht="13.9" thickTop="1" thickBot="1" x14ac:dyDescent="0.45">
      <c r="A166" s="46">
        <v>155</v>
      </c>
      <c r="B166" s="72"/>
      <c r="C166" s="73"/>
      <c r="D166" s="74"/>
      <c r="E166" s="74"/>
      <c r="F166" s="73"/>
      <c r="G166" s="73"/>
      <c r="H166" s="74"/>
      <c r="I166" s="75"/>
      <c r="J166" s="74"/>
      <c r="K166" s="76"/>
      <c r="L166" s="76"/>
      <c r="M166" s="66" t="str">
        <f t="shared" si="4"/>
        <v/>
      </c>
      <c r="N166" s="77"/>
      <c r="O166" s="78"/>
      <c r="P166" s="74"/>
      <c r="Q166" s="79"/>
      <c r="R166" s="74"/>
      <c r="S166" s="74"/>
      <c r="T166" s="74"/>
      <c r="U166" s="74"/>
      <c r="V166" s="74"/>
      <c r="W166" s="74"/>
      <c r="X166" s="74"/>
      <c r="Y166" s="74"/>
      <c r="Z166" s="74"/>
      <c r="AA166" s="74"/>
      <c r="AB166" s="74"/>
      <c r="AC166" s="74"/>
      <c r="AD166" s="74"/>
      <c r="AE166" s="74"/>
      <c r="AF166" s="74"/>
      <c r="AG166" s="74"/>
      <c r="AH166" s="74"/>
      <c r="AI166" s="74"/>
      <c r="AJ166" s="74"/>
      <c r="AK166" s="69" t="str">
        <f t="shared" si="5"/>
        <v/>
      </c>
      <c r="AL166" s="69" t="str">
        <f t="shared" si="5"/>
        <v/>
      </c>
      <c r="AM166" s="69" t="str">
        <f t="shared" si="5"/>
        <v/>
      </c>
      <c r="AN166" s="79"/>
      <c r="AO166" s="79"/>
      <c r="AP166" s="79"/>
      <c r="AQ166" s="79"/>
      <c r="AR166" s="79"/>
      <c r="AS166" s="79"/>
      <c r="AT166" s="79"/>
      <c r="AU166" s="79"/>
      <c r="AV166" s="80"/>
    </row>
    <row r="167" spans="1:48" s="32" customFormat="1" ht="13.9" thickTop="1" thickBot="1" x14ac:dyDescent="0.45">
      <c r="A167" s="46">
        <v>156</v>
      </c>
      <c r="B167" s="72"/>
      <c r="C167" s="73"/>
      <c r="D167" s="74"/>
      <c r="E167" s="74"/>
      <c r="F167" s="73"/>
      <c r="G167" s="73"/>
      <c r="H167" s="74"/>
      <c r="I167" s="75"/>
      <c r="J167" s="74"/>
      <c r="K167" s="76"/>
      <c r="L167" s="76"/>
      <c r="M167" s="66" t="str">
        <f t="shared" si="4"/>
        <v/>
      </c>
      <c r="N167" s="77"/>
      <c r="O167" s="78"/>
      <c r="P167" s="74"/>
      <c r="Q167" s="79"/>
      <c r="R167" s="74"/>
      <c r="S167" s="74"/>
      <c r="T167" s="74"/>
      <c r="U167" s="74"/>
      <c r="V167" s="74"/>
      <c r="W167" s="74"/>
      <c r="X167" s="74"/>
      <c r="Y167" s="74"/>
      <c r="Z167" s="74"/>
      <c r="AA167" s="74"/>
      <c r="AB167" s="74"/>
      <c r="AC167" s="74"/>
      <c r="AD167" s="74"/>
      <c r="AE167" s="74"/>
      <c r="AF167" s="74"/>
      <c r="AG167" s="74"/>
      <c r="AH167" s="74"/>
      <c r="AI167" s="74"/>
      <c r="AJ167" s="74"/>
      <c r="AK167" s="69" t="str">
        <f t="shared" si="5"/>
        <v/>
      </c>
      <c r="AL167" s="69" t="str">
        <f t="shared" si="5"/>
        <v/>
      </c>
      <c r="AM167" s="69" t="str">
        <f t="shared" si="5"/>
        <v/>
      </c>
      <c r="AN167" s="79"/>
      <c r="AO167" s="79"/>
      <c r="AP167" s="79"/>
      <c r="AQ167" s="79"/>
      <c r="AR167" s="79"/>
      <c r="AS167" s="79"/>
      <c r="AT167" s="79"/>
      <c r="AU167" s="79"/>
      <c r="AV167" s="80"/>
    </row>
    <row r="168" spans="1:48" s="32" customFormat="1" ht="13.9" thickTop="1" thickBot="1" x14ac:dyDescent="0.45">
      <c r="A168" s="46">
        <v>157</v>
      </c>
      <c r="B168" s="72"/>
      <c r="C168" s="73"/>
      <c r="D168" s="74"/>
      <c r="E168" s="74"/>
      <c r="F168" s="73"/>
      <c r="G168" s="73"/>
      <c r="H168" s="74"/>
      <c r="I168" s="75"/>
      <c r="J168" s="74"/>
      <c r="K168" s="76"/>
      <c r="L168" s="76"/>
      <c r="M168" s="66" t="str">
        <f t="shared" si="4"/>
        <v/>
      </c>
      <c r="N168" s="77"/>
      <c r="O168" s="78"/>
      <c r="P168" s="74"/>
      <c r="Q168" s="79"/>
      <c r="R168" s="74"/>
      <c r="S168" s="74"/>
      <c r="T168" s="74"/>
      <c r="U168" s="74"/>
      <c r="V168" s="74"/>
      <c r="W168" s="74"/>
      <c r="X168" s="74"/>
      <c r="Y168" s="74"/>
      <c r="Z168" s="74"/>
      <c r="AA168" s="74"/>
      <c r="AB168" s="74"/>
      <c r="AC168" s="74"/>
      <c r="AD168" s="74"/>
      <c r="AE168" s="74"/>
      <c r="AF168" s="74"/>
      <c r="AG168" s="74"/>
      <c r="AH168" s="74"/>
      <c r="AI168" s="74"/>
      <c r="AJ168" s="74"/>
      <c r="AK168" s="69" t="str">
        <f t="shared" si="5"/>
        <v/>
      </c>
      <c r="AL168" s="69" t="str">
        <f t="shared" si="5"/>
        <v/>
      </c>
      <c r="AM168" s="69" t="str">
        <f t="shared" si="5"/>
        <v/>
      </c>
      <c r="AN168" s="79"/>
      <c r="AO168" s="79"/>
      <c r="AP168" s="79"/>
      <c r="AQ168" s="79"/>
      <c r="AR168" s="79"/>
      <c r="AS168" s="79"/>
      <c r="AT168" s="79"/>
      <c r="AU168" s="79"/>
      <c r="AV168" s="80"/>
    </row>
    <row r="169" spans="1:48" s="32" customFormat="1" ht="13.9" thickTop="1" thickBot="1" x14ac:dyDescent="0.45">
      <c r="A169" s="46">
        <v>158</v>
      </c>
      <c r="B169" s="72"/>
      <c r="C169" s="73"/>
      <c r="D169" s="74"/>
      <c r="E169" s="74"/>
      <c r="F169" s="73"/>
      <c r="G169" s="73"/>
      <c r="H169" s="74"/>
      <c r="I169" s="75"/>
      <c r="J169" s="74"/>
      <c r="K169" s="76"/>
      <c r="L169" s="76"/>
      <c r="M169" s="66" t="str">
        <f t="shared" si="4"/>
        <v/>
      </c>
      <c r="N169" s="77"/>
      <c r="O169" s="78"/>
      <c r="P169" s="74"/>
      <c r="Q169" s="79"/>
      <c r="R169" s="74"/>
      <c r="S169" s="74"/>
      <c r="T169" s="74"/>
      <c r="U169" s="74"/>
      <c r="V169" s="74"/>
      <c r="W169" s="74"/>
      <c r="X169" s="74"/>
      <c r="Y169" s="74"/>
      <c r="Z169" s="74"/>
      <c r="AA169" s="74"/>
      <c r="AB169" s="74"/>
      <c r="AC169" s="74"/>
      <c r="AD169" s="74"/>
      <c r="AE169" s="74"/>
      <c r="AF169" s="74"/>
      <c r="AG169" s="74"/>
      <c r="AH169" s="74"/>
      <c r="AI169" s="74"/>
      <c r="AJ169" s="74"/>
      <c r="AK169" s="69" t="str">
        <f t="shared" si="5"/>
        <v/>
      </c>
      <c r="AL169" s="69" t="str">
        <f t="shared" si="5"/>
        <v/>
      </c>
      <c r="AM169" s="69" t="str">
        <f t="shared" si="5"/>
        <v/>
      </c>
      <c r="AN169" s="79"/>
      <c r="AO169" s="79"/>
      <c r="AP169" s="79"/>
      <c r="AQ169" s="79"/>
      <c r="AR169" s="79"/>
      <c r="AS169" s="79"/>
      <c r="AT169" s="79"/>
      <c r="AU169" s="79"/>
      <c r="AV169" s="80"/>
    </row>
    <row r="170" spans="1:48" s="32" customFormat="1" ht="13.9" thickTop="1" thickBot="1" x14ac:dyDescent="0.45">
      <c r="A170" s="46">
        <v>159</v>
      </c>
      <c r="B170" s="72"/>
      <c r="C170" s="73"/>
      <c r="D170" s="74"/>
      <c r="E170" s="74"/>
      <c r="F170" s="73"/>
      <c r="G170" s="73"/>
      <c r="H170" s="74"/>
      <c r="I170" s="75"/>
      <c r="J170" s="74"/>
      <c r="K170" s="76"/>
      <c r="L170" s="76"/>
      <c r="M170" s="66" t="str">
        <f t="shared" si="4"/>
        <v/>
      </c>
      <c r="N170" s="77"/>
      <c r="O170" s="78"/>
      <c r="P170" s="74"/>
      <c r="Q170" s="79"/>
      <c r="R170" s="74"/>
      <c r="S170" s="74"/>
      <c r="T170" s="74"/>
      <c r="U170" s="74"/>
      <c r="V170" s="74"/>
      <c r="W170" s="74"/>
      <c r="X170" s="74"/>
      <c r="Y170" s="74"/>
      <c r="Z170" s="74"/>
      <c r="AA170" s="74"/>
      <c r="AB170" s="74"/>
      <c r="AC170" s="74"/>
      <c r="AD170" s="74"/>
      <c r="AE170" s="74"/>
      <c r="AF170" s="74"/>
      <c r="AG170" s="74"/>
      <c r="AH170" s="74"/>
      <c r="AI170" s="74"/>
      <c r="AJ170" s="74"/>
      <c r="AK170" s="69" t="str">
        <f t="shared" si="5"/>
        <v/>
      </c>
      <c r="AL170" s="69" t="str">
        <f t="shared" si="5"/>
        <v/>
      </c>
      <c r="AM170" s="69" t="str">
        <f t="shared" si="5"/>
        <v/>
      </c>
      <c r="AN170" s="79"/>
      <c r="AO170" s="79"/>
      <c r="AP170" s="79"/>
      <c r="AQ170" s="79"/>
      <c r="AR170" s="79"/>
      <c r="AS170" s="79"/>
      <c r="AT170" s="79"/>
      <c r="AU170" s="79"/>
      <c r="AV170" s="80"/>
    </row>
    <row r="171" spans="1:48" s="32" customFormat="1" ht="13.9" thickTop="1" thickBot="1" x14ac:dyDescent="0.45">
      <c r="A171" s="46">
        <v>160</v>
      </c>
      <c r="B171" s="72"/>
      <c r="C171" s="73"/>
      <c r="D171" s="74"/>
      <c r="E171" s="74"/>
      <c r="F171" s="73"/>
      <c r="G171" s="73"/>
      <c r="H171" s="74"/>
      <c r="I171" s="75"/>
      <c r="J171" s="74"/>
      <c r="K171" s="76"/>
      <c r="L171" s="76"/>
      <c r="M171" s="66" t="str">
        <f t="shared" si="4"/>
        <v/>
      </c>
      <c r="N171" s="77"/>
      <c r="O171" s="78"/>
      <c r="P171" s="74"/>
      <c r="Q171" s="79"/>
      <c r="R171" s="74"/>
      <c r="S171" s="74"/>
      <c r="T171" s="74"/>
      <c r="U171" s="74"/>
      <c r="V171" s="74"/>
      <c r="W171" s="74"/>
      <c r="X171" s="74"/>
      <c r="Y171" s="74"/>
      <c r="Z171" s="74"/>
      <c r="AA171" s="74"/>
      <c r="AB171" s="74"/>
      <c r="AC171" s="74"/>
      <c r="AD171" s="74"/>
      <c r="AE171" s="74"/>
      <c r="AF171" s="74"/>
      <c r="AG171" s="74"/>
      <c r="AH171" s="74"/>
      <c r="AI171" s="74"/>
      <c r="AJ171" s="74"/>
      <c r="AK171" s="69" t="str">
        <f t="shared" si="5"/>
        <v/>
      </c>
      <c r="AL171" s="69" t="str">
        <f t="shared" si="5"/>
        <v/>
      </c>
      <c r="AM171" s="69" t="str">
        <f t="shared" si="5"/>
        <v/>
      </c>
      <c r="AN171" s="79"/>
      <c r="AO171" s="79"/>
      <c r="AP171" s="79"/>
      <c r="AQ171" s="79"/>
      <c r="AR171" s="79"/>
      <c r="AS171" s="79"/>
      <c r="AT171" s="79"/>
      <c r="AU171" s="79"/>
      <c r="AV171" s="80"/>
    </row>
    <row r="172" spans="1:48" s="32" customFormat="1" ht="13.9" thickTop="1" thickBot="1" x14ac:dyDescent="0.45">
      <c r="A172" s="46">
        <v>161</v>
      </c>
      <c r="B172" s="72"/>
      <c r="C172" s="73"/>
      <c r="D172" s="74"/>
      <c r="E172" s="74"/>
      <c r="F172" s="73"/>
      <c r="G172" s="73"/>
      <c r="H172" s="74"/>
      <c r="I172" s="75"/>
      <c r="J172" s="74"/>
      <c r="K172" s="76"/>
      <c r="L172" s="76"/>
      <c r="M172" s="66" t="str">
        <f t="shared" si="4"/>
        <v/>
      </c>
      <c r="N172" s="77"/>
      <c r="O172" s="78"/>
      <c r="P172" s="74"/>
      <c r="Q172" s="79"/>
      <c r="R172" s="74"/>
      <c r="S172" s="74"/>
      <c r="T172" s="74"/>
      <c r="U172" s="74"/>
      <c r="V172" s="74"/>
      <c r="W172" s="74"/>
      <c r="X172" s="74"/>
      <c r="Y172" s="74"/>
      <c r="Z172" s="74"/>
      <c r="AA172" s="74"/>
      <c r="AB172" s="74"/>
      <c r="AC172" s="74"/>
      <c r="AD172" s="74"/>
      <c r="AE172" s="74"/>
      <c r="AF172" s="74"/>
      <c r="AG172" s="74"/>
      <c r="AH172" s="74"/>
      <c r="AI172" s="74"/>
      <c r="AJ172" s="74"/>
      <c r="AK172" s="69" t="str">
        <f t="shared" si="5"/>
        <v/>
      </c>
      <c r="AL172" s="69" t="str">
        <f t="shared" si="5"/>
        <v/>
      </c>
      <c r="AM172" s="69" t="str">
        <f t="shared" si="5"/>
        <v/>
      </c>
      <c r="AN172" s="79"/>
      <c r="AO172" s="79"/>
      <c r="AP172" s="79"/>
      <c r="AQ172" s="79"/>
      <c r="AR172" s="79"/>
      <c r="AS172" s="79"/>
      <c r="AT172" s="79"/>
      <c r="AU172" s="79"/>
      <c r="AV172" s="80"/>
    </row>
    <row r="173" spans="1:48" s="32" customFormat="1" ht="13.9" thickTop="1" thickBot="1" x14ac:dyDescent="0.45">
      <c r="A173" s="46">
        <v>162</v>
      </c>
      <c r="B173" s="72"/>
      <c r="C173" s="73"/>
      <c r="D173" s="74"/>
      <c r="E173" s="74"/>
      <c r="F173" s="73"/>
      <c r="G173" s="73"/>
      <c r="H173" s="74"/>
      <c r="I173" s="75"/>
      <c r="J173" s="74"/>
      <c r="K173" s="76"/>
      <c r="L173" s="76"/>
      <c r="M173" s="66" t="str">
        <f t="shared" si="4"/>
        <v/>
      </c>
      <c r="N173" s="77"/>
      <c r="O173" s="78"/>
      <c r="P173" s="74"/>
      <c r="Q173" s="79"/>
      <c r="R173" s="74"/>
      <c r="S173" s="74"/>
      <c r="T173" s="74"/>
      <c r="U173" s="74"/>
      <c r="V173" s="74"/>
      <c r="W173" s="74"/>
      <c r="X173" s="74"/>
      <c r="Y173" s="74"/>
      <c r="Z173" s="74"/>
      <c r="AA173" s="74"/>
      <c r="AB173" s="74"/>
      <c r="AC173" s="74"/>
      <c r="AD173" s="74"/>
      <c r="AE173" s="74"/>
      <c r="AF173" s="74"/>
      <c r="AG173" s="74"/>
      <c r="AH173" s="74"/>
      <c r="AI173" s="74"/>
      <c r="AJ173" s="74"/>
      <c r="AK173" s="69" t="str">
        <f t="shared" si="5"/>
        <v/>
      </c>
      <c r="AL173" s="69" t="str">
        <f t="shared" si="5"/>
        <v/>
      </c>
      <c r="AM173" s="69" t="str">
        <f t="shared" si="5"/>
        <v/>
      </c>
      <c r="AN173" s="79"/>
      <c r="AO173" s="79"/>
      <c r="AP173" s="79"/>
      <c r="AQ173" s="79"/>
      <c r="AR173" s="79"/>
      <c r="AS173" s="79"/>
      <c r="AT173" s="79"/>
      <c r="AU173" s="79"/>
      <c r="AV173" s="80"/>
    </row>
    <row r="174" spans="1:48" s="32" customFormat="1" ht="13.9" thickTop="1" thickBot="1" x14ac:dyDescent="0.45">
      <c r="A174" s="46">
        <v>163</v>
      </c>
      <c r="B174" s="72"/>
      <c r="C174" s="73"/>
      <c r="D174" s="74"/>
      <c r="E174" s="74"/>
      <c r="F174" s="73"/>
      <c r="G174" s="73"/>
      <c r="H174" s="74"/>
      <c r="I174" s="75"/>
      <c r="J174" s="74"/>
      <c r="K174" s="76"/>
      <c r="L174" s="76"/>
      <c r="M174" s="66" t="str">
        <f t="shared" si="4"/>
        <v/>
      </c>
      <c r="N174" s="77"/>
      <c r="O174" s="78"/>
      <c r="P174" s="74"/>
      <c r="Q174" s="79"/>
      <c r="R174" s="74"/>
      <c r="S174" s="74"/>
      <c r="T174" s="74"/>
      <c r="U174" s="74"/>
      <c r="V174" s="74"/>
      <c r="W174" s="74"/>
      <c r="X174" s="74"/>
      <c r="Y174" s="74"/>
      <c r="Z174" s="74"/>
      <c r="AA174" s="74"/>
      <c r="AB174" s="74"/>
      <c r="AC174" s="74"/>
      <c r="AD174" s="74"/>
      <c r="AE174" s="74"/>
      <c r="AF174" s="74"/>
      <c r="AG174" s="74"/>
      <c r="AH174" s="74"/>
      <c r="AI174" s="74"/>
      <c r="AJ174" s="74"/>
      <c r="AK174" s="69" t="str">
        <f t="shared" si="5"/>
        <v/>
      </c>
      <c r="AL174" s="69" t="str">
        <f t="shared" si="5"/>
        <v/>
      </c>
      <c r="AM174" s="69" t="str">
        <f t="shared" si="5"/>
        <v/>
      </c>
      <c r="AN174" s="79"/>
      <c r="AO174" s="79"/>
      <c r="AP174" s="79"/>
      <c r="AQ174" s="79"/>
      <c r="AR174" s="79"/>
      <c r="AS174" s="79"/>
      <c r="AT174" s="79"/>
      <c r="AU174" s="79"/>
      <c r="AV174" s="80"/>
    </row>
    <row r="175" spans="1:48" s="32" customFormat="1" ht="13.9" thickTop="1" thickBot="1" x14ac:dyDescent="0.45">
      <c r="A175" s="46">
        <v>164</v>
      </c>
      <c r="B175" s="72"/>
      <c r="C175" s="73"/>
      <c r="D175" s="74"/>
      <c r="E175" s="74"/>
      <c r="F175" s="73"/>
      <c r="G175" s="73"/>
      <c r="H175" s="74"/>
      <c r="I175" s="75"/>
      <c r="J175" s="74"/>
      <c r="K175" s="76"/>
      <c r="L175" s="76"/>
      <c r="M175" s="66" t="str">
        <f t="shared" si="4"/>
        <v/>
      </c>
      <c r="N175" s="77"/>
      <c r="O175" s="78"/>
      <c r="P175" s="74"/>
      <c r="Q175" s="79"/>
      <c r="R175" s="74"/>
      <c r="S175" s="74"/>
      <c r="T175" s="74"/>
      <c r="U175" s="74"/>
      <c r="V175" s="74"/>
      <c r="W175" s="74"/>
      <c r="X175" s="74"/>
      <c r="Y175" s="74"/>
      <c r="Z175" s="74"/>
      <c r="AA175" s="74"/>
      <c r="AB175" s="74"/>
      <c r="AC175" s="74"/>
      <c r="AD175" s="74"/>
      <c r="AE175" s="74"/>
      <c r="AF175" s="74"/>
      <c r="AG175" s="74"/>
      <c r="AH175" s="74"/>
      <c r="AI175" s="74"/>
      <c r="AJ175" s="74"/>
      <c r="AK175" s="69" t="str">
        <f t="shared" si="5"/>
        <v/>
      </c>
      <c r="AL175" s="69" t="str">
        <f t="shared" si="5"/>
        <v/>
      </c>
      <c r="AM175" s="69" t="str">
        <f t="shared" si="5"/>
        <v/>
      </c>
      <c r="AN175" s="79"/>
      <c r="AO175" s="79"/>
      <c r="AP175" s="79"/>
      <c r="AQ175" s="79"/>
      <c r="AR175" s="79"/>
      <c r="AS175" s="79"/>
      <c r="AT175" s="79"/>
      <c r="AU175" s="79"/>
      <c r="AV175" s="80"/>
    </row>
    <row r="176" spans="1:48" s="32" customFormat="1" ht="13.9" thickTop="1" thickBot="1" x14ac:dyDescent="0.45">
      <c r="A176" s="46">
        <v>165</v>
      </c>
      <c r="B176" s="72"/>
      <c r="C176" s="73"/>
      <c r="D176" s="74"/>
      <c r="E176" s="74"/>
      <c r="F176" s="73"/>
      <c r="G176" s="73"/>
      <c r="H176" s="74"/>
      <c r="I176" s="75"/>
      <c r="J176" s="74"/>
      <c r="K176" s="76"/>
      <c r="L176" s="76"/>
      <c r="M176" s="66" t="str">
        <f t="shared" si="4"/>
        <v/>
      </c>
      <c r="N176" s="77"/>
      <c r="O176" s="78"/>
      <c r="P176" s="74"/>
      <c r="Q176" s="79"/>
      <c r="R176" s="74"/>
      <c r="S176" s="74"/>
      <c r="T176" s="74"/>
      <c r="U176" s="74"/>
      <c r="V176" s="74"/>
      <c r="W176" s="74"/>
      <c r="X176" s="74"/>
      <c r="Y176" s="74"/>
      <c r="Z176" s="74"/>
      <c r="AA176" s="74"/>
      <c r="AB176" s="74"/>
      <c r="AC176" s="74"/>
      <c r="AD176" s="74"/>
      <c r="AE176" s="74"/>
      <c r="AF176" s="74"/>
      <c r="AG176" s="74"/>
      <c r="AH176" s="74"/>
      <c r="AI176" s="74"/>
      <c r="AJ176" s="74"/>
      <c r="AK176" s="69" t="str">
        <f t="shared" si="5"/>
        <v/>
      </c>
      <c r="AL176" s="69" t="str">
        <f t="shared" si="5"/>
        <v/>
      </c>
      <c r="AM176" s="69" t="str">
        <f t="shared" si="5"/>
        <v/>
      </c>
      <c r="AN176" s="79"/>
      <c r="AO176" s="79"/>
      <c r="AP176" s="79"/>
      <c r="AQ176" s="79"/>
      <c r="AR176" s="79"/>
      <c r="AS176" s="79"/>
      <c r="AT176" s="79"/>
      <c r="AU176" s="79"/>
      <c r="AV176" s="80"/>
    </row>
    <row r="177" spans="1:48" s="32" customFormat="1" ht="13.9" thickTop="1" thickBot="1" x14ac:dyDescent="0.45">
      <c r="A177" s="46">
        <v>166</v>
      </c>
      <c r="B177" s="72"/>
      <c r="C177" s="73"/>
      <c r="D177" s="74"/>
      <c r="E177" s="74"/>
      <c r="F177" s="73"/>
      <c r="G177" s="73"/>
      <c r="H177" s="74"/>
      <c r="I177" s="75"/>
      <c r="J177" s="74"/>
      <c r="K177" s="76"/>
      <c r="L177" s="76"/>
      <c r="M177" s="66" t="str">
        <f t="shared" si="4"/>
        <v/>
      </c>
      <c r="N177" s="77"/>
      <c r="O177" s="78"/>
      <c r="P177" s="74"/>
      <c r="Q177" s="79"/>
      <c r="R177" s="74"/>
      <c r="S177" s="74"/>
      <c r="T177" s="74"/>
      <c r="U177" s="74"/>
      <c r="V177" s="74"/>
      <c r="W177" s="74"/>
      <c r="X177" s="74"/>
      <c r="Y177" s="74"/>
      <c r="Z177" s="74"/>
      <c r="AA177" s="74"/>
      <c r="AB177" s="74"/>
      <c r="AC177" s="74"/>
      <c r="AD177" s="74"/>
      <c r="AE177" s="74"/>
      <c r="AF177" s="74"/>
      <c r="AG177" s="74"/>
      <c r="AH177" s="74"/>
      <c r="AI177" s="74"/>
      <c r="AJ177" s="74"/>
      <c r="AK177" s="69" t="str">
        <f t="shared" si="5"/>
        <v/>
      </c>
      <c r="AL177" s="69" t="str">
        <f t="shared" si="5"/>
        <v/>
      </c>
      <c r="AM177" s="69" t="str">
        <f t="shared" si="5"/>
        <v/>
      </c>
      <c r="AN177" s="79"/>
      <c r="AO177" s="79"/>
      <c r="AP177" s="79"/>
      <c r="AQ177" s="79"/>
      <c r="AR177" s="79"/>
      <c r="AS177" s="79"/>
      <c r="AT177" s="79"/>
      <c r="AU177" s="79"/>
      <c r="AV177" s="80"/>
    </row>
    <row r="178" spans="1:48" s="32" customFormat="1" ht="13.9" thickTop="1" thickBot="1" x14ac:dyDescent="0.45">
      <c r="A178" s="46">
        <v>167</v>
      </c>
      <c r="B178" s="72"/>
      <c r="C178" s="73"/>
      <c r="D178" s="74"/>
      <c r="E178" s="74"/>
      <c r="F178" s="73"/>
      <c r="G178" s="73"/>
      <c r="H178" s="74"/>
      <c r="I178" s="75"/>
      <c r="J178" s="74"/>
      <c r="K178" s="76"/>
      <c r="L178" s="76"/>
      <c r="M178" s="66" t="str">
        <f t="shared" si="4"/>
        <v/>
      </c>
      <c r="N178" s="77"/>
      <c r="O178" s="78"/>
      <c r="P178" s="74"/>
      <c r="Q178" s="79"/>
      <c r="R178" s="74"/>
      <c r="S178" s="74"/>
      <c r="T178" s="74"/>
      <c r="U178" s="74"/>
      <c r="V178" s="74"/>
      <c r="W178" s="74"/>
      <c r="X178" s="74"/>
      <c r="Y178" s="74"/>
      <c r="Z178" s="74"/>
      <c r="AA178" s="74"/>
      <c r="AB178" s="74"/>
      <c r="AC178" s="74"/>
      <c r="AD178" s="74"/>
      <c r="AE178" s="74"/>
      <c r="AF178" s="74"/>
      <c r="AG178" s="74"/>
      <c r="AH178" s="74"/>
      <c r="AI178" s="74"/>
      <c r="AJ178" s="74"/>
      <c r="AK178" s="69" t="str">
        <f t="shared" si="5"/>
        <v/>
      </c>
      <c r="AL178" s="69" t="str">
        <f t="shared" si="5"/>
        <v/>
      </c>
      <c r="AM178" s="69" t="str">
        <f t="shared" si="5"/>
        <v/>
      </c>
      <c r="AN178" s="79"/>
      <c r="AO178" s="79"/>
      <c r="AP178" s="79"/>
      <c r="AQ178" s="79"/>
      <c r="AR178" s="79"/>
      <c r="AS178" s="79"/>
      <c r="AT178" s="79"/>
      <c r="AU178" s="79"/>
      <c r="AV178" s="80"/>
    </row>
    <row r="179" spans="1:48" s="32" customFormat="1" ht="13.9" thickTop="1" thickBot="1" x14ac:dyDescent="0.45">
      <c r="A179" s="46">
        <v>168</v>
      </c>
      <c r="B179" s="72"/>
      <c r="C179" s="73"/>
      <c r="D179" s="74"/>
      <c r="E179" s="74"/>
      <c r="F179" s="73"/>
      <c r="G179" s="73"/>
      <c r="H179" s="74"/>
      <c r="I179" s="75"/>
      <c r="J179" s="74"/>
      <c r="K179" s="76"/>
      <c r="L179" s="76"/>
      <c r="M179" s="66" t="str">
        <f t="shared" si="4"/>
        <v/>
      </c>
      <c r="N179" s="77"/>
      <c r="O179" s="78"/>
      <c r="P179" s="74"/>
      <c r="Q179" s="79"/>
      <c r="R179" s="74"/>
      <c r="S179" s="74"/>
      <c r="T179" s="74"/>
      <c r="U179" s="74"/>
      <c r="V179" s="74"/>
      <c r="W179" s="74"/>
      <c r="X179" s="74"/>
      <c r="Y179" s="74"/>
      <c r="Z179" s="74"/>
      <c r="AA179" s="74"/>
      <c r="AB179" s="74"/>
      <c r="AC179" s="74"/>
      <c r="AD179" s="74"/>
      <c r="AE179" s="74"/>
      <c r="AF179" s="74"/>
      <c r="AG179" s="74"/>
      <c r="AH179" s="74"/>
      <c r="AI179" s="74"/>
      <c r="AJ179" s="74"/>
      <c r="AK179" s="69" t="str">
        <f t="shared" si="5"/>
        <v/>
      </c>
      <c r="AL179" s="69" t="str">
        <f t="shared" si="5"/>
        <v/>
      </c>
      <c r="AM179" s="69" t="str">
        <f t="shared" si="5"/>
        <v/>
      </c>
      <c r="AN179" s="79"/>
      <c r="AO179" s="79"/>
      <c r="AP179" s="79"/>
      <c r="AQ179" s="79"/>
      <c r="AR179" s="79"/>
      <c r="AS179" s="79"/>
      <c r="AT179" s="79"/>
      <c r="AU179" s="79"/>
      <c r="AV179" s="80"/>
    </row>
    <row r="180" spans="1:48" s="32" customFormat="1" ht="13.9" thickTop="1" thickBot="1" x14ac:dyDescent="0.45">
      <c r="A180" s="46">
        <v>169</v>
      </c>
      <c r="B180" s="72"/>
      <c r="C180" s="73"/>
      <c r="D180" s="74"/>
      <c r="E180" s="74"/>
      <c r="F180" s="73"/>
      <c r="G180" s="73"/>
      <c r="H180" s="74"/>
      <c r="I180" s="75"/>
      <c r="J180" s="74"/>
      <c r="K180" s="76"/>
      <c r="L180" s="76"/>
      <c r="M180" s="66" t="str">
        <f t="shared" si="4"/>
        <v/>
      </c>
      <c r="N180" s="77"/>
      <c r="O180" s="78"/>
      <c r="P180" s="74"/>
      <c r="Q180" s="79"/>
      <c r="R180" s="74"/>
      <c r="S180" s="74"/>
      <c r="T180" s="74"/>
      <c r="U180" s="74"/>
      <c r="V180" s="74"/>
      <c r="W180" s="74"/>
      <c r="X180" s="74"/>
      <c r="Y180" s="74"/>
      <c r="Z180" s="74"/>
      <c r="AA180" s="74"/>
      <c r="AB180" s="74"/>
      <c r="AC180" s="74"/>
      <c r="AD180" s="74"/>
      <c r="AE180" s="74"/>
      <c r="AF180" s="74"/>
      <c r="AG180" s="74"/>
      <c r="AH180" s="74"/>
      <c r="AI180" s="74"/>
      <c r="AJ180" s="74"/>
      <c r="AK180" s="69" t="str">
        <f t="shared" si="5"/>
        <v/>
      </c>
      <c r="AL180" s="69" t="str">
        <f t="shared" si="5"/>
        <v/>
      </c>
      <c r="AM180" s="69" t="str">
        <f t="shared" si="5"/>
        <v/>
      </c>
      <c r="AN180" s="79"/>
      <c r="AO180" s="79"/>
      <c r="AP180" s="79"/>
      <c r="AQ180" s="79"/>
      <c r="AR180" s="79"/>
      <c r="AS180" s="79"/>
      <c r="AT180" s="79"/>
      <c r="AU180" s="79"/>
      <c r="AV180" s="80"/>
    </row>
    <row r="181" spans="1:48" s="32" customFormat="1" ht="13.9" thickTop="1" thickBot="1" x14ac:dyDescent="0.45">
      <c r="A181" s="46">
        <v>170</v>
      </c>
      <c r="B181" s="72"/>
      <c r="C181" s="73"/>
      <c r="D181" s="74"/>
      <c r="E181" s="74"/>
      <c r="F181" s="73"/>
      <c r="G181" s="73"/>
      <c r="H181" s="74"/>
      <c r="I181" s="75"/>
      <c r="J181" s="74"/>
      <c r="K181" s="76"/>
      <c r="L181" s="76"/>
      <c r="M181" s="66" t="str">
        <f t="shared" si="4"/>
        <v/>
      </c>
      <c r="N181" s="77"/>
      <c r="O181" s="78"/>
      <c r="P181" s="74"/>
      <c r="Q181" s="79"/>
      <c r="R181" s="74"/>
      <c r="S181" s="74"/>
      <c r="T181" s="74"/>
      <c r="U181" s="74"/>
      <c r="V181" s="74"/>
      <c r="W181" s="74"/>
      <c r="X181" s="74"/>
      <c r="Y181" s="74"/>
      <c r="Z181" s="74"/>
      <c r="AA181" s="74"/>
      <c r="AB181" s="74"/>
      <c r="AC181" s="74"/>
      <c r="AD181" s="74"/>
      <c r="AE181" s="74"/>
      <c r="AF181" s="74"/>
      <c r="AG181" s="74"/>
      <c r="AH181" s="74"/>
      <c r="AI181" s="74"/>
      <c r="AJ181" s="74"/>
      <c r="AK181" s="69" t="str">
        <f t="shared" si="5"/>
        <v/>
      </c>
      <c r="AL181" s="69" t="str">
        <f t="shared" si="5"/>
        <v/>
      </c>
      <c r="AM181" s="69" t="str">
        <f t="shared" si="5"/>
        <v/>
      </c>
      <c r="AN181" s="79"/>
      <c r="AO181" s="79"/>
      <c r="AP181" s="79"/>
      <c r="AQ181" s="79"/>
      <c r="AR181" s="79"/>
      <c r="AS181" s="79"/>
      <c r="AT181" s="79"/>
      <c r="AU181" s="79"/>
      <c r="AV181" s="80"/>
    </row>
    <row r="182" spans="1:48" s="32" customFormat="1" ht="13.9" thickTop="1" thickBot="1" x14ac:dyDescent="0.45">
      <c r="A182" s="46">
        <v>171</v>
      </c>
      <c r="B182" s="72"/>
      <c r="C182" s="73"/>
      <c r="D182" s="74"/>
      <c r="E182" s="74"/>
      <c r="F182" s="73"/>
      <c r="G182" s="73"/>
      <c r="H182" s="74"/>
      <c r="I182" s="75"/>
      <c r="J182" s="74"/>
      <c r="K182" s="76"/>
      <c r="L182" s="76"/>
      <c r="M182" s="66" t="str">
        <f t="shared" si="4"/>
        <v/>
      </c>
      <c r="N182" s="77"/>
      <c r="O182" s="78"/>
      <c r="P182" s="74"/>
      <c r="Q182" s="79"/>
      <c r="R182" s="74"/>
      <c r="S182" s="74"/>
      <c r="T182" s="74"/>
      <c r="U182" s="74"/>
      <c r="V182" s="74"/>
      <c r="W182" s="74"/>
      <c r="X182" s="74"/>
      <c r="Y182" s="74"/>
      <c r="Z182" s="74"/>
      <c r="AA182" s="74"/>
      <c r="AB182" s="74"/>
      <c r="AC182" s="74"/>
      <c r="AD182" s="74"/>
      <c r="AE182" s="74"/>
      <c r="AF182" s="74"/>
      <c r="AG182" s="74"/>
      <c r="AH182" s="74"/>
      <c r="AI182" s="74"/>
      <c r="AJ182" s="74"/>
      <c r="AK182" s="69" t="str">
        <f t="shared" si="5"/>
        <v/>
      </c>
      <c r="AL182" s="69" t="str">
        <f t="shared" si="5"/>
        <v/>
      </c>
      <c r="AM182" s="69" t="str">
        <f t="shared" si="5"/>
        <v/>
      </c>
      <c r="AN182" s="79"/>
      <c r="AO182" s="79"/>
      <c r="AP182" s="79"/>
      <c r="AQ182" s="79"/>
      <c r="AR182" s="79"/>
      <c r="AS182" s="79"/>
      <c r="AT182" s="79"/>
      <c r="AU182" s="79"/>
      <c r="AV182" s="80"/>
    </row>
    <row r="183" spans="1:48" s="32" customFormat="1" ht="13.9" thickTop="1" thickBot="1" x14ac:dyDescent="0.45">
      <c r="A183" s="46">
        <v>172</v>
      </c>
      <c r="B183" s="72"/>
      <c r="C183" s="73"/>
      <c r="D183" s="74"/>
      <c r="E183" s="74"/>
      <c r="F183" s="73"/>
      <c r="G183" s="73"/>
      <c r="H183" s="74"/>
      <c r="I183" s="75"/>
      <c r="J183" s="74"/>
      <c r="K183" s="76"/>
      <c r="L183" s="76"/>
      <c r="M183" s="66" t="str">
        <f t="shared" si="4"/>
        <v/>
      </c>
      <c r="N183" s="77"/>
      <c r="O183" s="78"/>
      <c r="P183" s="74"/>
      <c r="Q183" s="79"/>
      <c r="R183" s="74"/>
      <c r="S183" s="74"/>
      <c r="T183" s="74"/>
      <c r="U183" s="74"/>
      <c r="V183" s="74"/>
      <c r="W183" s="74"/>
      <c r="X183" s="74"/>
      <c r="Y183" s="74"/>
      <c r="Z183" s="74"/>
      <c r="AA183" s="74"/>
      <c r="AB183" s="74"/>
      <c r="AC183" s="74"/>
      <c r="AD183" s="74"/>
      <c r="AE183" s="74"/>
      <c r="AF183" s="74"/>
      <c r="AG183" s="74"/>
      <c r="AH183" s="74"/>
      <c r="AI183" s="74"/>
      <c r="AJ183" s="74"/>
      <c r="AK183" s="69" t="str">
        <f t="shared" si="5"/>
        <v/>
      </c>
      <c r="AL183" s="69" t="str">
        <f t="shared" si="5"/>
        <v/>
      </c>
      <c r="AM183" s="69" t="str">
        <f t="shared" si="5"/>
        <v/>
      </c>
      <c r="AN183" s="79"/>
      <c r="AO183" s="79"/>
      <c r="AP183" s="79"/>
      <c r="AQ183" s="79"/>
      <c r="AR183" s="79"/>
      <c r="AS183" s="79"/>
      <c r="AT183" s="79"/>
      <c r="AU183" s="79"/>
      <c r="AV183" s="80"/>
    </row>
    <row r="184" spans="1:48" s="32" customFormat="1" ht="13.9" thickTop="1" thickBot="1" x14ac:dyDescent="0.45">
      <c r="A184" s="46">
        <v>173</v>
      </c>
      <c r="B184" s="72"/>
      <c r="C184" s="73"/>
      <c r="D184" s="74"/>
      <c r="E184" s="74"/>
      <c r="F184" s="73"/>
      <c r="G184" s="73"/>
      <c r="H184" s="74"/>
      <c r="I184" s="75"/>
      <c r="J184" s="74"/>
      <c r="K184" s="76"/>
      <c r="L184" s="76"/>
      <c r="M184" s="66" t="str">
        <f t="shared" si="4"/>
        <v/>
      </c>
      <c r="N184" s="77"/>
      <c r="O184" s="78"/>
      <c r="P184" s="74"/>
      <c r="Q184" s="79"/>
      <c r="R184" s="74"/>
      <c r="S184" s="74"/>
      <c r="T184" s="74"/>
      <c r="U184" s="74"/>
      <c r="V184" s="74"/>
      <c r="W184" s="74"/>
      <c r="X184" s="74"/>
      <c r="Y184" s="74"/>
      <c r="Z184" s="74"/>
      <c r="AA184" s="74"/>
      <c r="AB184" s="74"/>
      <c r="AC184" s="74"/>
      <c r="AD184" s="74"/>
      <c r="AE184" s="74"/>
      <c r="AF184" s="74"/>
      <c r="AG184" s="74"/>
      <c r="AH184" s="74"/>
      <c r="AI184" s="74"/>
      <c r="AJ184" s="74"/>
      <c r="AK184" s="69" t="str">
        <f t="shared" si="5"/>
        <v/>
      </c>
      <c r="AL184" s="69" t="str">
        <f t="shared" si="5"/>
        <v/>
      </c>
      <c r="AM184" s="69" t="str">
        <f t="shared" si="5"/>
        <v/>
      </c>
      <c r="AN184" s="79"/>
      <c r="AO184" s="79"/>
      <c r="AP184" s="79"/>
      <c r="AQ184" s="79"/>
      <c r="AR184" s="79"/>
      <c r="AS184" s="79"/>
      <c r="AT184" s="79"/>
      <c r="AU184" s="79"/>
      <c r="AV184" s="80"/>
    </row>
    <row r="185" spans="1:48" s="32" customFormat="1" ht="13.9" thickTop="1" thickBot="1" x14ac:dyDescent="0.45">
      <c r="A185" s="46">
        <v>174</v>
      </c>
      <c r="B185" s="72"/>
      <c r="C185" s="73"/>
      <c r="D185" s="74"/>
      <c r="E185" s="74"/>
      <c r="F185" s="73"/>
      <c r="G185" s="73"/>
      <c r="H185" s="74"/>
      <c r="I185" s="75"/>
      <c r="J185" s="74"/>
      <c r="K185" s="76"/>
      <c r="L185" s="76"/>
      <c r="M185" s="66" t="str">
        <f t="shared" si="4"/>
        <v/>
      </c>
      <c r="N185" s="77"/>
      <c r="O185" s="78"/>
      <c r="P185" s="74"/>
      <c r="Q185" s="79"/>
      <c r="R185" s="74"/>
      <c r="S185" s="74"/>
      <c r="T185" s="74"/>
      <c r="U185" s="74"/>
      <c r="V185" s="74"/>
      <c r="W185" s="74"/>
      <c r="X185" s="74"/>
      <c r="Y185" s="74"/>
      <c r="Z185" s="74"/>
      <c r="AA185" s="74"/>
      <c r="AB185" s="74"/>
      <c r="AC185" s="74"/>
      <c r="AD185" s="74"/>
      <c r="AE185" s="74"/>
      <c r="AF185" s="74"/>
      <c r="AG185" s="74"/>
      <c r="AH185" s="74"/>
      <c r="AI185" s="74"/>
      <c r="AJ185" s="74"/>
      <c r="AK185" s="69" t="str">
        <f t="shared" si="5"/>
        <v/>
      </c>
      <c r="AL185" s="69" t="str">
        <f t="shared" si="5"/>
        <v/>
      </c>
      <c r="AM185" s="69" t="str">
        <f t="shared" si="5"/>
        <v/>
      </c>
      <c r="AN185" s="79"/>
      <c r="AO185" s="79"/>
      <c r="AP185" s="79"/>
      <c r="AQ185" s="79"/>
      <c r="AR185" s="79"/>
      <c r="AS185" s="79"/>
      <c r="AT185" s="79"/>
      <c r="AU185" s="79"/>
      <c r="AV185" s="80"/>
    </row>
    <row r="186" spans="1:48" s="32" customFormat="1" ht="13.9" thickTop="1" thickBot="1" x14ac:dyDescent="0.45">
      <c r="A186" s="46">
        <v>175</v>
      </c>
      <c r="B186" s="72"/>
      <c r="C186" s="73"/>
      <c r="D186" s="74"/>
      <c r="E186" s="74"/>
      <c r="F186" s="73"/>
      <c r="G186" s="73"/>
      <c r="H186" s="74"/>
      <c r="I186" s="75"/>
      <c r="J186" s="74"/>
      <c r="K186" s="76"/>
      <c r="L186" s="76"/>
      <c r="M186" s="66" t="str">
        <f t="shared" si="4"/>
        <v/>
      </c>
      <c r="N186" s="77"/>
      <c r="O186" s="78"/>
      <c r="P186" s="74"/>
      <c r="Q186" s="79"/>
      <c r="R186" s="74"/>
      <c r="S186" s="74"/>
      <c r="T186" s="74"/>
      <c r="U186" s="74"/>
      <c r="V186" s="74"/>
      <c r="W186" s="74"/>
      <c r="X186" s="74"/>
      <c r="Y186" s="74"/>
      <c r="Z186" s="74"/>
      <c r="AA186" s="74"/>
      <c r="AB186" s="74"/>
      <c r="AC186" s="74"/>
      <c r="AD186" s="74"/>
      <c r="AE186" s="74"/>
      <c r="AF186" s="74"/>
      <c r="AG186" s="74"/>
      <c r="AH186" s="74"/>
      <c r="AI186" s="74"/>
      <c r="AJ186" s="74"/>
      <c r="AK186" s="69" t="str">
        <f t="shared" si="5"/>
        <v/>
      </c>
      <c r="AL186" s="69" t="str">
        <f t="shared" si="5"/>
        <v/>
      </c>
      <c r="AM186" s="69" t="str">
        <f t="shared" si="5"/>
        <v/>
      </c>
      <c r="AN186" s="79"/>
      <c r="AO186" s="79"/>
      <c r="AP186" s="79"/>
      <c r="AQ186" s="79"/>
      <c r="AR186" s="79"/>
      <c r="AS186" s="79"/>
      <c r="AT186" s="79"/>
      <c r="AU186" s="79"/>
      <c r="AV186" s="80"/>
    </row>
    <row r="187" spans="1:48" s="32" customFormat="1" ht="13.9" thickTop="1" thickBot="1" x14ac:dyDescent="0.45">
      <c r="A187" s="46">
        <v>176</v>
      </c>
      <c r="B187" s="72"/>
      <c r="C187" s="73"/>
      <c r="D187" s="74"/>
      <c r="E187" s="74"/>
      <c r="F187" s="73"/>
      <c r="G187" s="73"/>
      <c r="H187" s="74"/>
      <c r="I187" s="75"/>
      <c r="J187" s="74"/>
      <c r="K187" s="76"/>
      <c r="L187" s="76"/>
      <c r="M187" s="66" t="str">
        <f t="shared" si="4"/>
        <v/>
      </c>
      <c r="N187" s="77"/>
      <c r="O187" s="78"/>
      <c r="P187" s="74"/>
      <c r="Q187" s="79"/>
      <c r="R187" s="74"/>
      <c r="S187" s="74"/>
      <c r="T187" s="74"/>
      <c r="U187" s="74"/>
      <c r="V187" s="74"/>
      <c r="W187" s="74"/>
      <c r="X187" s="74"/>
      <c r="Y187" s="74"/>
      <c r="Z187" s="74"/>
      <c r="AA187" s="74"/>
      <c r="AB187" s="74"/>
      <c r="AC187" s="74"/>
      <c r="AD187" s="74"/>
      <c r="AE187" s="74"/>
      <c r="AF187" s="74"/>
      <c r="AG187" s="74"/>
      <c r="AH187" s="74"/>
      <c r="AI187" s="74"/>
      <c r="AJ187" s="74"/>
      <c r="AK187" s="69" t="str">
        <f t="shared" si="5"/>
        <v/>
      </c>
      <c r="AL187" s="69" t="str">
        <f t="shared" si="5"/>
        <v/>
      </c>
      <c r="AM187" s="69" t="str">
        <f t="shared" si="5"/>
        <v/>
      </c>
      <c r="AN187" s="79"/>
      <c r="AO187" s="79"/>
      <c r="AP187" s="79"/>
      <c r="AQ187" s="79"/>
      <c r="AR187" s="79"/>
      <c r="AS187" s="79"/>
      <c r="AT187" s="79"/>
      <c r="AU187" s="79"/>
      <c r="AV187" s="80"/>
    </row>
    <row r="188" spans="1:48" s="32" customFormat="1" ht="13.9" thickTop="1" thickBot="1" x14ac:dyDescent="0.45">
      <c r="A188" s="46">
        <v>177</v>
      </c>
      <c r="B188" s="72"/>
      <c r="C188" s="73"/>
      <c r="D188" s="74"/>
      <c r="E188" s="74"/>
      <c r="F188" s="73"/>
      <c r="G188" s="73"/>
      <c r="H188" s="74"/>
      <c r="I188" s="75"/>
      <c r="J188" s="74"/>
      <c r="K188" s="76"/>
      <c r="L188" s="76"/>
      <c r="M188" s="66" t="str">
        <f t="shared" si="4"/>
        <v/>
      </c>
      <c r="N188" s="77"/>
      <c r="O188" s="78"/>
      <c r="P188" s="74"/>
      <c r="Q188" s="79"/>
      <c r="R188" s="74"/>
      <c r="S188" s="74"/>
      <c r="T188" s="74"/>
      <c r="U188" s="74"/>
      <c r="V188" s="74"/>
      <c r="W188" s="74"/>
      <c r="X188" s="74"/>
      <c r="Y188" s="74"/>
      <c r="Z188" s="74"/>
      <c r="AA188" s="74"/>
      <c r="AB188" s="74"/>
      <c r="AC188" s="74"/>
      <c r="AD188" s="74"/>
      <c r="AE188" s="74"/>
      <c r="AF188" s="74"/>
      <c r="AG188" s="74"/>
      <c r="AH188" s="74"/>
      <c r="AI188" s="74"/>
      <c r="AJ188" s="74"/>
      <c r="AK188" s="69" t="str">
        <f t="shared" si="5"/>
        <v/>
      </c>
      <c r="AL188" s="69" t="str">
        <f t="shared" si="5"/>
        <v/>
      </c>
      <c r="AM188" s="69" t="str">
        <f t="shared" si="5"/>
        <v/>
      </c>
      <c r="AN188" s="79"/>
      <c r="AO188" s="79"/>
      <c r="AP188" s="79"/>
      <c r="AQ188" s="79"/>
      <c r="AR188" s="79"/>
      <c r="AS188" s="79"/>
      <c r="AT188" s="79"/>
      <c r="AU188" s="79"/>
      <c r="AV188" s="80"/>
    </row>
    <row r="189" spans="1:48" s="32" customFormat="1" ht="13.9" thickTop="1" thickBot="1" x14ac:dyDescent="0.45">
      <c r="A189" s="46">
        <v>178</v>
      </c>
      <c r="B189" s="72"/>
      <c r="C189" s="73"/>
      <c r="D189" s="74"/>
      <c r="E189" s="74"/>
      <c r="F189" s="73"/>
      <c r="G189" s="73"/>
      <c r="H189" s="74"/>
      <c r="I189" s="75"/>
      <c r="J189" s="74"/>
      <c r="K189" s="76"/>
      <c r="L189" s="76"/>
      <c r="M189" s="66" t="str">
        <f t="shared" si="4"/>
        <v/>
      </c>
      <c r="N189" s="77"/>
      <c r="O189" s="78"/>
      <c r="P189" s="74"/>
      <c r="Q189" s="79"/>
      <c r="R189" s="74"/>
      <c r="S189" s="74"/>
      <c r="T189" s="74"/>
      <c r="U189" s="74"/>
      <c r="V189" s="74"/>
      <c r="W189" s="74"/>
      <c r="X189" s="74"/>
      <c r="Y189" s="74"/>
      <c r="Z189" s="74"/>
      <c r="AA189" s="74"/>
      <c r="AB189" s="74"/>
      <c r="AC189" s="74"/>
      <c r="AD189" s="74"/>
      <c r="AE189" s="74"/>
      <c r="AF189" s="74"/>
      <c r="AG189" s="74"/>
      <c r="AH189" s="74"/>
      <c r="AI189" s="74"/>
      <c r="AJ189" s="74"/>
      <c r="AK189" s="69" t="str">
        <f t="shared" si="5"/>
        <v/>
      </c>
      <c r="AL189" s="69" t="str">
        <f t="shared" si="5"/>
        <v/>
      </c>
      <c r="AM189" s="69" t="str">
        <f t="shared" si="5"/>
        <v/>
      </c>
      <c r="AN189" s="79"/>
      <c r="AO189" s="79"/>
      <c r="AP189" s="79"/>
      <c r="AQ189" s="79"/>
      <c r="AR189" s="79"/>
      <c r="AS189" s="79"/>
      <c r="AT189" s="79"/>
      <c r="AU189" s="79"/>
      <c r="AV189" s="80"/>
    </row>
    <row r="190" spans="1:48" s="32" customFormat="1" ht="13.9" thickTop="1" thickBot="1" x14ac:dyDescent="0.45">
      <c r="A190" s="46">
        <v>179</v>
      </c>
      <c r="B190" s="72"/>
      <c r="C190" s="73"/>
      <c r="D190" s="74"/>
      <c r="E190" s="74"/>
      <c r="F190" s="73"/>
      <c r="G190" s="73"/>
      <c r="H190" s="74"/>
      <c r="I190" s="75"/>
      <c r="J190" s="74"/>
      <c r="K190" s="76"/>
      <c r="L190" s="76"/>
      <c r="M190" s="66" t="str">
        <f t="shared" si="4"/>
        <v/>
      </c>
      <c r="N190" s="77"/>
      <c r="O190" s="78"/>
      <c r="P190" s="74"/>
      <c r="Q190" s="79"/>
      <c r="R190" s="74"/>
      <c r="S190" s="74"/>
      <c r="T190" s="74"/>
      <c r="U190" s="74"/>
      <c r="V190" s="74"/>
      <c r="W190" s="74"/>
      <c r="X190" s="74"/>
      <c r="Y190" s="74"/>
      <c r="Z190" s="74"/>
      <c r="AA190" s="74"/>
      <c r="AB190" s="74"/>
      <c r="AC190" s="74"/>
      <c r="AD190" s="74"/>
      <c r="AE190" s="74"/>
      <c r="AF190" s="74"/>
      <c r="AG190" s="74"/>
      <c r="AH190" s="74"/>
      <c r="AI190" s="74"/>
      <c r="AJ190" s="74"/>
      <c r="AK190" s="69" t="str">
        <f t="shared" si="5"/>
        <v/>
      </c>
      <c r="AL190" s="69" t="str">
        <f t="shared" si="5"/>
        <v/>
      </c>
      <c r="AM190" s="69" t="str">
        <f t="shared" si="5"/>
        <v/>
      </c>
      <c r="AN190" s="79"/>
      <c r="AO190" s="79"/>
      <c r="AP190" s="79"/>
      <c r="AQ190" s="79"/>
      <c r="AR190" s="79"/>
      <c r="AS190" s="79"/>
      <c r="AT190" s="79"/>
      <c r="AU190" s="79"/>
      <c r="AV190" s="80"/>
    </row>
    <row r="191" spans="1:48" s="32" customFormat="1" ht="13.9" thickTop="1" thickBot="1" x14ac:dyDescent="0.45">
      <c r="A191" s="46">
        <v>180</v>
      </c>
      <c r="B191" s="72"/>
      <c r="C191" s="73"/>
      <c r="D191" s="74"/>
      <c r="E191" s="74"/>
      <c r="F191" s="73"/>
      <c r="G191" s="73"/>
      <c r="H191" s="74"/>
      <c r="I191" s="75"/>
      <c r="J191" s="74"/>
      <c r="K191" s="76"/>
      <c r="L191" s="76"/>
      <c r="M191" s="66" t="str">
        <f t="shared" si="4"/>
        <v/>
      </c>
      <c r="N191" s="77"/>
      <c r="O191" s="78"/>
      <c r="P191" s="74"/>
      <c r="Q191" s="79"/>
      <c r="R191" s="74"/>
      <c r="S191" s="74"/>
      <c r="T191" s="74"/>
      <c r="U191" s="74"/>
      <c r="V191" s="74"/>
      <c r="W191" s="74"/>
      <c r="X191" s="74"/>
      <c r="Y191" s="74"/>
      <c r="Z191" s="74"/>
      <c r="AA191" s="74"/>
      <c r="AB191" s="74"/>
      <c r="AC191" s="74"/>
      <c r="AD191" s="74"/>
      <c r="AE191" s="74"/>
      <c r="AF191" s="74"/>
      <c r="AG191" s="74"/>
      <c r="AH191" s="74"/>
      <c r="AI191" s="74"/>
      <c r="AJ191" s="74"/>
      <c r="AK191" s="69" t="str">
        <f t="shared" si="5"/>
        <v/>
      </c>
      <c r="AL191" s="69" t="str">
        <f t="shared" si="5"/>
        <v/>
      </c>
      <c r="AM191" s="69" t="str">
        <f t="shared" si="5"/>
        <v/>
      </c>
      <c r="AN191" s="79"/>
      <c r="AO191" s="79"/>
      <c r="AP191" s="79"/>
      <c r="AQ191" s="79"/>
      <c r="AR191" s="79"/>
      <c r="AS191" s="79"/>
      <c r="AT191" s="79"/>
      <c r="AU191" s="79"/>
      <c r="AV191" s="80"/>
    </row>
    <row r="192" spans="1:48" s="32" customFormat="1" ht="13.9" thickTop="1" thickBot="1" x14ac:dyDescent="0.45">
      <c r="A192" s="46">
        <v>181</v>
      </c>
      <c r="B192" s="72"/>
      <c r="C192" s="73"/>
      <c r="D192" s="74"/>
      <c r="E192" s="74"/>
      <c r="F192" s="73"/>
      <c r="G192" s="73"/>
      <c r="H192" s="74"/>
      <c r="I192" s="75"/>
      <c r="J192" s="74"/>
      <c r="K192" s="76"/>
      <c r="L192" s="76"/>
      <c r="M192" s="66" t="str">
        <f t="shared" si="4"/>
        <v/>
      </c>
      <c r="N192" s="77"/>
      <c r="O192" s="78"/>
      <c r="P192" s="74"/>
      <c r="Q192" s="79"/>
      <c r="R192" s="74"/>
      <c r="S192" s="74"/>
      <c r="T192" s="74"/>
      <c r="U192" s="74"/>
      <c r="V192" s="74"/>
      <c r="W192" s="74"/>
      <c r="X192" s="74"/>
      <c r="Y192" s="74"/>
      <c r="Z192" s="74"/>
      <c r="AA192" s="74"/>
      <c r="AB192" s="74"/>
      <c r="AC192" s="74"/>
      <c r="AD192" s="74"/>
      <c r="AE192" s="74"/>
      <c r="AF192" s="74"/>
      <c r="AG192" s="74"/>
      <c r="AH192" s="74"/>
      <c r="AI192" s="74"/>
      <c r="AJ192" s="74"/>
      <c r="AK192" s="69" t="str">
        <f t="shared" si="5"/>
        <v/>
      </c>
      <c r="AL192" s="69" t="str">
        <f t="shared" si="5"/>
        <v/>
      </c>
      <c r="AM192" s="69" t="str">
        <f t="shared" si="5"/>
        <v/>
      </c>
      <c r="AN192" s="79"/>
      <c r="AO192" s="79"/>
      <c r="AP192" s="79"/>
      <c r="AQ192" s="79"/>
      <c r="AR192" s="79"/>
      <c r="AS192" s="79"/>
      <c r="AT192" s="79"/>
      <c r="AU192" s="79"/>
      <c r="AV192" s="80"/>
    </row>
    <row r="193" spans="1:48" s="32" customFormat="1" ht="13.9" thickTop="1" thickBot="1" x14ac:dyDescent="0.45">
      <c r="A193" s="46">
        <v>182</v>
      </c>
      <c r="B193" s="72"/>
      <c r="C193" s="73"/>
      <c r="D193" s="74"/>
      <c r="E193" s="74"/>
      <c r="F193" s="73"/>
      <c r="G193" s="73"/>
      <c r="H193" s="74"/>
      <c r="I193" s="75"/>
      <c r="J193" s="74"/>
      <c r="K193" s="76"/>
      <c r="L193" s="76"/>
      <c r="M193" s="66" t="str">
        <f t="shared" si="4"/>
        <v/>
      </c>
      <c r="N193" s="77"/>
      <c r="O193" s="78"/>
      <c r="P193" s="74"/>
      <c r="Q193" s="79"/>
      <c r="R193" s="74"/>
      <c r="S193" s="74"/>
      <c r="T193" s="74"/>
      <c r="U193" s="74"/>
      <c r="V193" s="74"/>
      <c r="W193" s="74"/>
      <c r="X193" s="74"/>
      <c r="Y193" s="74"/>
      <c r="Z193" s="74"/>
      <c r="AA193" s="74"/>
      <c r="AB193" s="74"/>
      <c r="AC193" s="74"/>
      <c r="AD193" s="74"/>
      <c r="AE193" s="74"/>
      <c r="AF193" s="74"/>
      <c r="AG193" s="74"/>
      <c r="AH193" s="74"/>
      <c r="AI193" s="74"/>
      <c r="AJ193" s="74"/>
      <c r="AK193" s="69" t="str">
        <f t="shared" si="5"/>
        <v/>
      </c>
      <c r="AL193" s="69" t="str">
        <f t="shared" si="5"/>
        <v/>
      </c>
      <c r="AM193" s="69" t="str">
        <f t="shared" si="5"/>
        <v/>
      </c>
      <c r="AN193" s="79"/>
      <c r="AO193" s="79"/>
      <c r="AP193" s="79"/>
      <c r="AQ193" s="79"/>
      <c r="AR193" s="79"/>
      <c r="AS193" s="79"/>
      <c r="AT193" s="79"/>
      <c r="AU193" s="79"/>
      <c r="AV193" s="80"/>
    </row>
    <row r="194" spans="1:48" s="32" customFormat="1" ht="13.9" thickTop="1" thickBot="1" x14ac:dyDescent="0.45">
      <c r="A194" s="46">
        <v>183</v>
      </c>
      <c r="B194" s="72"/>
      <c r="C194" s="73"/>
      <c r="D194" s="74"/>
      <c r="E194" s="74"/>
      <c r="F194" s="73"/>
      <c r="G194" s="73"/>
      <c r="H194" s="74"/>
      <c r="I194" s="75"/>
      <c r="J194" s="74"/>
      <c r="K194" s="76"/>
      <c r="L194" s="76"/>
      <c r="M194" s="66" t="str">
        <f t="shared" si="4"/>
        <v/>
      </c>
      <c r="N194" s="77"/>
      <c r="O194" s="78"/>
      <c r="P194" s="74"/>
      <c r="Q194" s="79"/>
      <c r="R194" s="74"/>
      <c r="S194" s="74"/>
      <c r="T194" s="74"/>
      <c r="U194" s="74"/>
      <c r="V194" s="74"/>
      <c r="W194" s="74"/>
      <c r="X194" s="74"/>
      <c r="Y194" s="74"/>
      <c r="Z194" s="74"/>
      <c r="AA194" s="74"/>
      <c r="AB194" s="74"/>
      <c r="AC194" s="74"/>
      <c r="AD194" s="74"/>
      <c r="AE194" s="74"/>
      <c r="AF194" s="74"/>
      <c r="AG194" s="74"/>
      <c r="AH194" s="74"/>
      <c r="AI194" s="74"/>
      <c r="AJ194" s="74"/>
      <c r="AK194" s="69" t="str">
        <f t="shared" si="5"/>
        <v/>
      </c>
      <c r="AL194" s="69" t="str">
        <f t="shared" si="5"/>
        <v/>
      </c>
      <c r="AM194" s="69" t="str">
        <f t="shared" si="5"/>
        <v/>
      </c>
      <c r="AN194" s="79"/>
      <c r="AO194" s="79"/>
      <c r="AP194" s="79"/>
      <c r="AQ194" s="79"/>
      <c r="AR194" s="79"/>
      <c r="AS194" s="79"/>
      <c r="AT194" s="79"/>
      <c r="AU194" s="79"/>
      <c r="AV194" s="80"/>
    </row>
    <row r="195" spans="1:48" s="32" customFormat="1" ht="13.9" thickTop="1" thickBot="1" x14ac:dyDescent="0.45">
      <c r="A195" s="46">
        <v>184</v>
      </c>
      <c r="B195" s="72"/>
      <c r="C195" s="73"/>
      <c r="D195" s="74"/>
      <c r="E195" s="74"/>
      <c r="F195" s="73"/>
      <c r="G195" s="73"/>
      <c r="H195" s="74"/>
      <c r="I195" s="75"/>
      <c r="J195" s="74"/>
      <c r="K195" s="76"/>
      <c r="L195" s="76"/>
      <c r="M195" s="66" t="str">
        <f t="shared" si="4"/>
        <v/>
      </c>
      <c r="N195" s="77"/>
      <c r="O195" s="78"/>
      <c r="P195" s="74"/>
      <c r="Q195" s="79"/>
      <c r="R195" s="74"/>
      <c r="S195" s="74"/>
      <c r="T195" s="74"/>
      <c r="U195" s="74"/>
      <c r="V195" s="74"/>
      <c r="W195" s="74"/>
      <c r="X195" s="74"/>
      <c r="Y195" s="74"/>
      <c r="Z195" s="74"/>
      <c r="AA195" s="74"/>
      <c r="AB195" s="74"/>
      <c r="AC195" s="74"/>
      <c r="AD195" s="74"/>
      <c r="AE195" s="74"/>
      <c r="AF195" s="74"/>
      <c r="AG195" s="74"/>
      <c r="AH195" s="74"/>
      <c r="AI195" s="74"/>
      <c r="AJ195" s="74"/>
      <c r="AK195" s="69" t="str">
        <f t="shared" si="5"/>
        <v/>
      </c>
      <c r="AL195" s="69" t="str">
        <f t="shared" si="5"/>
        <v/>
      </c>
      <c r="AM195" s="69" t="str">
        <f t="shared" si="5"/>
        <v/>
      </c>
      <c r="AN195" s="79"/>
      <c r="AO195" s="79"/>
      <c r="AP195" s="79"/>
      <c r="AQ195" s="79"/>
      <c r="AR195" s="79"/>
      <c r="AS195" s="79"/>
      <c r="AT195" s="79"/>
      <c r="AU195" s="79"/>
      <c r="AV195" s="80"/>
    </row>
    <row r="196" spans="1:48" s="32" customFormat="1" ht="13.9" thickTop="1" thickBot="1" x14ac:dyDescent="0.45">
      <c r="A196" s="46">
        <v>185</v>
      </c>
      <c r="B196" s="72"/>
      <c r="C196" s="73"/>
      <c r="D196" s="74"/>
      <c r="E196" s="74"/>
      <c r="F196" s="73"/>
      <c r="G196" s="73"/>
      <c r="H196" s="74"/>
      <c r="I196" s="75"/>
      <c r="J196" s="74"/>
      <c r="K196" s="76"/>
      <c r="L196" s="76"/>
      <c r="M196" s="66" t="str">
        <f t="shared" si="4"/>
        <v/>
      </c>
      <c r="N196" s="77"/>
      <c r="O196" s="78"/>
      <c r="P196" s="74"/>
      <c r="Q196" s="79"/>
      <c r="R196" s="74"/>
      <c r="S196" s="74"/>
      <c r="T196" s="74"/>
      <c r="U196" s="74"/>
      <c r="V196" s="74"/>
      <c r="W196" s="74"/>
      <c r="X196" s="74"/>
      <c r="Y196" s="74"/>
      <c r="Z196" s="74"/>
      <c r="AA196" s="74"/>
      <c r="AB196" s="74"/>
      <c r="AC196" s="74"/>
      <c r="AD196" s="74"/>
      <c r="AE196" s="74"/>
      <c r="AF196" s="74"/>
      <c r="AG196" s="74"/>
      <c r="AH196" s="74"/>
      <c r="AI196" s="74"/>
      <c r="AJ196" s="74"/>
      <c r="AK196" s="69" t="str">
        <f t="shared" si="5"/>
        <v/>
      </c>
      <c r="AL196" s="69" t="str">
        <f t="shared" si="5"/>
        <v/>
      </c>
      <c r="AM196" s="69" t="str">
        <f t="shared" si="5"/>
        <v/>
      </c>
      <c r="AN196" s="79"/>
      <c r="AO196" s="79"/>
      <c r="AP196" s="79"/>
      <c r="AQ196" s="79"/>
      <c r="AR196" s="79"/>
      <c r="AS196" s="79"/>
      <c r="AT196" s="79"/>
      <c r="AU196" s="79"/>
      <c r="AV196" s="80"/>
    </row>
    <row r="197" spans="1:48" s="32" customFormat="1" ht="13.9" thickTop="1" thickBot="1" x14ac:dyDescent="0.45">
      <c r="A197" s="46">
        <v>186</v>
      </c>
      <c r="B197" s="72"/>
      <c r="C197" s="73"/>
      <c r="D197" s="74"/>
      <c r="E197" s="74"/>
      <c r="F197" s="73"/>
      <c r="G197" s="73"/>
      <c r="H197" s="74"/>
      <c r="I197" s="75"/>
      <c r="J197" s="74"/>
      <c r="K197" s="76"/>
      <c r="L197" s="76"/>
      <c r="M197" s="66" t="str">
        <f t="shared" si="4"/>
        <v/>
      </c>
      <c r="N197" s="77"/>
      <c r="O197" s="78"/>
      <c r="P197" s="74"/>
      <c r="Q197" s="79"/>
      <c r="R197" s="74"/>
      <c r="S197" s="74"/>
      <c r="T197" s="74"/>
      <c r="U197" s="74"/>
      <c r="V197" s="74"/>
      <c r="W197" s="74"/>
      <c r="X197" s="74"/>
      <c r="Y197" s="74"/>
      <c r="Z197" s="74"/>
      <c r="AA197" s="74"/>
      <c r="AB197" s="74"/>
      <c r="AC197" s="74"/>
      <c r="AD197" s="74"/>
      <c r="AE197" s="74"/>
      <c r="AF197" s="74"/>
      <c r="AG197" s="74"/>
      <c r="AH197" s="74"/>
      <c r="AI197" s="74"/>
      <c r="AJ197" s="74"/>
      <c r="AK197" s="69" t="str">
        <f t="shared" si="5"/>
        <v/>
      </c>
      <c r="AL197" s="69" t="str">
        <f t="shared" si="5"/>
        <v/>
      </c>
      <c r="AM197" s="69" t="str">
        <f t="shared" si="5"/>
        <v/>
      </c>
      <c r="AN197" s="79"/>
      <c r="AO197" s="79"/>
      <c r="AP197" s="79"/>
      <c r="AQ197" s="79"/>
      <c r="AR197" s="79"/>
      <c r="AS197" s="79"/>
      <c r="AT197" s="79"/>
      <c r="AU197" s="79"/>
      <c r="AV197" s="80"/>
    </row>
    <row r="198" spans="1:48" s="32" customFormat="1" ht="13.9" thickTop="1" thickBot="1" x14ac:dyDescent="0.45">
      <c r="A198" s="46">
        <v>187</v>
      </c>
      <c r="B198" s="72"/>
      <c r="C198" s="73"/>
      <c r="D198" s="74"/>
      <c r="E198" s="74"/>
      <c r="F198" s="73"/>
      <c r="G198" s="73"/>
      <c r="H198" s="74"/>
      <c r="I198" s="75"/>
      <c r="J198" s="74"/>
      <c r="K198" s="76"/>
      <c r="L198" s="76"/>
      <c r="M198" s="66" t="str">
        <f t="shared" si="4"/>
        <v/>
      </c>
      <c r="N198" s="77"/>
      <c r="O198" s="78"/>
      <c r="P198" s="74"/>
      <c r="Q198" s="79"/>
      <c r="R198" s="74"/>
      <c r="S198" s="74"/>
      <c r="T198" s="74"/>
      <c r="U198" s="74"/>
      <c r="V198" s="74"/>
      <c r="W198" s="74"/>
      <c r="X198" s="74"/>
      <c r="Y198" s="74"/>
      <c r="Z198" s="74"/>
      <c r="AA198" s="74"/>
      <c r="AB198" s="74"/>
      <c r="AC198" s="74"/>
      <c r="AD198" s="74"/>
      <c r="AE198" s="74"/>
      <c r="AF198" s="74"/>
      <c r="AG198" s="74"/>
      <c r="AH198" s="74"/>
      <c r="AI198" s="74"/>
      <c r="AJ198" s="74"/>
      <c r="AK198" s="69" t="str">
        <f t="shared" si="5"/>
        <v/>
      </c>
      <c r="AL198" s="69" t="str">
        <f t="shared" si="5"/>
        <v/>
      </c>
      <c r="AM198" s="69" t="str">
        <f t="shared" si="5"/>
        <v/>
      </c>
      <c r="AN198" s="79"/>
      <c r="AO198" s="79"/>
      <c r="AP198" s="79"/>
      <c r="AQ198" s="79"/>
      <c r="AR198" s="79"/>
      <c r="AS198" s="79"/>
      <c r="AT198" s="79"/>
      <c r="AU198" s="79"/>
      <c r="AV198" s="80"/>
    </row>
    <row r="199" spans="1:48" s="32" customFormat="1" ht="13.9" thickTop="1" thickBot="1" x14ac:dyDescent="0.45">
      <c r="A199" s="46">
        <v>188</v>
      </c>
      <c r="B199" s="72"/>
      <c r="C199" s="73"/>
      <c r="D199" s="74"/>
      <c r="E199" s="74"/>
      <c r="F199" s="73"/>
      <c r="G199" s="73"/>
      <c r="H199" s="74"/>
      <c r="I199" s="75"/>
      <c r="J199" s="74"/>
      <c r="K199" s="76"/>
      <c r="L199" s="76"/>
      <c r="M199" s="66" t="str">
        <f t="shared" si="4"/>
        <v/>
      </c>
      <c r="N199" s="77"/>
      <c r="O199" s="78"/>
      <c r="P199" s="74"/>
      <c r="Q199" s="79"/>
      <c r="R199" s="74"/>
      <c r="S199" s="74"/>
      <c r="T199" s="74"/>
      <c r="U199" s="74"/>
      <c r="V199" s="74"/>
      <c r="W199" s="74"/>
      <c r="X199" s="74"/>
      <c r="Y199" s="74"/>
      <c r="Z199" s="74"/>
      <c r="AA199" s="74"/>
      <c r="AB199" s="74"/>
      <c r="AC199" s="74"/>
      <c r="AD199" s="74"/>
      <c r="AE199" s="74"/>
      <c r="AF199" s="74"/>
      <c r="AG199" s="74"/>
      <c r="AH199" s="74"/>
      <c r="AI199" s="74"/>
      <c r="AJ199" s="74"/>
      <c r="AK199" s="69" t="str">
        <f t="shared" si="5"/>
        <v/>
      </c>
      <c r="AL199" s="69" t="str">
        <f t="shared" si="5"/>
        <v/>
      </c>
      <c r="AM199" s="69" t="str">
        <f t="shared" si="5"/>
        <v/>
      </c>
      <c r="AN199" s="79"/>
      <c r="AO199" s="79"/>
      <c r="AP199" s="79"/>
      <c r="AQ199" s="79"/>
      <c r="AR199" s="79"/>
      <c r="AS199" s="79"/>
      <c r="AT199" s="79"/>
      <c r="AU199" s="79"/>
      <c r="AV199" s="80"/>
    </row>
    <row r="200" spans="1:48" s="32" customFormat="1" ht="13.9" thickTop="1" thickBot="1" x14ac:dyDescent="0.45">
      <c r="A200" s="46">
        <v>189</v>
      </c>
      <c r="B200" s="72"/>
      <c r="C200" s="73"/>
      <c r="D200" s="74"/>
      <c r="E200" s="74"/>
      <c r="F200" s="73"/>
      <c r="G200" s="73"/>
      <c r="H200" s="74"/>
      <c r="I200" s="75"/>
      <c r="J200" s="74"/>
      <c r="K200" s="76"/>
      <c r="L200" s="76"/>
      <c r="M200" s="66" t="str">
        <f t="shared" si="4"/>
        <v/>
      </c>
      <c r="N200" s="77"/>
      <c r="O200" s="78"/>
      <c r="P200" s="74"/>
      <c r="Q200" s="79"/>
      <c r="R200" s="74"/>
      <c r="S200" s="74"/>
      <c r="T200" s="74"/>
      <c r="U200" s="74"/>
      <c r="V200" s="74"/>
      <c r="W200" s="74"/>
      <c r="X200" s="74"/>
      <c r="Y200" s="74"/>
      <c r="Z200" s="74"/>
      <c r="AA200" s="74"/>
      <c r="AB200" s="74"/>
      <c r="AC200" s="74"/>
      <c r="AD200" s="74"/>
      <c r="AE200" s="74"/>
      <c r="AF200" s="74"/>
      <c r="AG200" s="74"/>
      <c r="AH200" s="74"/>
      <c r="AI200" s="74"/>
      <c r="AJ200" s="74"/>
      <c r="AK200" s="69" t="str">
        <f t="shared" si="5"/>
        <v/>
      </c>
      <c r="AL200" s="69" t="str">
        <f t="shared" si="5"/>
        <v/>
      </c>
      <c r="AM200" s="69" t="str">
        <f t="shared" si="5"/>
        <v/>
      </c>
      <c r="AN200" s="79"/>
      <c r="AO200" s="79"/>
      <c r="AP200" s="79"/>
      <c r="AQ200" s="79"/>
      <c r="AR200" s="79"/>
      <c r="AS200" s="79"/>
      <c r="AT200" s="79"/>
      <c r="AU200" s="79"/>
      <c r="AV200" s="80"/>
    </row>
    <row r="201" spans="1:48" s="32" customFormat="1" ht="13.9" thickTop="1" thickBot="1" x14ac:dyDescent="0.45">
      <c r="A201" s="46">
        <v>190</v>
      </c>
      <c r="B201" s="72"/>
      <c r="C201" s="73"/>
      <c r="D201" s="74"/>
      <c r="E201" s="74"/>
      <c r="F201" s="73"/>
      <c r="G201" s="73"/>
      <c r="H201" s="74"/>
      <c r="I201" s="75"/>
      <c r="J201" s="74"/>
      <c r="K201" s="76"/>
      <c r="L201" s="76"/>
      <c r="M201" s="66" t="str">
        <f t="shared" si="4"/>
        <v/>
      </c>
      <c r="N201" s="77"/>
      <c r="O201" s="78"/>
      <c r="P201" s="74"/>
      <c r="Q201" s="79"/>
      <c r="R201" s="74"/>
      <c r="S201" s="74"/>
      <c r="T201" s="74"/>
      <c r="U201" s="74"/>
      <c r="V201" s="74"/>
      <c r="W201" s="74"/>
      <c r="X201" s="74"/>
      <c r="Y201" s="74"/>
      <c r="Z201" s="74"/>
      <c r="AA201" s="74"/>
      <c r="AB201" s="74"/>
      <c r="AC201" s="74"/>
      <c r="AD201" s="74"/>
      <c r="AE201" s="74"/>
      <c r="AF201" s="74"/>
      <c r="AG201" s="74"/>
      <c r="AH201" s="74"/>
      <c r="AI201" s="74"/>
      <c r="AJ201" s="74"/>
      <c r="AK201" s="69" t="str">
        <f t="shared" si="5"/>
        <v/>
      </c>
      <c r="AL201" s="69" t="str">
        <f t="shared" si="5"/>
        <v/>
      </c>
      <c r="AM201" s="69" t="str">
        <f t="shared" si="5"/>
        <v/>
      </c>
      <c r="AN201" s="79"/>
      <c r="AO201" s="79"/>
      <c r="AP201" s="79"/>
      <c r="AQ201" s="79"/>
      <c r="AR201" s="79"/>
      <c r="AS201" s="79"/>
      <c r="AT201" s="79"/>
      <c r="AU201" s="79"/>
      <c r="AV201" s="80"/>
    </row>
    <row r="202" spans="1:48" s="32" customFormat="1" ht="13.9" thickTop="1" thickBot="1" x14ac:dyDescent="0.45">
      <c r="A202" s="46">
        <v>191</v>
      </c>
      <c r="B202" s="72"/>
      <c r="C202" s="73"/>
      <c r="D202" s="74"/>
      <c r="E202" s="74"/>
      <c r="F202" s="73"/>
      <c r="G202" s="73"/>
      <c r="H202" s="74"/>
      <c r="I202" s="75"/>
      <c r="J202" s="74"/>
      <c r="K202" s="76"/>
      <c r="L202" s="76"/>
      <c r="M202" s="66" t="str">
        <f t="shared" si="4"/>
        <v/>
      </c>
      <c r="N202" s="77"/>
      <c r="O202" s="78"/>
      <c r="P202" s="74"/>
      <c r="Q202" s="79"/>
      <c r="R202" s="74"/>
      <c r="S202" s="74"/>
      <c r="T202" s="74"/>
      <c r="U202" s="74"/>
      <c r="V202" s="74"/>
      <c r="W202" s="74"/>
      <c r="X202" s="74"/>
      <c r="Y202" s="74"/>
      <c r="Z202" s="74"/>
      <c r="AA202" s="74"/>
      <c r="AB202" s="74"/>
      <c r="AC202" s="74"/>
      <c r="AD202" s="74"/>
      <c r="AE202" s="74"/>
      <c r="AF202" s="74"/>
      <c r="AG202" s="74"/>
      <c r="AH202" s="74"/>
      <c r="AI202" s="74"/>
      <c r="AJ202" s="74"/>
      <c r="AK202" s="69" t="str">
        <f t="shared" si="5"/>
        <v/>
      </c>
      <c r="AL202" s="69" t="str">
        <f t="shared" si="5"/>
        <v/>
      </c>
      <c r="AM202" s="69" t="str">
        <f t="shared" si="5"/>
        <v/>
      </c>
      <c r="AN202" s="79"/>
      <c r="AO202" s="79"/>
      <c r="AP202" s="79"/>
      <c r="AQ202" s="79"/>
      <c r="AR202" s="79"/>
      <c r="AS202" s="79"/>
      <c r="AT202" s="79"/>
      <c r="AU202" s="79"/>
      <c r="AV202" s="80"/>
    </row>
    <row r="203" spans="1:48" s="32" customFormat="1" ht="13.9" thickTop="1" thickBot="1" x14ac:dyDescent="0.45">
      <c r="A203" s="46">
        <v>192</v>
      </c>
      <c r="B203" s="72"/>
      <c r="C203" s="73"/>
      <c r="D203" s="74"/>
      <c r="E203" s="74"/>
      <c r="F203" s="73"/>
      <c r="G203" s="73"/>
      <c r="H203" s="74"/>
      <c r="I203" s="75"/>
      <c r="J203" s="74"/>
      <c r="K203" s="76"/>
      <c r="L203" s="76"/>
      <c r="M203" s="66" t="str">
        <f t="shared" si="4"/>
        <v/>
      </c>
      <c r="N203" s="77"/>
      <c r="O203" s="78"/>
      <c r="P203" s="74"/>
      <c r="Q203" s="79"/>
      <c r="R203" s="74"/>
      <c r="S203" s="74"/>
      <c r="T203" s="74"/>
      <c r="U203" s="74"/>
      <c r="V203" s="74"/>
      <c r="W203" s="74"/>
      <c r="X203" s="74"/>
      <c r="Y203" s="74"/>
      <c r="Z203" s="74"/>
      <c r="AA203" s="74"/>
      <c r="AB203" s="74"/>
      <c r="AC203" s="74"/>
      <c r="AD203" s="74"/>
      <c r="AE203" s="74"/>
      <c r="AF203" s="74"/>
      <c r="AG203" s="74"/>
      <c r="AH203" s="74"/>
      <c r="AI203" s="74"/>
      <c r="AJ203" s="74"/>
      <c r="AK203" s="69" t="str">
        <f t="shared" si="5"/>
        <v/>
      </c>
      <c r="AL203" s="69" t="str">
        <f t="shared" si="5"/>
        <v/>
      </c>
      <c r="AM203" s="69" t="str">
        <f t="shared" si="5"/>
        <v/>
      </c>
      <c r="AN203" s="79"/>
      <c r="AO203" s="79"/>
      <c r="AP203" s="79"/>
      <c r="AQ203" s="79"/>
      <c r="AR203" s="79"/>
      <c r="AS203" s="79"/>
      <c r="AT203" s="79"/>
      <c r="AU203" s="79"/>
      <c r="AV203" s="80"/>
    </row>
    <row r="204" spans="1:48" s="32" customFormat="1" ht="13.9" thickTop="1" thickBot="1" x14ac:dyDescent="0.45">
      <c r="A204" s="46">
        <v>193</v>
      </c>
      <c r="B204" s="72"/>
      <c r="C204" s="73"/>
      <c r="D204" s="74"/>
      <c r="E204" s="74"/>
      <c r="F204" s="73"/>
      <c r="G204" s="73"/>
      <c r="H204" s="74"/>
      <c r="I204" s="75"/>
      <c r="J204" s="74"/>
      <c r="K204" s="76"/>
      <c r="L204" s="76"/>
      <c r="M204" s="66" t="str">
        <f t="shared" ref="M204:M267" si="6">IF(AND(K204&lt;&gt;"",L204&lt;&gt;""),HYPERLINK("https://map.geo.admin.ch/?E="&amp;K204&amp;"&amp;N="&amp;L204&amp;"&amp;zoom=8&amp;crosshair=marker","→ Link"),"")</f>
        <v/>
      </c>
      <c r="N204" s="77"/>
      <c r="O204" s="78"/>
      <c r="P204" s="74"/>
      <c r="Q204" s="79"/>
      <c r="R204" s="74"/>
      <c r="S204" s="74"/>
      <c r="T204" s="74"/>
      <c r="U204" s="74"/>
      <c r="V204" s="74"/>
      <c r="W204" s="74"/>
      <c r="X204" s="74"/>
      <c r="Y204" s="74"/>
      <c r="Z204" s="74"/>
      <c r="AA204" s="74"/>
      <c r="AB204" s="74"/>
      <c r="AC204" s="74"/>
      <c r="AD204" s="74"/>
      <c r="AE204" s="74"/>
      <c r="AF204" s="74"/>
      <c r="AG204" s="74"/>
      <c r="AH204" s="74"/>
      <c r="AI204" s="74"/>
      <c r="AJ204" s="74"/>
      <c r="AK204" s="69" t="str">
        <f t="shared" si="5"/>
        <v/>
      </c>
      <c r="AL204" s="69" t="str">
        <f t="shared" si="5"/>
        <v/>
      </c>
      <c r="AM204" s="69" t="str">
        <f t="shared" si="5"/>
        <v/>
      </c>
      <c r="AN204" s="79"/>
      <c r="AO204" s="79"/>
      <c r="AP204" s="79"/>
      <c r="AQ204" s="79"/>
      <c r="AR204" s="79"/>
      <c r="AS204" s="79"/>
      <c r="AT204" s="79"/>
      <c r="AU204" s="79"/>
      <c r="AV204" s="80"/>
    </row>
    <row r="205" spans="1:48" s="32" customFormat="1" ht="13.9" thickTop="1" thickBot="1" x14ac:dyDescent="0.45">
      <c r="A205" s="46">
        <v>194</v>
      </c>
      <c r="B205" s="72"/>
      <c r="C205" s="73"/>
      <c r="D205" s="74"/>
      <c r="E205" s="74"/>
      <c r="F205" s="73"/>
      <c r="G205" s="73"/>
      <c r="H205" s="74"/>
      <c r="I205" s="75"/>
      <c r="J205" s="74"/>
      <c r="K205" s="76"/>
      <c r="L205" s="76"/>
      <c r="M205" s="66" t="str">
        <f t="shared" si="6"/>
        <v/>
      </c>
      <c r="N205" s="77"/>
      <c r="O205" s="78"/>
      <c r="P205" s="74"/>
      <c r="Q205" s="79"/>
      <c r="R205" s="74"/>
      <c r="S205" s="74"/>
      <c r="T205" s="74"/>
      <c r="U205" s="74"/>
      <c r="V205" s="74"/>
      <c r="W205" s="74"/>
      <c r="X205" s="74"/>
      <c r="Y205" s="74"/>
      <c r="Z205" s="74"/>
      <c r="AA205" s="74"/>
      <c r="AB205" s="74"/>
      <c r="AC205" s="74"/>
      <c r="AD205" s="74"/>
      <c r="AE205" s="74"/>
      <c r="AF205" s="74"/>
      <c r="AG205" s="74"/>
      <c r="AH205" s="74"/>
      <c r="AI205" s="74"/>
      <c r="AJ205" s="74"/>
      <c r="AK205" s="69" t="str">
        <f t="shared" ref="AK205:AM268" si="7">IF($B205="","",AK$5)</f>
        <v/>
      </c>
      <c r="AL205" s="69" t="str">
        <f t="shared" si="7"/>
        <v/>
      </c>
      <c r="AM205" s="69" t="str">
        <f t="shared" si="7"/>
        <v/>
      </c>
      <c r="AN205" s="79"/>
      <c r="AO205" s="79"/>
      <c r="AP205" s="79"/>
      <c r="AQ205" s="79"/>
      <c r="AR205" s="79"/>
      <c r="AS205" s="79"/>
      <c r="AT205" s="79"/>
      <c r="AU205" s="79"/>
      <c r="AV205" s="80"/>
    </row>
    <row r="206" spans="1:48" s="32" customFormat="1" ht="13.9" thickTop="1" thickBot="1" x14ac:dyDescent="0.45">
      <c r="A206" s="46">
        <v>195</v>
      </c>
      <c r="B206" s="72"/>
      <c r="C206" s="73"/>
      <c r="D206" s="74"/>
      <c r="E206" s="74"/>
      <c r="F206" s="73"/>
      <c r="G206" s="73"/>
      <c r="H206" s="74"/>
      <c r="I206" s="75"/>
      <c r="J206" s="74"/>
      <c r="K206" s="76"/>
      <c r="L206" s="76"/>
      <c r="M206" s="66" t="str">
        <f t="shared" si="6"/>
        <v/>
      </c>
      <c r="N206" s="77"/>
      <c r="O206" s="78"/>
      <c r="P206" s="74"/>
      <c r="Q206" s="79"/>
      <c r="R206" s="74"/>
      <c r="S206" s="74"/>
      <c r="T206" s="74"/>
      <c r="U206" s="74"/>
      <c r="V206" s="74"/>
      <c r="W206" s="74"/>
      <c r="X206" s="74"/>
      <c r="Y206" s="74"/>
      <c r="Z206" s="74"/>
      <c r="AA206" s="74"/>
      <c r="AB206" s="74"/>
      <c r="AC206" s="74"/>
      <c r="AD206" s="74"/>
      <c r="AE206" s="74"/>
      <c r="AF206" s="74"/>
      <c r="AG206" s="74"/>
      <c r="AH206" s="74"/>
      <c r="AI206" s="74"/>
      <c r="AJ206" s="74"/>
      <c r="AK206" s="69" t="str">
        <f t="shared" si="7"/>
        <v/>
      </c>
      <c r="AL206" s="69" t="str">
        <f t="shared" si="7"/>
        <v/>
      </c>
      <c r="AM206" s="69" t="str">
        <f t="shared" si="7"/>
        <v/>
      </c>
      <c r="AN206" s="79"/>
      <c r="AO206" s="79"/>
      <c r="AP206" s="79"/>
      <c r="AQ206" s="79"/>
      <c r="AR206" s="79"/>
      <c r="AS206" s="79"/>
      <c r="AT206" s="79"/>
      <c r="AU206" s="79"/>
      <c r="AV206" s="80"/>
    </row>
    <row r="207" spans="1:48" s="32" customFormat="1" ht="13.9" thickTop="1" thickBot="1" x14ac:dyDescent="0.45">
      <c r="A207" s="46">
        <v>196</v>
      </c>
      <c r="B207" s="72"/>
      <c r="C207" s="73"/>
      <c r="D207" s="74"/>
      <c r="E207" s="74"/>
      <c r="F207" s="73"/>
      <c r="G207" s="73"/>
      <c r="H207" s="74"/>
      <c r="I207" s="75"/>
      <c r="J207" s="74"/>
      <c r="K207" s="76"/>
      <c r="L207" s="76"/>
      <c r="M207" s="66" t="str">
        <f t="shared" si="6"/>
        <v/>
      </c>
      <c r="N207" s="77"/>
      <c r="O207" s="78"/>
      <c r="P207" s="74"/>
      <c r="Q207" s="79"/>
      <c r="R207" s="74"/>
      <c r="S207" s="74"/>
      <c r="T207" s="74"/>
      <c r="U207" s="74"/>
      <c r="V207" s="74"/>
      <c r="W207" s="74"/>
      <c r="X207" s="74"/>
      <c r="Y207" s="74"/>
      <c r="Z207" s="74"/>
      <c r="AA207" s="74"/>
      <c r="AB207" s="74"/>
      <c r="AC207" s="74"/>
      <c r="AD207" s="74"/>
      <c r="AE207" s="74"/>
      <c r="AF207" s="74"/>
      <c r="AG207" s="74"/>
      <c r="AH207" s="74"/>
      <c r="AI207" s="74"/>
      <c r="AJ207" s="74"/>
      <c r="AK207" s="69" t="str">
        <f t="shared" si="7"/>
        <v/>
      </c>
      <c r="AL207" s="69" t="str">
        <f t="shared" si="7"/>
        <v/>
      </c>
      <c r="AM207" s="69" t="str">
        <f t="shared" si="7"/>
        <v/>
      </c>
      <c r="AN207" s="79"/>
      <c r="AO207" s="79"/>
      <c r="AP207" s="79"/>
      <c r="AQ207" s="79"/>
      <c r="AR207" s="79"/>
      <c r="AS207" s="79"/>
      <c r="AT207" s="79"/>
      <c r="AU207" s="79"/>
      <c r="AV207" s="80"/>
    </row>
    <row r="208" spans="1:48" s="32" customFormat="1" ht="13.9" thickTop="1" thickBot="1" x14ac:dyDescent="0.45">
      <c r="A208" s="46">
        <v>197</v>
      </c>
      <c r="B208" s="72"/>
      <c r="C208" s="73"/>
      <c r="D208" s="74"/>
      <c r="E208" s="74"/>
      <c r="F208" s="73"/>
      <c r="G208" s="73"/>
      <c r="H208" s="74"/>
      <c r="I208" s="75"/>
      <c r="J208" s="74"/>
      <c r="K208" s="76"/>
      <c r="L208" s="76"/>
      <c r="M208" s="66" t="str">
        <f t="shared" si="6"/>
        <v/>
      </c>
      <c r="N208" s="77"/>
      <c r="O208" s="78"/>
      <c r="P208" s="74"/>
      <c r="Q208" s="79"/>
      <c r="R208" s="74"/>
      <c r="S208" s="74"/>
      <c r="T208" s="74"/>
      <c r="U208" s="74"/>
      <c r="V208" s="74"/>
      <c r="W208" s="74"/>
      <c r="X208" s="74"/>
      <c r="Y208" s="74"/>
      <c r="Z208" s="74"/>
      <c r="AA208" s="74"/>
      <c r="AB208" s="74"/>
      <c r="AC208" s="74"/>
      <c r="AD208" s="74"/>
      <c r="AE208" s="74"/>
      <c r="AF208" s="74"/>
      <c r="AG208" s="74"/>
      <c r="AH208" s="74"/>
      <c r="AI208" s="74"/>
      <c r="AJ208" s="74"/>
      <c r="AK208" s="69" t="str">
        <f t="shared" si="7"/>
        <v/>
      </c>
      <c r="AL208" s="69" t="str">
        <f t="shared" si="7"/>
        <v/>
      </c>
      <c r="AM208" s="69" t="str">
        <f t="shared" si="7"/>
        <v/>
      </c>
      <c r="AN208" s="79"/>
      <c r="AO208" s="79"/>
      <c r="AP208" s="79"/>
      <c r="AQ208" s="79"/>
      <c r="AR208" s="79"/>
      <c r="AS208" s="79"/>
      <c r="AT208" s="79"/>
      <c r="AU208" s="79"/>
      <c r="AV208" s="80"/>
    </row>
    <row r="209" spans="1:48" s="32" customFormat="1" ht="13.9" thickTop="1" thickBot="1" x14ac:dyDescent="0.45">
      <c r="A209" s="46">
        <v>198</v>
      </c>
      <c r="B209" s="72"/>
      <c r="C209" s="73"/>
      <c r="D209" s="74"/>
      <c r="E209" s="74"/>
      <c r="F209" s="73"/>
      <c r="G209" s="73"/>
      <c r="H209" s="74"/>
      <c r="I209" s="75"/>
      <c r="J209" s="74"/>
      <c r="K209" s="76"/>
      <c r="L209" s="76"/>
      <c r="M209" s="66" t="str">
        <f t="shared" si="6"/>
        <v/>
      </c>
      <c r="N209" s="77"/>
      <c r="O209" s="78"/>
      <c r="P209" s="74"/>
      <c r="Q209" s="79"/>
      <c r="R209" s="74"/>
      <c r="S209" s="74"/>
      <c r="T209" s="74"/>
      <c r="U209" s="74"/>
      <c r="V209" s="74"/>
      <c r="W209" s="74"/>
      <c r="X209" s="74"/>
      <c r="Y209" s="74"/>
      <c r="Z209" s="74"/>
      <c r="AA209" s="74"/>
      <c r="AB209" s="74"/>
      <c r="AC209" s="74"/>
      <c r="AD209" s="74"/>
      <c r="AE209" s="74"/>
      <c r="AF209" s="74"/>
      <c r="AG209" s="74"/>
      <c r="AH209" s="74"/>
      <c r="AI209" s="74"/>
      <c r="AJ209" s="74"/>
      <c r="AK209" s="69" t="str">
        <f t="shared" si="7"/>
        <v/>
      </c>
      <c r="AL209" s="69" t="str">
        <f t="shared" si="7"/>
        <v/>
      </c>
      <c r="AM209" s="69" t="str">
        <f t="shared" si="7"/>
        <v/>
      </c>
      <c r="AN209" s="79"/>
      <c r="AO209" s="79"/>
      <c r="AP209" s="79"/>
      <c r="AQ209" s="79"/>
      <c r="AR209" s="79"/>
      <c r="AS209" s="79"/>
      <c r="AT209" s="79"/>
      <c r="AU209" s="79"/>
      <c r="AV209" s="80"/>
    </row>
    <row r="210" spans="1:48" s="32" customFormat="1" ht="13.9" thickTop="1" thickBot="1" x14ac:dyDescent="0.45">
      <c r="A210" s="46">
        <v>199</v>
      </c>
      <c r="B210" s="72"/>
      <c r="C210" s="73"/>
      <c r="D210" s="74"/>
      <c r="E210" s="74"/>
      <c r="F210" s="73"/>
      <c r="G210" s="73"/>
      <c r="H210" s="74"/>
      <c r="I210" s="75"/>
      <c r="J210" s="74"/>
      <c r="K210" s="76"/>
      <c r="L210" s="76"/>
      <c r="M210" s="66" t="str">
        <f t="shared" si="6"/>
        <v/>
      </c>
      <c r="N210" s="77"/>
      <c r="O210" s="78"/>
      <c r="P210" s="74"/>
      <c r="Q210" s="79"/>
      <c r="R210" s="74"/>
      <c r="S210" s="74"/>
      <c r="T210" s="74"/>
      <c r="U210" s="74"/>
      <c r="V210" s="74"/>
      <c r="W210" s="74"/>
      <c r="X210" s="74"/>
      <c r="Y210" s="74"/>
      <c r="Z210" s="74"/>
      <c r="AA210" s="74"/>
      <c r="AB210" s="74"/>
      <c r="AC210" s="74"/>
      <c r="AD210" s="74"/>
      <c r="AE210" s="74"/>
      <c r="AF210" s="74"/>
      <c r="AG210" s="74"/>
      <c r="AH210" s="74"/>
      <c r="AI210" s="74"/>
      <c r="AJ210" s="74"/>
      <c r="AK210" s="69" t="str">
        <f t="shared" si="7"/>
        <v/>
      </c>
      <c r="AL210" s="69" t="str">
        <f t="shared" si="7"/>
        <v/>
      </c>
      <c r="AM210" s="69" t="str">
        <f t="shared" si="7"/>
        <v/>
      </c>
      <c r="AN210" s="79"/>
      <c r="AO210" s="79"/>
      <c r="AP210" s="79"/>
      <c r="AQ210" s="79"/>
      <c r="AR210" s="79"/>
      <c r="AS210" s="79"/>
      <c r="AT210" s="79"/>
      <c r="AU210" s="79"/>
      <c r="AV210" s="80"/>
    </row>
    <row r="211" spans="1:48" s="32" customFormat="1" ht="13.9" thickTop="1" thickBot="1" x14ac:dyDescent="0.45">
      <c r="A211" s="46">
        <v>200</v>
      </c>
      <c r="B211" s="72"/>
      <c r="C211" s="73"/>
      <c r="D211" s="74"/>
      <c r="E211" s="74"/>
      <c r="F211" s="73"/>
      <c r="G211" s="73"/>
      <c r="H211" s="74"/>
      <c r="I211" s="75"/>
      <c r="J211" s="74"/>
      <c r="K211" s="76"/>
      <c r="L211" s="76"/>
      <c r="M211" s="66" t="str">
        <f t="shared" si="6"/>
        <v/>
      </c>
      <c r="N211" s="77"/>
      <c r="O211" s="78"/>
      <c r="P211" s="74"/>
      <c r="Q211" s="79"/>
      <c r="R211" s="74"/>
      <c r="S211" s="74"/>
      <c r="T211" s="74"/>
      <c r="U211" s="74"/>
      <c r="V211" s="74"/>
      <c r="W211" s="74"/>
      <c r="X211" s="74"/>
      <c r="Y211" s="74"/>
      <c r="Z211" s="74"/>
      <c r="AA211" s="74"/>
      <c r="AB211" s="74"/>
      <c r="AC211" s="74"/>
      <c r="AD211" s="74"/>
      <c r="AE211" s="74"/>
      <c r="AF211" s="74"/>
      <c r="AG211" s="74"/>
      <c r="AH211" s="74"/>
      <c r="AI211" s="74"/>
      <c r="AJ211" s="74"/>
      <c r="AK211" s="69" t="str">
        <f t="shared" si="7"/>
        <v/>
      </c>
      <c r="AL211" s="69" t="str">
        <f t="shared" si="7"/>
        <v/>
      </c>
      <c r="AM211" s="69" t="str">
        <f t="shared" si="7"/>
        <v/>
      </c>
      <c r="AN211" s="79"/>
      <c r="AO211" s="79"/>
      <c r="AP211" s="79"/>
      <c r="AQ211" s="79"/>
      <c r="AR211" s="79"/>
      <c r="AS211" s="79"/>
      <c r="AT211" s="79"/>
      <c r="AU211" s="79"/>
      <c r="AV211" s="80"/>
    </row>
    <row r="212" spans="1:48" s="32" customFormat="1" ht="13.9" thickTop="1" thickBot="1" x14ac:dyDescent="0.45">
      <c r="A212" s="46">
        <v>201</v>
      </c>
      <c r="B212" s="72"/>
      <c r="C212" s="73"/>
      <c r="D212" s="74"/>
      <c r="E212" s="74"/>
      <c r="F212" s="73"/>
      <c r="G212" s="73"/>
      <c r="H212" s="74"/>
      <c r="I212" s="75"/>
      <c r="J212" s="74"/>
      <c r="K212" s="76"/>
      <c r="L212" s="76"/>
      <c r="M212" s="66" t="str">
        <f t="shared" si="6"/>
        <v/>
      </c>
      <c r="N212" s="77"/>
      <c r="O212" s="78"/>
      <c r="P212" s="74"/>
      <c r="Q212" s="79"/>
      <c r="R212" s="74"/>
      <c r="S212" s="74"/>
      <c r="T212" s="74"/>
      <c r="U212" s="74"/>
      <c r="V212" s="74"/>
      <c r="W212" s="74"/>
      <c r="X212" s="74"/>
      <c r="Y212" s="74"/>
      <c r="Z212" s="74"/>
      <c r="AA212" s="74"/>
      <c r="AB212" s="74"/>
      <c r="AC212" s="74"/>
      <c r="AD212" s="74"/>
      <c r="AE212" s="74"/>
      <c r="AF212" s="74"/>
      <c r="AG212" s="74"/>
      <c r="AH212" s="74"/>
      <c r="AI212" s="74"/>
      <c r="AJ212" s="74"/>
      <c r="AK212" s="69" t="str">
        <f t="shared" si="7"/>
        <v/>
      </c>
      <c r="AL212" s="69" t="str">
        <f t="shared" si="7"/>
        <v/>
      </c>
      <c r="AM212" s="69" t="str">
        <f t="shared" si="7"/>
        <v/>
      </c>
      <c r="AN212" s="79"/>
      <c r="AO212" s="79"/>
      <c r="AP212" s="79"/>
      <c r="AQ212" s="79"/>
      <c r="AR212" s="79"/>
      <c r="AS212" s="79"/>
      <c r="AT212" s="79"/>
      <c r="AU212" s="79"/>
      <c r="AV212" s="80"/>
    </row>
    <row r="213" spans="1:48" s="32" customFormat="1" ht="13.9" thickTop="1" thickBot="1" x14ac:dyDescent="0.45">
      <c r="A213" s="46">
        <v>202</v>
      </c>
      <c r="B213" s="72"/>
      <c r="C213" s="73"/>
      <c r="D213" s="74"/>
      <c r="E213" s="74"/>
      <c r="F213" s="73"/>
      <c r="G213" s="73"/>
      <c r="H213" s="74"/>
      <c r="I213" s="75"/>
      <c r="J213" s="74"/>
      <c r="K213" s="76"/>
      <c r="L213" s="76"/>
      <c r="M213" s="66" t="str">
        <f t="shared" si="6"/>
        <v/>
      </c>
      <c r="N213" s="77"/>
      <c r="O213" s="78"/>
      <c r="P213" s="74"/>
      <c r="Q213" s="79"/>
      <c r="R213" s="74"/>
      <c r="S213" s="74"/>
      <c r="T213" s="74"/>
      <c r="U213" s="74"/>
      <c r="V213" s="74"/>
      <c r="W213" s="74"/>
      <c r="X213" s="74"/>
      <c r="Y213" s="74"/>
      <c r="Z213" s="74"/>
      <c r="AA213" s="74"/>
      <c r="AB213" s="74"/>
      <c r="AC213" s="74"/>
      <c r="AD213" s="74"/>
      <c r="AE213" s="74"/>
      <c r="AF213" s="74"/>
      <c r="AG213" s="74"/>
      <c r="AH213" s="74"/>
      <c r="AI213" s="74"/>
      <c r="AJ213" s="74"/>
      <c r="AK213" s="69" t="str">
        <f t="shared" si="7"/>
        <v/>
      </c>
      <c r="AL213" s="69" t="str">
        <f t="shared" si="7"/>
        <v/>
      </c>
      <c r="AM213" s="69" t="str">
        <f t="shared" si="7"/>
        <v/>
      </c>
      <c r="AN213" s="79"/>
      <c r="AO213" s="79"/>
      <c r="AP213" s="79"/>
      <c r="AQ213" s="79"/>
      <c r="AR213" s="79"/>
      <c r="AS213" s="79"/>
      <c r="AT213" s="79"/>
      <c r="AU213" s="79"/>
      <c r="AV213" s="80"/>
    </row>
    <row r="214" spans="1:48" s="32" customFormat="1" ht="13.9" thickTop="1" thickBot="1" x14ac:dyDescent="0.45">
      <c r="A214" s="46">
        <v>203</v>
      </c>
      <c r="B214" s="72"/>
      <c r="C214" s="73"/>
      <c r="D214" s="74"/>
      <c r="E214" s="74"/>
      <c r="F214" s="73"/>
      <c r="G214" s="73"/>
      <c r="H214" s="74"/>
      <c r="I214" s="75"/>
      <c r="J214" s="74"/>
      <c r="K214" s="76"/>
      <c r="L214" s="76"/>
      <c r="M214" s="66" t="str">
        <f t="shared" si="6"/>
        <v/>
      </c>
      <c r="N214" s="77"/>
      <c r="O214" s="78"/>
      <c r="P214" s="74"/>
      <c r="Q214" s="79"/>
      <c r="R214" s="74"/>
      <c r="S214" s="74"/>
      <c r="T214" s="74"/>
      <c r="U214" s="74"/>
      <c r="V214" s="74"/>
      <c r="W214" s="74"/>
      <c r="X214" s="74"/>
      <c r="Y214" s="74"/>
      <c r="Z214" s="74"/>
      <c r="AA214" s="74"/>
      <c r="AB214" s="74"/>
      <c r="AC214" s="74"/>
      <c r="AD214" s="74"/>
      <c r="AE214" s="74"/>
      <c r="AF214" s="74"/>
      <c r="AG214" s="74"/>
      <c r="AH214" s="74"/>
      <c r="AI214" s="74"/>
      <c r="AJ214" s="74"/>
      <c r="AK214" s="69" t="str">
        <f t="shared" si="7"/>
        <v/>
      </c>
      <c r="AL214" s="69" t="str">
        <f t="shared" si="7"/>
        <v/>
      </c>
      <c r="AM214" s="69" t="str">
        <f t="shared" si="7"/>
        <v/>
      </c>
      <c r="AN214" s="79"/>
      <c r="AO214" s="79"/>
      <c r="AP214" s="79"/>
      <c r="AQ214" s="79"/>
      <c r="AR214" s="79"/>
      <c r="AS214" s="79"/>
      <c r="AT214" s="79"/>
      <c r="AU214" s="79"/>
      <c r="AV214" s="80"/>
    </row>
    <row r="215" spans="1:48" s="32" customFormat="1" ht="13.9" thickTop="1" thickBot="1" x14ac:dyDescent="0.45">
      <c r="A215" s="46">
        <v>204</v>
      </c>
      <c r="B215" s="72"/>
      <c r="C215" s="73"/>
      <c r="D215" s="74"/>
      <c r="E215" s="74"/>
      <c r="F215" s="73"/>
      <c r="G215" s="73"/>
      <c r="H215" s="74"/>
      <c r="I215" s="75"/>
      <c r="J215" s="74"/>
      <c r="K215" s="76"/>
      <c r="L215" s="76"/>
      <c r="M215" s="66" t="str">
        <f t="shared" si="6"/>
        <v/>
      </c>
      <c r="N215" s="77"/>
      <c r="O215" s="78"/>
      <c r="P215" s="74"/>
      <c r="Q215" s="79"/>
      <c r="R215" s="74"/>
      <c r="S215" s="74"/>
      <c r="T215" s="74"/>
      <c r="U215" s="74"/>
      <c r="V215" s="74"/>
      <c r="W215" s="74"/>
      <c r="X215" s="74"/>
      <c r="Y215" s="74"/>
      <c r="Z215" s="74"/>
      <c r="AA215" s="74"/>
      <c r="AB215" s="74"/>
      <c r="AC215" s="74"/>
      <c r="AD215" s="74"/>
      <c r="AE215" s="74"/>
      <c r="AF215" s="74"/>
      <c r="AG215" s="74"/>
      <c r="AH215" s="74"/>
      <c r="AI215" s="74"/>
      <c r="AJ215" s="74"/>
      <c r="AK215" s="69" t="str">
        <f t="shared" si="7"/>
        <v/>
      </c>
      <c r="AL215" s="69" t="str">
        <f t="shared" si="7"/>
        <v/>
      </c>
      <c r="AM215" s="69" t="str">
        <f t="shared" si="7"/>
        <v/>
      </c>
      <c r="AN215" s="79"/>
      <c r="AO215" s="79"/>
      <c r="AP215" s="79"/>
      <c r="AQ215" s="79"/>
      <c r="AR215" s="79"/>
      <c r="AS215" s="79"/>
      <c r="AT215" s="79"/>
      <c r="AU215" s="79"/>
      <c r="AV215" s="80"/>
    </row>
    <row r="216" spans="1:48" s="32" customFormat="1" ht="13.9" thickTop="1" thickBot="1" x14ac:dyDescent="0.45">
      <c r="A216" s="46">
        <v>205</v>
      </c>
      <c r="B216" s="72"/>
      <c r="C216" s="73"/>
      <c r="D216" s="74"/>
      <c r="E216" s="74"/>
      <c r="F216" s="73"/>
      <c r="G216" s="73"/>
      <c r="H216" s="74"/>
      <c r="I216" s="75"/>
      <c r="J216" s="74"/>
      <c r="K216" s="76"/>
      <c r="L216" s="76"/>
      <c r="M216" s="66" t="str">
        <f t="shared" si="6"/>
        <v/>
      </c>
      <c r="N216" s="77"/>
      <c r="O216" s="78"/>
      <c r="P216" s="74"/>
      <c r="Q216" s="79"/>
      <c r="R216" s="74"/>
      <c r="S216" s="74"/>
      <c r="T216" s="74"/>
      <c r="U216" s="74"/>
      <c r="V216" s="74"/>
      <c r="W216" s="74"/>
      <c r="X216" s="74"/>
      <c r="Y216" s="74"/>
      <c r="Z216" s="74"/>
      <c r="AA216" s="74"/>
      <c r="AB216" s="74"/>
      <c r="AC216" s="74"/>
      <c r="AD216" s="74"/>
      <c r="AE216" s="74"/>
      <c r="AF216" s="74"/>
      <c r="AG216" s="74"/>
      <c r="AH216" s="74"/>
      <c r="AI216" s="74"/>
      <c r="AJ216" s="74"/>
      <c r="AK216" s="69" t="str">
        <f t="shared" si="7"/>
        <v/>
      </c>
      <c r="AL216" s="69" t="str">
        <f t="shared" si="7"/>
        <v/>
      </c>
      <c r="AM216" s="69" t="str">
        <f t="shared" si="7"/>
        <v/>
      </c>
      <c r="AN216" s="79"/>
      <c r="AO216" s="79"/>
      <c r="AP216" s="79"/>
      <c r="AQ216" s="79"/>
      <c r="AR216" s="79"/>
      <c r="AS216" s="79"/>
      <c r="AT216" s="79"/>
      <c r="AU216" s="79"/>
      <c r="AV216" s="80"/>
    </row>
    <row r="217" spans="1:48" s="32" customFormat="1" ht="13.9" thickTop="1" thickBot="1" x14ac:dyDescent="0.45">
      <c r="A217" s="46">
        <v>206</v>
      </c>
      <c r="B217" s="72"/>
      <c r="C217" s="73"/>
      <c r="D217" s="74"/>
      <c r="E217" s="74"/>
      <c r="F217" s="73"/>
      <c r="G217" s="73"/>
      <c r="H217" s="74"/>
      <c r="I217" s="75"/>
      <c r="J217" s="74"/>
      <c r="K217" s="76"/>
      <c r="L217" s="76"/>
      <c r="M217" s="66" t="str">
        <f t="shared" si="6"/>
        <v/>
      </c>
      <c r="N217" s="77"/>
      <c r="O217" s="78"/>
      <c r="P217" s="74"/>
      <c r="Q217" s="79"/>
      <c r="R217" s="74"/>
      <c r="S217" s="74"/>
      <c r="T217" s="74"/>
      <c r="U217" s="74"/>
      <c r="V217" s="74"/>
      <c r="W217" s="74"/>
      <c r="X217" s="74"/>
      <c r="Y217" s="74"/>
      <c r="Z217" s="74"/>
      <c r="AA217" s="74"/>
      <c r="AB217" s="74"/>
      <c r="AC217" s="74"/>
      <c r="AD217" s="74"/>
      <c r="AE217" s="74"/>
      <c r="AF217" s="74"/>
      <c r="AG217" s="74"/>
      <c r="AH217" s="74"/>
      <c r="AI217" s="74"/>
      <c r="AJ217" s="74"/>
      <c r="AK217" s="69" t="str">
        <f t="shared" si="7"/>
        <v/>
      </c>
      <c r="AL217" s="69" t="str">
        <f t="shared" si="7"/>
        <v/>
      </c>
      <c r="AM217" s="69" t="str">
        <f t="shared" si="7"/>
        <v/>
      </c>
      <c r="AN217" s="79"/>
      <c r="AO217" s="79"/>
      <c r="AP217" s="79"/>
      <c r="AQ217" s="79"/>
      <c r="AR217" s="79"/>
      <c r="AS217" s="79"/>
      <c r="AT217" s="79"/>
      <c r="AU217" s="79"/>
      <c r="AV217" s="80"/>
    </row>
    <row r="218" spans="1:48" s="32" customFormat="1" ht="13.9" thickTop="1" thickBot="1" x14ac:dyDescent="0.45">
      <c r="A218" s="46">
        <v>207</v>
      </c>
      <c r="B218" s="72"/>
      <c r="C218" s="73"/>
      <c r="D218" s="74"/>
      <c r="E218" s="74"/>
      <c r="F218" s="73"/>
      <c r="G218" s="73"/>
      <c r="H218" s="74"/>
      <c r="I218" s="75"/>
      <c r="J218" s="74"/>
      <c r="K218" s="76"/>
      <c r="L218" s="76"/>
      <c r="M218" s="66" t="str">
        <f t="shared" si="6"/>
        <v/>
      </c>
      <c r="N218" s="77"/>
      <c r="O218" s="78"/>
      <c r="P218" s="74"/>
      <c r="Q218" s="79"/>
      <c r="R218" s="74"/>
      <c r="S218" s="74"/>
      <c r="T218" s="74"/>
      <c r="U218" s="74"/>
      <c r="V218" s="74"/>
      <c r="W218" s="74"/>
      <c r="X218" s="74"/>
      <c r="Y218" s="74"/>
      <c r="Z218" s="74"/>
      <c r="AA218" s="74"/>
      <c r="AB218" s="74"/>
      <c r="AC218" s="74"/>
      <c r="AD218" s="74"/>
      <c r="AE218" s="74"/>
      <c r="AF218" s="74"/>
      <c r="AG218" s="74"/>
      <c r="AH218" s="74"/>
      <c r="AI218" s="74"/>
      <c r="AJ218" s="74"/>
      <c r="AK218" s="69" t="str">
        <f t="shared" si="7"/>
        <v/>
      </c>
      <c r="AL218" s="69" t="str">
        <f t="shared" si="7"/>
        <v/>
      </c>
      <c r="AM218" s="69" t="str">
        <f t="shared" si="7"/>
        <v/>
      </c>
      <c r="AN218" s="79"/>
      <c r="AO218" s="79"/>
      <c r="AP218" s="79"/>
      <c r="AQ218" s="79"/>
      <c r="AR218" s="79"/>
      <c r="AS218" s="79"/>
      <c r="AT218" s="79"/>
      <c r="AU218" s="79"/>
      <c r="AV218" s="80"/>
    </row>
    <row r="219" spans="1:48" s="32" customFormat="1" ht="13.9" thickTop="1" thickBot="1" x14ac:dyDescent="0.45">
      <c r="A219" s="46">
        <v>208</v>
      </c>
      <c r="B219" s="72"/>
      <c r="C219" s="73"/>
      <c r="D219" s="74"/>
      <c r="E219" s="74"/>
      <c r="F219" s="73"/>
      <c r="G219" s="73"/>
      <c r="H219" s="74"/>
      <c r="I219" s="75"/>
      <c r="J219" s="74"/>
      <c r="K219" s="76"/>
      <c r="L219" s="76"/>
      <c r="M219" s="66" t="str">
        <f t="shared" si="6"/>
        <v/>
      </c>
      <c r="N219" s="77"/>
      <c r="O219" s="78"/>
      <c r="P219" s="74"/>
      <c r="Q219" s="79"/>
      <c r="R219" s="74"/>
      <c r="S219" s="74"/>
      <c r="T219" s="74"/>
      <c r="U219" s="74"/>
      <c r="V219" s="74"/>
      <c r="W219" s="74"/>
      <c r="X219" s="74"/>
      <c r="Y219" s="74"/>
      <c r="Z219" s="74"/>
      <c r="AA219" s="74"/>
      <c r="AB219" s="74"/>
      <c r="AC219" s="74"/>
      <c r="AD219" s="74"/>
      <c r="AE219" s="74"/>
      <c r="AF219" s="74"/>
      <c r="AG219" s="74"/>
      <c r="AH219" s="74"/>
      <c r="AI219" s="74"/>
      <c r="AJ219" s="74"/>
      <c r="AK219" s="69" t="str">
        <f t="shared" si="7"/>
        <v/>
      </c>
      <c r="AL219" s="69" t="str">
        <f t="shared" si="7"/>
        <v/>
      </c>
      <c r="AM219" s="69" t="str">
        <f t="shared" si="7"/>
        <v/>
      </c>
      <c r="AN219" s="79"/>
      <c r="AO219" s="79"/>
      <c r="AP219" s="79"/>
      <c r="AQ219" s="79"/>
      <c r="AR219" s="79"/>
      <c r="AS219" s="79"/>
      <c r="AT219" s="79"/>
      <c r="AU219" s="79"/>
      <c r="AV219" s="80"/>
    </row>
    <row r="220" spans="1:48" s="32" customFormat="1" ht="13.9" thickTop="1" thickBot="1" x14ac:dyDescent="0.45">
      <c r="A220" s="46">
        <v>209</v>
      </c>
      <c r="B220" s="72"/>
      <c r="C220" s="73"/>
      <c r="D220" s="74"/>
      <c r="E220" s="74"/>
      <c r="F220" s="73"/>
      <c r="G220" s="73"/>
      <c r="H220" s="74"/>
      <c r="I220" s="75"/>
      <c r="J220" s="74"/>
      <c r="K220" s="76"/>
      <c r="L220" s="76"/>
      <c r="M220" s="66" t="str">
        <f t="shared" si="6"/>
        <v/>
      </c>
      <c r="N220" s="77"/>
      <c r="O220" s="78"/>
      <c r="P220" s="74"/>
      <c r="Q220" s="79"/>
      <c r="R220" s="74"/>
      <c r="S220" s="74"/>
      <c r="T220" s="74"/>
      <c r="U220" s="74"/>
      <c r="V220" s="74"/>
      <c r="W220" s="74"/>
      <c r="X220" s="74"/>
      <c r="Y220" s="74"/>
      <c r="Z220" s="74"/>
      <c r="AA220" s="74"/>
      <c r="AB220" s="74"/>
      <c r="AC220" s="74"/>
      <c r="AD220" s="74"/>
      <c r="AE220" s="74"/>
      <c r="AF220" s="74"/>
      <c r="AG220" s="74"/>
      <c r="AH220" s="74"/>
      <c r="AI220" s="74"/>
      <c r="AJ220" s="74"/>
      <c r="AK220" s="69" t="str">
        <f t="shared" si="7"/>
        <v/>
      </c>
      <c r="AL220" s="69" t="str">
        <f t="shared" si="7"/>
        <v/>
      </c>
      <c r="AM220" s="69" t="str">
        <f t="shared" si="7"/>
        <v/>
      </c>
      <c r="AN220" s="79"/>
      <c r="AO220" s="79"/>
      <c r="AP220" s="79"/>
      <c r="AQ220" s="79"/>
      <c r="AR220" s="79"/>
      <c r="AS220" s="79"/>
      <c r="AT220" s="79"/>
      <c r="AU220" s="79"/>
      <c r="AV220" s="80"/>
    </row>
    <row r="221" spans="1:48" s="32" customFormat="1" ht="13.9" thickTop="1" thickBot="1" x14ac:dyDescent="0.45">
      <c r="A221" s="46">
        <v>210</v>
      </c>
      <c r="B221" s="72"/>
      <c r="C221" s="73"/>
      <c r="D221" s="74"/>
      <c r="E221" s="74"/>
      <c r="F221" s="73"/>
      <c r="G221" s="73"/>
      <c r="H221" s="74"/>
      <c r="I221" s="75"/>
      <c r="J221" s="74"/>
      <c r="K221" s="76"/>
      <c r="L221" s="76"/>
      <c r="M221" s="66" t="str">
        <f t="shared" si="6"/>
        <v/>
      </c>
      <c r="N221" s="77"/>
      <c r="O221" s="78"/>
      <c r="P221" s="74"/>
      <c r="Q221" s="79"/>
      <c r="R221" s="74"/>
      <c r="S221" s="74"/>
      <c r="T221" s="74"/>
      <c r="U221" s="74"/>
      <c r="V221" s="74"/>
      <c r="W221" s="74"/>
      <c r="X221" s="74"/>
      <c r="Y221" s="74"/>
      <c r="Z221" s="74"/>
      <c r="AA221" s="74"/>
      <c r="AB221" s="74"/>
      <c r="AC221" s="74"/>
      <c r="AD221" s="74"/>
      <c r="AE221" s="74"/>
      <c r="AF221" s="74"/>
      <c r="AG221" s="74"/>
      <c r="AH221" s="74"/>
      <c r="AI221" s="74"/>
      <c r="AJ221" s="74"/>
      <c r="AK221" s="69" t="str">
        <f t="shared" si="7"/>
        <v/>
      </c>
      <c r="AL221" s="69" t="str">
        <f t="shared" si="7"/>
        <v/>
      </c>
      <c r="AM221" s="69" t="str">
        <f t="shared" si="7"/>
        <v/>
      </c>
      <c r="AN221" s="79"/>
      <c r="AO221" s="79"/>
      <c r="AP221" s="79"/>
      <c r="AQ221" s="79"/>
      <c r="AR221" s="79"/>
      <c r="AS221" s="79"/>
      <c r="AT221" s="79"/>
      <c r="AU221" s="79"/>
      <c r="AV221" s="80"/>
    </row>
    <row r="222" spans="1:48" s="32" customFormat="1" ht="13.9" thickTop="1" thickBot="1" x14ac:dyDescent="0.45">
      <c r="A222" s="46">
        <v>211</v>
      </c>
      <c r="B222" s="72"/>
      <c r="C222" s="73"/>
      <c r="D222" s="74"/>
      <c r="E222" s="74"/>
      <c r="F222" s="73"/>
      <c r="G222" s="73"/>
      <c r="H222" s="74"/>
      <c r="I222" s="75"/>
      <c r="J222" s="74"/>
      <c r="K222" s="76"/>
      <c r="L222" s="76"/>
      <c r="M222" s="66" t="str">
        <f t="shared" si="6"/>
        <v/>
      </c>
      <c r="N222" s="77"/>
      <c r="O222" s="78"/>
      <c r="P222" s="74"/>
      <c r="Q222" s="79"/>
      <c r="R222" s="74"/>
      <c r="S222" s="74"/>
      <c r="T222" s="74"/>
      <c r="U222" s="74"/>
      <c r="V222" s="74"/>
      <c r="W222" s="74"/>
      <c r="X222" s="74"/>
      <c r="Y222" s="74"/>
      <c r="Z222" s="74"/>
      <c r="AA222" s="74"/>
      <c r="AB222" s="74"/>
      <c r="AC222" s="74"/>
      <c r="AD222" s="74"/>
      <c r="AE222" s="74"/>
      <c r="AF222" s="74"/>
      <c r="AG222" s="74"/>
      <c r="AH222" s="74"/>
      <c r="AI222" s="74"/>
      <c r="AJ222" s="74"/>
      <c r="AK222" s="69" t="str">
        <f t="shared" si="7"/>
        <v/>
      </c>
      <c r="AL222" s="69" t="str">
        <f t="shared" si="7"/>
        <v/>
      </c>
      <c r="AM222" s="69" t="str">
        <f t="shared" si="7"/>
        <v/>
      </c>
      <c r="AN222" s="79"/>
      <c r="AO222" s="79"/>
      <c r="AP222" s="79"/>
      <c r="AQ222" s="79"/>
      <c r="AR222" s="79"/>
      <c r="AS222" s="79"/>
      <c r="AT222" s="79"/>
      <c r="AU222" s="79"/>
      <c r="AV222" s="80"/>
    </row>
    <row r="223" spans="1:48" s="32" customFormat="1" ht="13.9" thickTop="1" thickBot="1" x14ac:dyDescent="0.45">
      <c r="A223" s="46">
        <v>212</v>
      </c>
      <c r="B223" s="72"/>
      <c r="C223" s="73"/>
      <c r="D223" s="74"/>
      <c r="E223" s="74"/>
      <c r="F223" s="73"/>
      <c r="G223" s="73"/>
      <c r="H223" s="74"/>
      <c r="I223" s="75"/>
      <c r="J223" s="74"/>
      <c r="K223" s="76"/>
      <c r="L223" s="76"/>
      <c r="M223" s="66" t="str">
        <f t="shared" si="6"/>
        <v/>
      </c>
      <c r="N223" s="77"/>
      <c r="O223" s="78"/>
      <c r="P223" s="74"/>
      <c r="Q223" s="79"/>
      <c r="R223" s="74"/>
      <c r="S223" s="74"/>
      <c r="T223" s="74"/>
      <c r="U223" s="74"/>
      <c r="V223" s="74"/>
      <c r="W223" s="74"/>
      <c r="X223" s="74"/>
      <c r="Y223" s="74"/>
      <c r="Z223" s="74"/>
      <c r="AA223" s="74"/>
      <c r="AB223" s="74"/>
      <c r="AC223" s="74"/>
      <c r="AD223" s="74"/>
      <c r="AE223" s="74"/>
      <c r="AF223" s="74"/>
      <c r="AG223" s="74"/>
      <c r="AH223" s="74"/>
      <c r="AI223" s="74"/>
      <c r="AJ223" s="74"/>
      <c r="AK223" s="69" t="str">
        <f t="shared" si="7"/>
        <v/>
      </c>
      <c r="AL223" s="69" t="str">
        <f t="shared" si="7"/>
        <v/>
      </c>
      <c r="AM223" s="69" t="str">
        <f t="shared" si="7"/>
        <v/>
      </c>
      <c r="AN223" s="79"/>
      <c r="AO223" s="79"/>
      <c r="AP223" s="79"/>
      <c r="AQ223" s="79"/>
      <c r="AR223" s="79"/>
      <c r="AS223" s="79"/>
      <c r="AT223" s="79"/>
      <c r="AU223" s="79"/>
      <c r="AV223" s="80"/>
    </row>
    <row r="224" spans="1:48" s="32" customFormat="1" ht="13.9" thickTop="1" thickBot="1" x14ac:dyDescent="0.45">
      <c r="A224" s="46">
        <v>213</v>
      </c>
      <c r="B224" s="72"/>
      <c r="C224" s="73"/>
      <c r="D224" s="74"/>
      <c r="E224" s="74"/>
      <c r="F224" s="73"/>
      <c r="G224" s="73"/>
      <c r="H224" s="74"/>
      <c r="I224" s="75"/>
      <c r="J224" s="74"/>
      <c r="K224" s="76"/>
      <c r="L224" s="76"/>
      <c r="M224" s="66" t="str">
        <f t="shared" si="6"/>
        <v/>
      </c>
      <c r="N224" s="77"/>
      <c r="O224" s="78"/>
      <c r="P224" s="74"/>
      <c r="Q224" s="79"/>
      <c r="R224" s="74"/>
      <c r="S224" s="74"/>
      <c r="T224" s="74"/>
      <c r="U224" s="74"/>
      <c r="V224" s="74"/>
      <c r="W224" s="74"/>
      <c r="X224" s="74"/>
      <c r="Y224" s="74"/>
      <c r="Z224" s="74"/>
      <c r="AA224" s="74"/>
      <c r="AB224" s="74"/>
      <c r="AC224" s="74"/>
      <c r="AD224" s="74"/>
      <c r="AE224" s="74"/>
      <c r="AF224" s="74"/>
      <c r="AG224" s="74"/>
      <c r="AH224" s="74"/>
      <c r="AI224" s="74"/>
      <c r="AJ224" s="74"/>
      <c r="AK224" s="69" t="str">
        <f t="shared" si="7"/>
        <v/>
      </c>
      <c r="AL224" s="69" t="str">
        <f t="shared" si="7"/>
        <v/>
      </c>
      <c r="AM224" s="69" t="str">
        <f t="shared" si="7"/>
        <v/>
      </c>
      <c r="AN224" s="79"/>
      <c r="AO224" s="79"/>
      <c r="AP224" s="79"/>
      <c r="AQ224" s="79"/>
      <c r="AR224" s="79"/>
      <c r="AS224" s="79"/>
      <c r="AT224" s="79"/>
      <c r="AU224" s="79"/>
      <c r="AV224" s="80"/>
    </row>
    <row r="225" spans="1:48" s="32" customFormat="1" ht="13.9" thickTop="1" thickBot="1" x14ac:dyDescent="0.45">
      <c r="A225" s="46">
        <v>214</v>
      </c>
      <c r="B225" s="72"/>
      <c r="C225" s="73"/>
      <c r="D225" s="74"/>
      <c r="E225" s="74"/>
      <c r="F225" s="73"/>
      <c r="G225" s="73"/>
      <c r="H225" s="74"/>
      <c r="I225" s="75"/>
      <c r="J225" s="74"/>
      <c r="K225" s="76"/>
      <c r="L225" s="76"/>
      <c r="M225" s="66" t="str">
        <f t="shared" si="6"/>
        <v/>
      </c>
      <c r="N225" s="77"/>
      <c r="O225" s="78"/>
      <c r="P225" s="74"/>
      <c r="Q225" s="79"/>
      <c r="R225" s="74"/>
      <c r="S225" s="74"/>
      <c r="T225" s="74"/>
      <c r="U225" s="74"/>
      <c r="V225" s="74"/>
      <c r="W225" s="74"/>
      <c r="X225" s="74"/>
      <c r="Y225" s="74"/>
      <c r="Z225" s="74"/>
      <c r="AA225" s="74"/>
      <c r="AB225" s="74"/>
      <c r="AC225" s="74"/>
      <c r="AD225" s="74"/>
      <c r="AE225" s="74"/>
      <c r="AF225" s="74"/>
      <c r="AG225" s="74"/>
      <c r="AH225" s="74"/>
      <c r="AI225" s="74"/>
      <c r="AJ225" s="74"/>
      <c r="AK225" s="69" t="str">
        <f t="shared" si="7"/>
        <v/>
      </c>
      <c r="AL225" s="69" t="str">
        <f t="shared" si="7"/>
        <v/>
      </c>
      <c r="AM225" s="69" t="str">
        <f t="shared" si="7"/>
        <v/>
      </c>
      <c r="AN225" s="79"/>
      <c r="AO225" s="79"/>
      <c r="AP225" s="79"/>
      <c r="AQ225" s="79"/>
      <c r="AR225" s="79"/>
      <c r="AS225" s="79"/>
      <c r="AT225" s="79"/>
      <c r="AU225" s="79"/>
      <c r="AV225" s="80"/>
    </row>
    <row r="226" spans="1:48" s="32" customFormat="1" ht="13.9" thickTop="1" thickBot="1" x14ac:dyDescent="0.45">
      <c r="A226" s="46">
        <v>215</v>
      </c>
      <c r="B226" s="72"/>
      <c r="C226" s="73"/>
      <c r="D226" s="74"/>
      <c r="E226" s="74"/>
      <c r="F226" s="73"/>
      <c r="G226" s="73"/>
      <c r="H226" s="74"/>
      <c r="I226" s="75"/>
      <c r="J226" s="74"/>
      <c r="K226" s="76"/>
      <c r="L226" s="76"/>
      <c r="M226" s="66" t="str">
        <f t="shared" si="6"/>
        <v/>
      </c>
      <c r="N226" s="77"/>
      <c r="O226" s="78"/>
      <c r="P226" s="74"/>
      <c r="Q226" s="79"/>
      <c r="R226" s="74"/>
      <c r="S226" s="74"/>
      <c r="T226" s="74"/>
      <c r="U226" s="74"/>
      <c r="V226" s="74"/>
      <c r="W226" s="74"/>
      <c r="X226" s="74"/>
      <c r="Y226" s="74"/>
      <c r="Z226" s="74"/>
      <c r="AA226" s="74"/>
      <c r="AB226" s="74"/>
      <c r="AC226" s="74"/>
      <c r="AD226" s="74"/>
      <c r="AE226" s="74"/>
      <c r="AF226" s="74"/>
      <c r="AG226" s="74"/>
      <c r="AH226" s="74"/>
      <c r="AI226" s="74"/>
      <c r="AJ226" s="74"/>
      <c r="AK226" s="69" t="str">
        <f t="shared" si="7"/>
        <v/>
      </c>
      <c r="AL226" s="69" t="str">
        <f t="shared" si="7"/>
        <v/>
      </c>
      <c r="AM226" s="69" t="str">
        <f t="shared" si="7"/>
        <v/>
      </c>
      <c r="AN226" s="79"/>
      <c r="AO226" s="79"/>
      <c r="AP226" s="79"/>
      <c r="AQ226" s="79"/>
      <c r="AR226" s="79"/>
      <c r="AS226" s="79"/>
      <c r="AT226" s="79"/>
      <c r="AU226" s="79"/>
      <c r="AV226" s="80"/>
    </row>
    <row r="227" spans="1:48" s="32" customFormat="1" ht="13.9" thickTop="1" thickBot="1" x14ac:dyDescent="0.45">
      <c r="A227" s="46">
        <v>216</v>
      </c>
      <c r="B227" s="72"/>
      <c r="C227" s="73"/>
      <c r="D227" s="74"/>
      <c r="E227" s="74"/>
      <c r="F227" s="73"/>
      <c r="G227" s="73"/>
      <c r="H227" s="74"/>
      <c r="I227" s="75"/>
      <c r="J227" s="74"/>
      <c r="K227" s="76"/>
      <c r="L227" s="76"/>
      <c r="M227" s="66" t="str">
        <f t="shared" si="6"/>
        <v/>
      </c>
      <c r="N227" s="77"/>
      <c r="O227" s="78"/>
      <c r="P227" s="74"/>
      <c r="Q227" s="79"/>
      <c r="R227" s="74"/>
      <c r="S227" s="74"/>
      <c r="T227" s="74"/>
      <c r="U227" s="74"/>
      <c r="V227" s="74"/>
      <c r="W227" s="74"/>
      <c r="X227" s="74"/>
      <c r="Y227" s="74"/>
      <c r="Z227" s="74"/>
      <c r="AA227" s="74"/>
      <c r="AB227" s="74"/>
      <c r="AC227" s="74"/>
      <c r="AD227" s="74"/>
      <c r="AE227" s="74"/>
      <c r="AF227" s="74"/>
      <c r="AG227" s="74"/>
      <c r="AH227" s="74"/>
      <c r="AI227" s="74"/>
      <c r="AJ227" s="74"/>
      <c r="AK227" s="69" t="str">
        <f t="shared" si="7"/>
        <v/>
      </c>
      <c r="AL227" s="69" t="str">
        <f t="shared" si="7"/>
        <v/>
      </c>
      <c r="AM227" s="69" t="str">
        <f t="shared" si="7"/>
        <v/>
      </c>
      <c r="AN227" s="79"/>
      <c r="AO227" s="79"/>
      <c r="AP227" s="79"/>
      <c r="AQ227" s="79"/>
      <c r="AR227" s="79"/>
      <c r="AS227" s="79"/>
      <c r="AT227" s="79"/>
      <c r="AU227" s="79"/>
      <c r="AV227" s="80"/>
    </row>
    <row r="228" spans="1:48" s="32" customFormat="1" ht="13.9" thickTop="1" thickBot="1" x14ac:dyDescent="0.45">
      <c r="A228" s="46">
        <v>217</v>
      </c>
      <c r="B228" s="72"/>
      <c r="C228" s="73"/>
      <c r="D228" s="74"/>
      <c r="E228" s="74"/>
      <c r="F228" s="73"/>
      <c r="G228" s="73"/>
      <c r="H228" s="74"/>
      <c r="I228" s="75"/>
      <c r="J228" s="74"/>
      <c r="K228" s="76"/>
      <c r="L228" s="76"/>
      <c r="M228" s="66" t="str">
        <f t="shared" si="6"/>
        <v/>
      </c>
      <c r="N228" s="77"/>
      <c r="O228" s="78"/>
      <c r="P228" s="74"/>
      <c r="Q228" s="79"/>
      <c r="R228" s="74"/>
      <c r="S228" s="74"/>
      <c r="T228" s="74"/>
      <c r="U228" s="74"/>
      <c r="V228" s="74"/>
      <c r="W228" s="74"/>
      <c r="X228" s="74"/>
      <c r="Y228" s="74"/>
      <c r="Z228" s="74"/>
      <c r="AA228" s="74"/>
      <c r="AB228" s="74"/>
      <c r="AC228" s="74"/>
      <c r="AD228" s="74"/>
      <c r="AE228" s="74"/>
      <c r="AF228" s="74"/>
      <c r="AG228" s="74"/>
      <c r="AH228" s="74"/>
      <c r="AI228" s="74"/>
      <c r="AJ228" s="74"/>
      <c r="AK228" s="69" t="str">
        <f t="shared" si="7"/>
        <v/>
      </c>
      <c r="AL228" s="69" t="str">
        <f t="shared" si="7"/>
        <v/>
      </c>
      <c r="AM228" s="69" t="str">
        <f t="shared" si="7"/>
        <v/>
      </c>
      <c r="AN228" s="79"/>
      <c r="AO228" s="79"/>
      <c r="AP228" s="79"/>
      <c r="AQ228" s="79"/>
      <c r="AR228" s="79"/>
      <c r="AS228" s="79"/>
      <c r="AT228" s="79"/>
      <c r="AU228" s="79"/>
      <c r="AV228" s="80"/>
    </row>
    <row r="229" spans="1:48" s="32" customFormat="1" ht="13.9" thickTop="1" thickBot="1" x14ac:dyDescent="0.45">
      <c r="A229" s="46">
        <v>218</v>
      </c>
      <c r="B229" s="72"/>
      <c r="C229" s="73"/>
      <c r="D229" s="74"/>
      <c r="E229" s="74"/>
      <c r="F229" s="73"/>
      <c r="G229" s="73"/>
      <c r="H229" s="74"/>
      <c r="I229" s="75"/>
      <c r="J229" s="74"/>
      <c r="K229" s="76"/>
      <c r="L229" s="76"/>
      <c r="M229" s="66" t="str">
        <f t="shared" si="6"/>
        <v/>
      </c>
      <c r="N229" s="77"/>
      <c r="O229" s="78"/>
      <c r="P229" s="74"/>
      <c r="Q229" s="79"/>
      <c r="R229" s="74"/>
      <c r="S229" s="74"/>
      <c r="T229" s="74"/>
      <c r="U229" s="74"/>
      <c r="V229" s="74"/>
      <c r="W229" s="74"/>
      <c r="X229" s="74"/>
      <c r="Y229" s="74"/>
      <c r="Z229" s="74"/>
      <c r="AA229" s="74"/>
      <c r="AB229" s="74"/>
      <c r="AC229" s="74"/>
      <c r="AD229" s="74"/>
      <c r="AE229" s="74"/>
      <c r="AF229" s="74"/>
      <c r="AG229" s="74"/>
      <c r="AH229" s="74"/>
      <c r="AI229" s="74"/>
      <c r="AJ229" s="74"/>
      <c r="AK229" s="69" t="str">
        <f t="shared" si="7"/>
        <v/>
      </c>
      <c r="AL229" s="69" t="str">
        <f t="shared" si="7"/>
        <v/>
      </c>
      <c r="AM229" s="69" t="str">
        <f t="shared" si="7"/>
        <v/>
      </c>
      <c r="AN229" s="79"/>
      <c r="AO229" s="79"/>
      <c r="AP229" s="79"/>
      <c r="AQ229" s="79"/>
      <c r="AR229" s="79"/>
      <c r="AS229" s="79"/>
      <c r="AT229" s="79"/>
      <c r="AU229" s="79"/>
      <c r="AV229" s="80"/>
    </row>
    <row r="230" spans="1:48" s="32" customFormat="1" ht="13.9" thickTop="1" thickBot="1" x14ac:dyDescent="0.45">
      <c r="A230" s="46">
        <v>219</v>
      </c>
      <c r="B230" s="72"/>
      <c r="C230" s="73"/>
      <c r="D230" s="74"/>
      <c r="E230" s="74"/>
      <c r="F230" s="73"/>
      <c r="G230" s="73"/>
      <c r="H230" s="74"/>
      <c r="I230" s="75"/>
      <c r="J230" s="74"/>
      <c r="K230" s="76"/>
      <c r="L230" s="76"/>
      <c r="M230" s="66" t="str">
        <f t="shared" si="6"/>
        <v/>
      </c>
      <c r="N230" s="77"/>
      <c r="O230" s="78"/>
      <c r="P230" s="74"/>
      <c r="Q230" s="79"/>
      <c r="R230" s="74"/>
      <c r="S230" s="74"/>
      <c r="T230" s="74"/>
      <c r="U230" s="74"/>
      <c r="V230" s="74"/>
      <c r="W230" s="74"/>
      <c r="X230" s="74"/>
      <c r="Y230" s="74"/>
      <c r="Z230" s="74"/>
      <c r="AA230" s="74"/>
      <c r="AB230" s="74"/>
      <c r="AC230" s="74"/>
      <c r="AD230" s="74"/>
      <c r="AE230" s="74"/>
      <c r="AF230" s="74"/>
      <c r="AG230" s="74"/>
      <c r="AH230" s="74"/>
      <c r="AI230" s="74"/>
      <c r="AJ230" s="74"/>
      <c r="AK230" s="69" t="str">
        <f t="shared" si="7"/>
        <v/>
      </c>
      <c r="AL230" s="69" t="str">
        <f t="shared" si="7"/>
        <v/>
      </c>
      <c r="AM230" s="69" t="str">
        <f t="shared" si="7"/>
        <v/>
      </c>
      <c r="AN230" s="79"/>
      <c r="AO230" s="79"/>
      <c r="AP230" s="79"/>
      <c r="AQ230" s="79"/>
      <c r="AR230" s="79"/>
      <c r="AS230" s="79"/>
      <c r="AT230" s="79"/>
      <c r="AU230" s="79"/>
      <c r="AV230" s="80"/>
    </row>
    <row r="231" spans="1:48" s="32" customFormat="1" ht="13.9" thickTop="1" thickBot="1" x14ac:dyDescent="0.45">
      <c r="A231" s="46">
        <v>220</v>
      </c>
      <c r="B231" s="72"/>
      <c r="C231" s="73"/>
      <c r="D231" s="74"/>
      <c r="E231" s="74"/>
      <c r="F231" s="73"/>
      <c r="G231" s="73"/>
      <c r="H231" s="74"/>
      <c r="I231" s="75"/>
      <c r="J231" s="74"/>
      <c r="K231" s="76"/>
      <c r="L231" s="76"/>
      <c r="M231" s="66" t="str">
        <f t="shared" si="6"/>
        <v/>
      </c>
      <c r="N231" s="77"/>
      <c r="O231" s="78"/>
      <c r="P231" s="74"/>
      <c r="Q231" s="79"/>
      <c r="R231" s="74"/>
      <c r="S231" s="74"/>
      <c r="T231" s="74"/>
      <c r="U231" s="74"/>
      <c r="V231" s="74"/>
      <c r="W231" s="74"/>
      <c r="X231" s="74"/>
      <c r="Y231" s="74"/>
      <c r="Z231" s="74"/>
      <c r="AA231" s="74"/>
      <c r="AB231" s="74"/>
      <c r="AC231" s="74"/>
      <c r="AD231" s="74"/>
      <c r="AE231" s="74"/>
      <c r="AF231" s="74"/>
      <c r="AG231" s="74"/>
      <c r="AH231" s="74"/>
      <c r="AI231" s="74"/>
      <c r="AJ231" s="74"/>
      <c r="AK231" s="69" t="str">
        <f t="shared" si="7"/>
        <v/>
      </c>
      <c r="AL231" s="69" t="str">
        <f t="shared" si="7"/>
        <v/>
      </c>
      <c r="AM231" s="69" t="str">
        <f t="shared" si="7"/>
        <v/>
      </c>
      <c r="AN231" s="79"/>
      <c r="AO231" s="79"/>
      <c r="AP231" s="79"/>
      <c r="AQ231" s="79"/>
      <c r="AR231" s="79"/>
      <c r="AS231" s="79"/>
      <c r="AT231" s="79"/>
      <c r="AU231" s="79"/>
      <c r="AV231" s="80"/>
    </row>
    <row r="232" spans="1:48" s="32" customFormat="1" ht="13.9" thickTop="1" thickBot="1" x14ac:dyDescent="0.45">
      <c r="A232" s="46">
        <v>221</v>
      </c>
      <c r="B232" s="72"/>
      <c r="C232" s="73"/>
      <c r="D232" s="74"/>
      <c r="E232" s="74"/>
      <c r="F232" s="73"/>
      <c r="G232" s="73"/>
      <c r="H232" s="74"/>
      <c r="I232" s="75"/>
      <c r="J232" s="74"/>
      <c r="K232" s="76"/>
      <c r="L232" s="76"/>
      <c r="M232" s="66" t="str">
        <f t="shared" si="6"/>
        <v/>
      </c>
      <c r="N232" s="77"/>
      <c r="O232" s="78"/>
      <c r="P232" s="74"/>
      <c r="Q232" s="79"/>
      <c r="R232" s="74"/>
      <c r="S232" s="74"/>
      <c r="T232" s="74"/>
      <c r="U232" s="74"/>
      <c r="V232" s="74"/>
      <c r="W232" s="74"/>
      <c r="X232" s="74"/>
      <c r="Y232" s="74"/>
      <c r="Z232" s="74"/>
      <c r="AA232" s="74"/>
      <c r="AB232" s="74"/>
      <c r="AC232" s="74"/>
      <c r="AD232" s="74"/>
      <c r="AE232" s="74"/>
      <c r="AF232" s="74"/>
      <c r="AG232" s="74"/>
      <c r="AH232" s="74"/>
      <c r="AI232" s="74"/>
      <c r="AJ232" s="74"/>
      <c r="AK232" s="69" t="str">
        <f t="shared" si="7"/>
        <v/>
      </c>
      <c r="AL232" s="69" t="str">
        <f t="shared" si="7"/>
        <v/>
      </c>
      <c r="AM232" s="69" t="str">
        <f t="shared" si="7"/>
        <v/>
      </c>
      <c r="AN232" s="79"/>
      <c r="AO232" s="79"/>
      <c r="AP232" s="79"/>
      <c r="AQ232" s="79"/>
      <c r="AR232" s="79"/>
      <c r="AS232" s="79"/>
      <c r="AT232" s="79"/>
      <c r="AU232" s="79"/>
      <c r="AV232" s="80"/>
    </row>
    <row r="233" spans="1:48" s="32" customFormat="1" ht="13.9" thickTop="1" thickBot="1" x14ac:dyDescent="0.45">
      <c r="A233" s="46">
        <v>222</v>
      </c>
      <c r="B233" s="72"/>
      <c r="C233" s="73"/>
      <c r="D233" s="74"/>
      <c r="E233" s="74"/>
      <c r="F233" s="73"/>
      <c r="G233" s="73"/>
      <c r="H233" s="74"/>
      <c r="I233" s="75"/>
      <c r="J233" s="74"/>
      <c r="K233" s="76"/>
      <c r="L233" s="76"/>
      <c r="M233" s="66" t="str">
        <f t="shared" si="6"/>
        <v/>
      </c>
      <c r="N233" s="77"/>
      <c r="O233" s="78"/>
      <c r="P233" s="74"/>
      <c r="Q233" s="79"/>
      <c r="R233" s="74"/>
      <c r="S233" s="74"/>
      <c r="T233" s="74"/>
      <c r="U233" s="74"/>
      <c r="V233" s="74"/>
      <c r="W233" s="74"/>
      <c r="X233" s="74"/>
      <c r="Y233" s="74"/>
      <c r="Z233" s="74"/>
      <c r="AA233" s="74"/>
      <c r="AB233" s="74"/>
      <c r="AC233" s="74"/>
      <c r="AD233" s="74"/>
      <c r="AE233" s="74"/>
      <c r="AF233" s="74"/>
      <c r="AG233" s="74"/>
      <c r="AH233" s="74"/>
      <c r="AI233" s="74"/>
      <c r="AJ233" s="74"/>
      <c r="AK233" s="69" t="str">
        <f t="shared" si="7"/>
        <v/>
      </c>
      <c r="AL233" s="69" t="str">
        <f t="shared" si="7"/>
        <v/>
      </c>
      <c r="AM233" s="69" t="str">
        <f t="shared" si="7"/>
        <v/>
      </c>
      <c r="AN233" s="79"/>
      <c r="AO233" s="79"/>
      <c r="AP233" s="79"/>
      <c r="AQ233" s="79"/>
      <c r="AR233" s="79"/>
      <c r="AS233" s="79"/>
      <c r="AT233" s="79"/>
      <c r="AU233" s="79"/>
      <c r="AV233" s="80"/>
    </row>
    <row r="234" spans="1:48" s="32" customFormat="1" ht="13.9" thickTop="1" thickBot="1" x14ac:dyDescent="0.45">
      <c r="A234" s="46">
        <v>223</v>
      </c>
      <c r="B234" s="72"/>
      <c r="C234" s="73"/>
      <c r="D234" s="74"/>
      <c r="E234" s="74"/>
      <c r="F234" s="73"/>
      <c r="G234" s="73"/>
      <c r="H234" s="74"/>
      <c r="I234" s="75"/>
      <c r="J234" s="74"/>
      <c r="K234" s="76"/>
      <c r="L234" s="76"/>
      <c r="M234" s="66" t="str">
        <f t="shared" si="6"/>
        <v/>
      </c>
      <c r="N234" s="77"/>
      <c r="O234" s="78"/>
      <c r="P234" s="74"/>
      <c r="Q234" s="79"/>
      <c r="R234" s="74"/>
      <c r="S234" s="74"/>
      <c r="T234" s="74"/>
      <c r="U234" s="74"/>
      <c r="V234" s="74"/>
      <c r="W234" s="74"/>
      <c r="X234" s="74"/>
      <c r="Y234" s="74"/>
      <c r="Z234" s="74"/>
      <c r="AA234" s="74"/>
      <c r="AB234" s="74"/>
      <c r="AC234" s="74"/>
      <c r="AD234" s="74"/>
      <c r="AE234" s="74"/>
      <c r="AF234" s="74"/>
      <c r="AG234" s="74"/>
      <c r="AH234" s="74"/>
      <c r="AI234" s="74"/>
      <c r="AJ234" s="74"/>
      <c r="AK234" s="69" t="str">
        <f t="shared" si="7"/>
        <v/>
      </c>
      <c r="AL234" s="69" t="str">
        <f t="shared" si="7"/>
        <v/>
      </c>
      <c r="AM234" s="69" t="str">
        <f t="shared" si="7"/>
        <v/>
      </c>
      <c r="AN234" s="79"/>
      <c r="AO234" s="79"/>
      <c r="AP234" s="79"/>
      <c r="AQ234" s="79"/>
      <c r="AR234" s="79"/>
      <c r="AS234" s="79"/>
      <c r="AT234" s="79"/>
      <c r="AU234" s="79"/>
      <c r="AV234" s="80"/>
    </row>
    <row r="235" spans="1:48" s="32" customFormat="1" ht="13.9" thickTop="1" thickBot="1" x14ac:dyDescent="0.45">
      <c r="A235" s="46">
        <v>224</v>
      </c>
      <c r="B235" s="72"/>
      <c r="C235" s="73"/>
      <c r="D235" s="74"/>
      <c r="E235" s="74"/>
      <c r="F235" s="73"/>
      <c r="G235" s="73"/>
      <c r="H235" s="74"/>
      <c r="I235" s="75"/>
      <c r="J235" s="74"/>
      <c r="K235" s="76"/>
      <c r="L235" s="76"/>
      <c r="M235" s="66" t="str">
        <f t="shared" si="6"/>
        <v/>
      </c>
      <c r="N235" s="77"/>
      <c r="O235" s="78"/>
      <c r="P235" s="74"/>
      <c r="Q235" s="79"/>
      <c r="R235" s="74"/>
      <c r="S235" s="74"/>
      <c r="T235" s="74"/>
      <c r="U235" s="74"/>
      <c r="V235" s="74"/>
      <c r="W235" s="74"/>
      <c r="X235" s="74"/>
      <c r="Y235" s="74"/>
      <c r="Z235" s="74"/>
      <c r="AA235" s="74"/>
      <c r="AB235" s="74"/>
      <c r="AC235" s="74"/>
      <c r="AD235" s="74"/>
      <c r="AE235" s="74"/>
      <c r="AF235" s="74"/>
      <c r="AG235" s="74"/>
      <c r="AH235" s="74"/>
      <c r="AI235" s="74"/>
      <c r="AJ235" s="74"/>
      <c r="AK235" s="69" t="str">
        <f t="shared" si="7"/>
        <v/>
      </c>
      <c r="AL235" s="69" t="str">
        <f t="shared" si="7"/>
        <v/>
      </c>
      <c r="AM235" s="69" t="str">
        <f t="shared" si="7"/>
        <v/>
      </c>
      <c r="AN235" s="79"/>
      <c r="AO235" s="79"/>
      <c r="AP235" s="79"/>
      <c r="AQ235" s="79"/>
      <c r="AR235" s="79"/>
      <c r="AS235" s="79"/>
      <c r="AT235" s="79"/>
      <c r="AU235" s="79"/>
      <c r="AV235" s="80"/>
    </row>
    <row r="236" spans="1:48" s="32" customFormat="1" ht="13.9" thickTop="1" thickBot="1" x14ac:dyDescent="0.45">
      <c r="A236" s="46">
        <v>225</v>
      </c>
      <c r="B236" s="72"/>
      <c r="C236" s="73"/>
      <c r="D236" s="74"/>
      <c r="E236" s="74"/>
      <c r="F236" s="73"/>
      <c r="G236" s="73"/>
      <c r="H236" s="74"/>
      <c r="I236" s="75"/>
      <c r="J236" s="74"/>
      <c r="K236" s="76"/>
      <c r="L236" s="76"/>
      <c r="M236" s="66" t="str">
        <f t="shared" si="6"/>
        <v/>
      </c>
      <c r="N236" s="77"/>
      <c r="O236" s="78"/>
      <c r="P236" s="74"/>
      <c r="Q236" s="79"/>
      <c r="R236" s="74"/>
      <c r="S236" s="74"/>
      <c r="T236" s="74"/>
      <c r="U236" s="74"/>
      <c r="V236" s="74"/>
      <c r="W236" s="74"/>
      <c r="X236" s="74"/>
      <c r="Y236" s="74"/>
      <c r="Z236" s="74"/>
      <c r="AA236" s="74"/>
      <c r="AB236" s="74"/>
      <c r="AC236" s="74"/>
      <c r="AD236" s="74"/>
      <c r="AE236" s="74"/>
      <c r="AF236" s="74"/>
      <c r="AG236" s="74"/>
      <c r="AH236" s="74"/>
      <c r="AI236" s="74"/>
      <c r="AJ236" s="74"/>
      <c r="AK236" s="69" t="str">
        <f t="shared" si="7"/>
        <v/>
      </c>
      <c r="AL236" s="69" t="str">
        <f t="shared" si="7"/>
        <v/>
      </c>
      <c r="AM236" s="69" t="str">
        <f t="shared" si="7"/>
        <v/>
      </c>
      <c r="AN236" s="79"/>
      <c r="AO236" s="79"/>
      <c r="AP236" s="79"/>
      <c r="AQ236" s="79"/>
      <c r="AR236" s="79"/>
      <c r="AS236" s="79"/>
      <c r="AT236" s="79"/>
      <c r="AU236" s="79"/>
      <c r="AV236" s="80"/>
    </row>
    <row r="237" spans="1:48" s="32" customFormat="1" ht="13.9" thickTop="1" thickBot="1" x14ac:dyDescent="0.45">
      <c r="A237" s="46">
        <v>226</v>
      </c>
      <c r="B237" s="72"/>
      <c r="C237" s="73"/>
      <c r="D237" s="74"/>
      <c r="E237" s="74"/>
      <c r="F237" s="73"/>
      <c r="G237" s="73"/>
      <c r="H237" s="74"/>
      <c r="I237" s="75"/>
      <c r="J237" s="74"/>
      <c r="K237" s="76"/>
      <c r="L237" s="76"/>
      <c r="M237" s="66" t="str">
        <f t="shared" si="6"/>
        <v/>
      </c>
      <c r="N237" s="77"/>
      <c r="O237" s="78"/>
      <c r="P237" s="74"/>
      <c r="Q237" s="79"/>
      <c r="R237" s="74"/>
      <c r="S237" s="74"/>
      <c r="T237" s="74"/>
      <c r="U237" s="74"/>
      <c r="V237" s="74"/>
      <c r="W237" s="74"/>
      <c r="X237" s="74"/>
      <c r="Y237" s="74"/>
      <c r="Z237" s="74"/>
      <c r="AA237" s="74"/>
      <c r="AB237" s="74"/>
      <c r="AC237" s="74"/>
      <c r="AD237" s="74"/>
      <c r="AE237" s="74"/>
      <c r="AF237" s="74"/>
      <c r="AG237" s="74"/>
      <c r="AH237" s="74"/>
      <c r="AI237" s="74"/>
      <c r="AJ237" s="74"/>
      <c r="AK237" s="69" t="str">
        <f t="shared" si="7"/>
        <v/>
      </c>
      <c r="AL237" s="69" t="str">
        <f t="shared" si="7"/>
        <v/>
      </c>
      <c r="AM237" s="69" t="str">
        <f t="shared" si="7"/>
        <v/>
      </c>
      <c r="AN237" s="79"/>
      <c r="AO237" s="79"/>
      <c r="AP237" s="79"/>
      <c r="AQ237" s="79"/>
      <c r="AR237" s="79"/>
      <c r="AS237" s="79"/>
      <c r="AT237" s="79"/>
      <c r="AU237" s="79"/>
      <c r="AV237" s="80"/>
    </row>
    <row r="238" spans="1:48" s="32" customFormat="1" ht="13.9" thickTop="1" thickBot="1" x14ac:dyDescent="0.45">
      <c r="A238" s="46">
        <v>227</v>
      </c>
      <c r="B238" s="72"/>
      <c r="C238" s="73"/>
      <c r="D238" s="74"/>
      <c r="E238" s="74"/>
      <c r="F238" s="73"/>
      <c r="G238" s="73"/>
      <c r="H238" s="74"/>
      <c r="I238" s="75"/>
      <c r="J238" s="74"/>
      <c r="K238" s="76"/>
      <c r="L238" s="76"/>
      <c r="M238" s="66" t="str">
        <f t="shared" si="6"/>
        <v/>
      </c>
      <c r="N238" s="77"/>
      <c r="O238" s="78"/>
      <c r="P238" s="74"/>
      <c r="Q238" s="79"/>
      <c r="R238" s="74"/>
      <c r="S238" s="74"/>
      <c r="T238" s="74"/>
      <c r="U238" s="74"/>
      <c r="V238" s="74"/>
      <c r="W238" s="74"/>
      <c r="X238" s="74"/>
      <c r="Y238" s="74"/>
      <c r="Z238" s="74"/>
      <c r="AA238" s="74"/>
      <c r="AB238" s="74"/>
      <c r="AC238" s="74"/>
      <c r="AD238" s="74"/>
      <c r="AE238" s="74"/>
      <c r="AF238" s="74"/>
      <c r="AG238" s="74"/>
      <c r="AH238" s="74"/>
      <c r="AI238" s="74"/>
      <c r="AJ238" s="74"/>
      <c r="AK238" s="69" t="str">
        <f t="shared" si="7"/>
        <v/>
      </c>
      <c r="AL238" s="69" t="str">
        <f t="shared" si="7"/>
        <v/>
      </c>
      <c r="AM238" s="69" t="str">
        <f t="shared" si="7"/>
        <v/>
      </c>
      <c r="AN238" s="79"/>
      <c r="AO238" s="79"/>
      <c r="AP238" s="79"/>
      <c r="AQ238" s="79"/>
      <c r="AR238" s="79"/>
      <c r="AS238" s="79"/>
      <c r="AT238" s="79"/>
      <c r="AU238" s="79"/>
      <c r="AV238" s="80"/>
    </row>
    <row r="239" spans="1:48" s="32" customFormat="1" ht="13.9" thickTop="1" thickBot="1" x14ac:dyDescent="0.45">
      <c r="A239" s="46">
        <v>228</v>
      </c>
      <c r="B239" s="72"/>
      <c r="C239" s="73"/>
      <c r="D239" s="74"/>
      <c r="E239" s="74"/>
      <c r="F239" s="73"/>
      <c r="G239" s="73"/>
      <c r="H239" s="74"/>
      <c r="I239" s="75"/>
      <c r="J239" s="74"/>
      <c r="K239" s="76"/>
      <c r="L239" s="76"/>
      <c r="M239" s="66" t="str">
        <f t="shared" si="6"/>
        <v/>
      </c>
      <c r="N239" s="77"/>
      <c r="O239" s="78"/>
      <c r="P239" s="74"/>
      <c r="Q239" s="79"/>
      <c r="R239" s="74"/>
      <c r="S239" s="74"/>
      <c r="T239" s="74"/>
      <c r="U239" s="74"/>
      <c r="V239" s="74"/>
      <c r="W239" s="74"/>
      <c r="X239" s="74"/>
      <c r="Y239" s="74"/>
      <c r="Z239" s="74"/>
      <c r="AA239" s="74"/>
      <c r="AB239" s="74"/>
      <c r="AC239" s="74"/>
      <c r="AD239" s="74"/>
      <c r="AE239" s="74"/>
      <c r="AF239" s="74"/>
      <c r="AG239" s="74"/>
      <c r="AH239" s="74"/>
      <c r="AI239" s="74"/>
      <c r="AJ239" s="74"/>
      <c r="AK239" s="69" t="str">
        <f t="shared" si="7"/>
        <v/>
      </c>
      <c r="AL239" s="69" t="str">
        <f t="shared" si="7"/>
        <v/>
      </c>
      <c r="AM239" s="69" t="str">
        <f t="shared" si="7"/>
        <v/>
      </c>
      <c r="AN239" s="79"/>
      <c r="AO239" s="79"/>
      <c r="AP239" s="79"/>
      <c r="AQ239" s="79"/>
      <c r="AR239" s="79"/>
      <c r="AS239" s="79"/>
      <c r="AT239" s="79"/>
      <c r="AU239" s="79"/>
      <c r="AV239" s="80"/>
    </row>
    <row r="240" spans="1:48" s="32" customFormat="1" ht="13.9" thickTop="1" thickBot="1" x14ac:dyDescent="0.45">
      <c r="A240" s="46">
        <v>229</v>
      </c>
      <c r="B240" s="72"/>
      <c r="C240" s="73"/>
      <c r="D240" s="74"/>
      <c r="E240" s="74"/>
      <c r="F240" s="73"/>
      <c r="G240" s="73"/>
      <c r="H240" s="74"/>
      <c r="I240" s="75"/>
      <c r="J240" s="74"/>
      <c r="K240" s="76"/>
      <c r="L240" s="76"/>
      <c r="M240" s="66" t="str">
        <f t="shared" si="6"/>
        <v/>
      </c>
      <c r="N240" s="77"/>
      <c r="O240" s="78"/>
      <c r="P240" s="74"/>
      <c r="Q240" s="79"/>
      <c r="R240" s="74"/>
      <c r="S240" s="74"/>
      <c r="T240" s="74"/>
      <c r="U240" s="74"/>
      <c r="V240" s="74"/>
      <c r="W240" s="74"/>
      <c r="X240" s="74"/>
      <c r="Y240" s="74"/>
      <c r="Z240" s="74"/>
      <c r="AA240" s="74"/>
      <c r="AB240" s="74"/>
      <c r="AC240" s="74"/>
      <c r="AD240" s="74"/>
      <c r="AE240" s="74"/>
      <c r="AF240" s="74"/>
      <c r="AG240" s="74"/>
      <c r="AH240" s="74"/>
      <c r="AI240" s="74"/>
      <c r="AJ240" s="74"/>
      <c r="AK240" s="69" t="str">
        <f t="shared" si="7"/>
        <v/>
      </c>
      <c r="AL240" s="69" t="str">
        <f t="shared" si="7"/>
        <v/>
      </c>
      <c r="AM240" s="69" t="str">
        <f t="shared" si="7"/>
        <v/>
      </c>
      <c r="AN240" s="79"/>
      <c r="AO240" s="79"/>
      <c r="AP240" s="79"/>
      <c r="AQ240" s="79"/>
      <c r="AR240" s="79"/>
      <c r="AS240" s="79"/>
      <c r="AT240" s="79"/>
      <c r="AU240" s="79"/>
      <c r="AV240" s="80"/>
    </row>
    <row r="241" spans="1:48" s="32" customFormat="1" ht="13.9" thickTop="1" thickBot="1" x14ac:dyDescent="0.45">
      <c r="A241" s="46">
        <v>230</v>
      </c>
      <c r="B241" s="72"/>
      <c r="C241" s="73"/>
      <c r="D241" s="74"/>
      <c r="E241" s="74"/>
      <c r="F241" s="73"/>
      <c r="G241" s="73"/>
      <c r="H241" s="74"/>
      <c r="I241" s="75"/>
      <c r="J241" s="74"/>
      <c r="K241" s="76"/>
      <c r="L241" s="76"/>
      <c r="M241" s="66" t="str">
        <f t="shared" si="6"/>
        <v/>
      </c>
      <c r="N241" s="77"/>
      <c r="O241" s="78"/>
      <c r="P241" s="74"/>
      <c r="Q241" s="79"/>
      <c r="R241" s="74"/>
      <c r="S241" s="74"/>
      <c r="T241" s="74"/>
      <c r="U241" s="74"/>
      <c r="V241" s="74"/>
      <c r="W241" s="74"/>
      <c r="X241" s="74"/>
      <c r="Y241" s="74"/>
      <c r="Z241" s="74"/>
      <c r="AA241" s="74"/>
      <c r="AB241" s="74"/>
      <c r="AC241" s="74"/>
      <c r="AD241" s="74"/>
      <c r="AE241" s="74"/>
      <c r="AF241" s="74"/>
      <c r="AG241" s="74"/>
      <c r="AH241" s="74"/>
      <c r="AI241" s="74"/>
      <c r="AJ241" s="74"/>
      <c r="AK241" s="69" t="str">
        <f t="shared" si="7"/>
        <v/>
      </c>
      <c r="AL241" s="69" t="str">
        <f t="shared" si="7"/>
        <v/>
      </c>
      <c r="AM241" s="69" t="str">
        <f t="shared" si="7"/>
        <v/>
      </c>
      <c r="AN241" s="79"/>
      <c r="AO241" s="79"/>
      <c r="AP241" s="79"/>
      <c r="AQ241" s="79"/>
      <c r="AR241" s="79"/>
      <c r="AS241" s="79"/>
      <c r="AT241" s="79"/>
      <c r="AU241" s="79"/>
      <c r="AV241" s="80"/>
    </row>
    <row r="242" spans="1:48" s="32" customFormat="1" ht="13.9" thickTop="1" thickBot="1" x14ac:dyDescent="0.45">
      <c r="A242" s="46">
        <v>231</v>
      </c>
      <c r="B242" s="72"/>
      <c r="C242" s="73"/>
      <c r="D242" s="74"/>
      <c r="E242" s="74"/>
      <c r="F242" s="73"/>
      <c r="G242" s="73"/>
      <c r="H242" s="74"/>
      <c r="I242" s="75"/>
      <c r="J242" s="74"/>
      <c r="K242" s="76"/>
      <c r="L242" s="76"/>
      <c r="M242" s="66" t="str">
        <f t="shared" si="6"/>
        <v/>
      </c>
      <c r="N242" s="77"/>
      <c r="O242" s="78"/>
      <c r="P242" s="74"/>
      <c r="Q242" s="79"/>
      <c r="R242" s="74"/>
      <c r="S242" s="74"/>
      <c r="T242" s="74"/>
      <c r="U242" s="74"/>
      <c r="V242" s="74"/>
      <c r="W242" s="74"/>
      <c r="X242" s="74"/>
      <c r="Y242" s="74"/>
      <c r="Z242" s="74"/>
      <c r="AA242" s="74"/>
      <c r="AB242" s="74"/>
      <c r="AC242" s="74"/>
      <c r="AD242" s="74"/>
      <c r="AE242" s="74"/>
      <c r="AF242" s="74"/>
      <c r="AG242" s="74"/>
      <c r="AH242" s="74"/>
      <c r="AI242" s="74"/>
      <c r="AJ242" s="74"/>
      <c r="AK242" s="69" t="str">
        <f t="shared" si="7"/>
        <v/>
      </c>
      <c r="AL242" s="69" t="str">
        <f t="shared" si="7"/>
        <v/>
      </c>
      <c r="AM242" s="69" t="str">
        <f t="shared" si="7"/>
        <v/>
      </c>
      <c r="AN242" s="79"/>
      <c r="AO242" s="79"/>
      <c r="AP242" s="79"/>
      <c r="AQ242" s="79"/>
      <c r="AR242" s="79"/>
      <c r="AS242" s="79"/>
      <c r="AT242" s="79"/>
      <c r="AU242" s="79"/>
      <c r="AV242" s="80"/>
    </row>
    <row r="243" spans="1:48" s="32" customFormat="1" ht="13.9" thickTop="1" thickBot="1" x14ac:dyDescent="0.45">
      <c r="A243" s="46">
        <v>232</v>
      </c>
      <c r="B243" s="72"/>
      <c r="C243" s="73"/>
      <c r="D243" s="74"/>
      <c r="E243" s="74"/>
      <c r="F243" s="73"/>
      <c r="G243" s="73"/>
      <c r="H243" s="74"/>
      <c r="I243" s="75"/>
      <c r="J243" s="74"/>
      <c r="K243" s="76"/>
      <c r="L243" s="76"/>
      <c r="M243" s="66" t="str">
        <f t="shared" si="6"/>
        <v/>
      </c>
      <c r="N243" s="77"/>
      <c r="O243" s="78"/>
      <c r="P243" s="74"/>
      <c r="Q243" s="79"/>
      <c r="R243" s="74"/>
      <c r="S243" s="74"/>
      <c r="T243" s="74"/>
      <c r="U243" s="74"/>
      <c r="V243" s="74"/>
      <c r="W243" s="74"/>
      <c r="X243" s="74"/>
      <c r="Y243" s="74"/>
      <c r="Z243" s="74"/>
      <c r="AA243" s="74"/>
      <c r="AB243" s="74"/>
      <c r="AC243" s="74"/>
      <c r="AD243" s="74"/>
      <c r="AE243" s="74"/>
      <c r="AF243" s="74"/>
      <c r="AG243" s="74"/>
      <c r="AH243" s="74"/>
      <c r="AI243" s="74"/>
      <c r="AJ243" s="74"/>
      <c r="AK243" s="69" t="str">
        <f t="shared" si="7"/>
        <v/>
      </c>
      <c r="AL243" s="69" t="str">
        <f t="shared" si="7"/>
        <v/>
      </c>
      <c r="AM243" s="69" t="str">
        <f t="shared" si="7"/>
        <v/>
      </c>
      <c r="AN243" s="79"/>
      <c r="AO243" s="79"/>
      <c r="AP243" s="79"/>
      <c r="AQ243" s="79"/>
      <c r="AR243" s="79"/>
      <c r="AS243" s="79"/>
      <c r="AT243" s="79"/>
      <c r="AU243" s="79"/>
      <c r="AV243" s="80"/>
    </row>
    <row r="244" spans="1:48" s="32" customFormat="1" ht="13.9" thickTop="1" thickBot="1" x14ac:dyDescent="0.45">
      <c r="A244" s="46">
        <v>233</v>
      </c>
      <c r="B244" s="72"/>
      <c r="C244" s="73"/>
      <c r="D244" s="74"/>
      <c r="E244" s="74"/>
      <c r="F244" s="73"/>
      <c r="G244" s="73"/>
      <c r="H244" s="74"/>
      <c r="I244" s="75"/>
      <c r="J244" s="74"/>
      <c r="K244" s="76"/>
      <c r="L244" s="76"/>
      <c r="M244" s="66" t="str">
        <f t="shared" si="6"/>
        <v/>
      </c>
      <c r="N244" s="77"/>
      <c r="O244" s="78"/>
      <c r="P244" s="74"/>
      <c r="Q244" s="79"/>
      <c r="R244" s="74"/>
      <c r="S244" s="74"/>
      <c r="T244" s="74"/>
      <c r="U244" s="74"/>
      <c r="V244" s="74"/>
      <c r="W244" s="74"/>
      <c r="X244" s="74"/>
      <c r="Y244" s="74"/>
      <c r="Z244" s="74"/>
      <c r="AA244" s="74"/>
      <c r="AB244" s="74"/>
      <c r="AC244" s="74"/>
      <c r="AD244" s="74"/>
      <c r="AE244" s="74"/>
      <c r="AF244" s="74"/>
      <c r="AG244" s="74"/>
      <c r="AH244" s="74"/>
      <c r="AI244" s="74"/>
      <c r="AJ244" s="74"/>
      <c r="AK244" s="69" t="str">
        <f t="shared" si="7"/>
        <v/>
      </c>
      <c r="AL244" s="69" t="str">
        <f t="shared" si="7"/>
        <v/>
      </c>
      <c r="AM244" s="69" t="str">
        <f t="shared" si="7"/>
        <v/>
      </c>
      <c r="AN244" s="79"/>
      <c r="AO244" s="79"/>
      <c r="AP244" s="79"/>
      <c r="AQ244" s="79"/>
      <c r="AR244" s="79"/>
      <c r="AS244" s="79"/>
      <c r="AT244" s="79"/>
      <c r="AU244" s="79"/>
      <c r="AV244" s="80"/>
    </row>
    <row r="245" spans="1:48" s="32" customFormat="1" ht="13.9" thickTop="1" thickBot="1" x14ac:dyDescent="0.45">
      <c r="A245" s="46">
        <v>234</v>
      </c>
      <c r="B245" s="72"/>
      <c r="C245" s="73"/>
      <c r="D245" s="74"/>
      <c r="E245" s="74"/>
      <c r="F245" s="73"/>
      <c r="G245" s="73"/>
      <c r="H245" s="74"/>
      <c r="I245" s="75"/>
      <c r="J245" s="74"/>
      <c r="K245" s="76"/>
      <c r="L245" s="76"/>
      <c r="M245" s="66" t="str">
        <f t="shared" si="6"/>
        <v/>
      </c>
      <c r="N245" s="77"/>
      <c r="O245" s="78"/>
      <c r="P245" s="74"/>
      <c r="Q245" s="79"/>
      <c r="R245" s="74"/>
      <c r="S245" s="74"/>
      <c r="T245" s="74"/>
      <c r="U245" s="74"/>
      <c r="V245" s="74"/>
      <c r="W245" s="74"/>
      <c r="X245" s="74"/>
      <c r="Y245" s="74"/>
      <c r="Z245" s="74"/>
      <c r="AA245" s="74"/>
      <c r="AB245" s="74"/>
      <c r="AC245" s="74"/>
      <c r="AD245" s="74"/>
      <c r="AE245" s="74"/>
      <c r="AF245" s="74"/>
      <c r="AG245" s="74"/>
      <c r="AH245" s="74"/>
      <c r="AI245" s="74"/>
      <c r="AJ245" s="74"/>
      <c r="AK245" s="69" t="str">
        <f t="shared" si="7"/>
        <v/>
      </c>
      <c r="AL245" s="69" t="str">
        <f t="shared" si="7"/>
        <v/>
      </c>
      <c r="AM245" s="69" t="str">
        <f t="shared" si="7"/>
        <v/>
      </c>
      <c r="AN245" s="79"/>
      <c r="AO245" s="79"/>
      <c r="AP245" s="79"/>
      <c r="AQ245" s="79"/>
      <c r="AR245" s="79"/>
      <c r="AS245" s="79"/>
      <c r="AT245" s="79"/>
      <c r="AU245" s="79"/>
      <c r="AV245" s="80"/>
    </row>
    <row r="246" spans="1:48" s="32" customFormat="1" ht="13.9" thickTop="1" thickBot="1" x14ac:dyDescent="0.45">
      <c r="A246" s="46">
        <v>235</v>
      </c>
      <c r="B246" s="72"/>
      <c r="C246" s="73"/>
      <c r="D246" s="74"/>
      <c r="E246" s="74"/>
      <c r="F246" s="73"/>
      <c r="G246" s="73"/>
      <c r="H246" s="74"/>
      <c r="I246" s="75"/>
      <c r="J246" s="74"/>
      <c r="K246" s="76"/>
      <c r="L246" s="76"/>
      <c r="M246" s="66" t="str">
        <f t="shared" si="6"/>
        <v/>
      </c>
      <c r="N246" s="77"/>
      <c r="O246" s="78"/>
      <c r="P246" s="74"/>
      <c r="Q246" s="79"/>
      <c r="R246" s="74"/>
      <c r="S246" s="74"/>
      <c r="T246" s="74"/>
      <c r="U246" s="74"/>
      <c r="V246" s="74"/>
      <c r="W246" s="74"/>
      <c r="X246" s="74"/>
      <c r="Y246" s="74"/>
      <c r="Z246" s="74"/>
      <c r="AA246" s="74"/>
      <c r="AB246" s="74"/>
      <c r="AC246" s="74"/>
      <c r="AD246" s="74"/>
      <c r="AE246" s="74"/>
      <c r="AF246" s="74"/>
      <c r="AG246" s="74"/>
      <c r="AH246" s="74"/>
      <c r="AI246" s="74"/>
      <c r="AJ246" s="74"/>
      <c r="AK246" s="69" t="str">
        <f t="shared" si="7"/>
        <v/>
      </c>
      <c r="AL246" s="69" t="str">
        <f t="shared" si="7"/>
        <v/>
      </c>
      <c r="AM246" s="69" t="str">
        <f t="shared" si="7"/>
        <v/>
      </c>
      <c r="AN246" s="79"/>
      <c r="AO246" s="79"/>
      <c r="AP246" s="79"/>
      <c r="AQ246" s="79"/>
      <c r="AR246" s="79"/>
      <c r="AS246" s="79"/>
      <c r="AT246" s="79"/>
      <c r="AU246" s="79"/>
      <c r="AV246" s="80"/>
    </row>
    <row r="247" spans="1:48" s="32" customFormat="1" ht="13.9" thickTop="1" thickBot="1" x14ac:dyDescent="0.45">
      <c r="A247" s="46">
        <v>236</v>
      </c>
      <c r="B247" s="72"/>
      <c r="C247" s="73"/>
      <c r="D247" s="74"/>
      <c r="E247" s="74"/>
      <c r="F247" s="73"/>
      <c r="G247" s="73"/>
      <c r="H247" s="74"/>
      <c r="I247" s="75"/>
      <c r="J247" s="74"/>
      <c r="K247" s="76"/>
      <c r="L247" s="76"/>
      <c r="M247" s="66" t="str">
        <f t="shared" si="6"/>
        <v/>
      </c>
      <c r="N247" s="77"/>
      <c r="O247" s="78"/>
      <c r="P247" s="74"/>
      <c r="Q247" s="79"/>
      <c r="R247" s="74"/>
      <c r="S247" s="74"/>
      <c r="T247" s="74"/>
      <c r="U247" s="74"/>
      <c r="V247" s="74"/>
      <c r="W247" s="74"/>
      <c r="X247" s="74"/>
      <c r="Y247" s="74"/>
      <c r="Z247" s="74"/>
      <c r="AA247" s="74"/>
      <c r="AB247" s="74"/>
      <c r="AC247" s="74"/>
      <c r="AD247" s="74"/>
      <c r="AE247" s="74"/>
      <c r="AF247" s="74"/>
      <c r="AG247" s="74"/>
      <c r="AH247" s="74"/>
      <c r="AI247" s="74"/>
      <c r="AJ247" s="74"/>
      <c r="AK247" s="69" t="str">
        <f t="shared" si="7"/>
        <v/>
      </c>
      <c r="AL247" s="69" t="str">
        <f t="shared" si="7"/>
        <v/>
      </c>
      <c r="AM247" s="69" t="str">
        <f t="shared" si="7"/>
        <v/>
      </c>
      <c r="AN247" s="79"/>
      <c r="AO247" s="79"/>
      <c r="AP247" s="79"/>
      <c r="AQ247" s="79"/>
      <c r="AR247" s="79"/>
      <c r="AS247" s="79"/>
      <c r="AT247" s="79"/>
      <c r="AU247" s="79"/>
      <c r="AV247" s="80"/>
    </row>
    <row r="248" spans="1:48" s="32" customFormat="1" ht="13.9" thickTop="1" thickBot="1" x14ac:dyDescent="0.45">
      <c r="A248" s="46">
        <v>237</v>
      </c>
      <c r="B248" s="72"/>
      <c r="C248" s="73"/>
      <c r="D248" s="74"/>
      <c r="E248" s="74"/>
      <c r="F248" s="73"/>
      <c r="G248" s="73"/>
      <c r="H248" s="74"/>
      <c r="I248" s="75"/>
      <c r="J248" s="74"/>
      <c r="K248" s="76"/>
      <c r="L248" s="76"/>
      <c r="M248" s="66" t="str">
        <f t="shared" si="6"/>
        <v/>
      </c>
      <c r="N248" s="77"/>
      <c r="O248" s="78"/>
      <c r="P248" s="74"/>
      <c r="Q248" s="79"/>
      <c r="R248" s="74"/>
      <c r="S248" s="74"/>
      <c r="T248" s="74"/>
      <c r="U248" s="74"/>
      <c r="V248" s="74"/>
      <c r="W248" s="74"/>
      <c r="X248" s="74"/>
      <c r="Y248" s="74"/>
      <c r="Z248" s="74"/>
      <c r="AA248" s="74"/>
      <c r="AB248" s="74"/>
      <c r="AC248" s="74"/>
      <c r="AD248" s="74"/>
      <c r="AE248" s="74"/>
      <c r="AF248" s="74"/>
      <c r="AG248" s="74"/>
      <c r="AH248" s="74"/>
      <c r="AI248" s="74"/>
      <c r="AJ248" s="74"/>
      <c r="AK248" s="69" t="str">
        <f t="shared" si="7"/>
        <v/>
      </c>
      <c r="AL248" s="69" t="str">
        <f t="shared" si="7"/>
        <v/>
      </c>
      <c r="AM248" s="69" t="str">
        <f t="shared" si="7"/>
        <v/>
      </c>
      <c r="AN248" s="79"/>
      <c r="AO248" s="79"/>
      <c r="AP248" s="79"/>
      <c r="AQ248" s="79"/>
      <c r="AR248" s="79"/>
      <c r="AS248" s="79"/>
      <c r="AT248" s="79"/>
      <c r="AU248" s="79"/>
      <c r="AV248" s="80"/>
    </row>
    <row r="249" spans="1:48" s="32" customFormat="1" ht="13.9" thickTop="1" thickBot="1" x14ac:dyDescent="0.45">
      <c r="A249" s="46">
        <v>238</v>
      </c>
      <c r="B249" s="72"/>
      <c r="C249" s="73"/>
      <c r="D249" s="74"/>
      <c r="E249" s="74"/>
      <c r="F249" s="73"/>
      <c r="G249" s="73"/>
      <c r="H249" s="74"/>
      <c r="I249" s="75"/>
      <c r="J249" s="74"/>
      <c r="K249" s="76"/>
      <c r="L249" s="76"/>
      <c r="M249" s="66" t="str">
        <f t="shared" si="6"/>
        <v/>
      </c>
      <c r="N249" s="77"/>
      <c r="O249" s="78"/>
      <c r="P249" s="74"/>
      <c r="Q249" s="79"/>
      <c r="R249" s="74"/>
      <c r="S249" s="74"/>
      <c r="T249" s="74"/>
      <c r="U249" s="74"/>
      <c r="V249" s="74"/>
      <c r="W249" s="74"/>
      <c r="X249" s="74"/>
      <c r="Y249" s="74"/>
      <c r="Z249" s="74"/>
      <c r="AA249" s="74"/>
      <c r="AB249" s="74"/>
      <c r="AC249" s="74"/>
      <c r="AD249" s="74"/>
      <c r="AE249" s="74"/>
      <c r="AF249" s="74"/>
      <c r="AG249" s="74"/>
      <c r="AH249" s="74"/>
      <c r="AI249" s="74"/>
      <c r="AJ249" s="74"/>
      <c r="AK249" s="69" t="str">
        <f t="shared" si="7"/>
        <v/>
      </c>
      <c r="AL249" s="69" t="str">
        <f t="shared" si="7"/>
        <v/>
      </c>
      <c r="AM249" s="69" t="str">
        <f t="shared" si="7"/>
        <v/>
      </c>
      <c r="AN249" s="79"/>
      <c r="AO249" s="79"/>
      <c r="AP249" s="79"/>
      <c r="AQ249" s="79"/>
      <c r="AR249" s="79"/>
      <c r="AS249" s="79"/>
      <c r="AT249" s="79"/>
      <c r="AU249" s="79"/>
      <c r="AV249" s="80"/>
    </row>
    <row r="250" spans="1:48" s="32" customFormat="1" ht="13.9" thickTop="1" thickBot="1" x14ac:dyDescent="0.45">
      <c r="A250" s="46">
        <v>239</v>
      </c>
      <c r="B250" s="72"/>
      <c r="C250" s="73"/>
      <c r="D250" s="74"/>
      <c r="E250" s="74"/>
      <c r="F250" s="73"/>
      <c r="G250" s="73"/>
      <c r="H250" s="74"/>
      <c r="I250" s="75"/>
      <c r="J250" s="74"/>
      <c r="K250" s="76"/>
      <c r="L250" s="76"/>
      <c r="M250" s="66" t="str">
        <f t="shared" si="6"/>
        <v/>
      </c>
      <c r="N250" s="77"/>
      <c r="O250" s="78"/>
      <c r="P250" s="74"/>
      <c r="Q250" s="79"/>
      <c r="R250" s="74"/>
      <c r="S250" s="74"/>
      <c r="T250" s="74"/>
      <c r="U250" s="74"/>
      <c r="V250" s="74"/>
      <c r="W250" s="74"/>
      <c r="X250" s="74"/>
      <c r="Y250" s="74"/>
      <c r="Z250" s="74"/>
      <c r="AA250" s="74"/>
      <c r="AB250" s="74"/>
      <c r="AC250" s="74"/>
      <c r="AD250" s="74"/>
      <c r="AE250" s="74"/>
      <c r="AF250" s="74"/>
      <c r="AG250" s="74"/>
      <c r="AH250" s="74"/>
      <c r="AI250" s="74"/>
      <c r="AJ250" s="74"/>
      <c r="AK250" s="69" t="str">
        <f t="shared" si="7"/>
        <v/>
      </c>
      <c r="AL250" s="69" t="str">
        <f t="shared" si="7"/>
        <v/>
      </c>
      <c r="AM250" s="69" t="str">
        <f t="shared" si="7"/>
        <v/>
      </c>
      <c r="AN250" s="79"/>
      <c r="AO250" s="79"/>
      <c r="AP250" s="79"/>
      <c r="AQ250" s="79"/>
      <c r="AR250" s="79"/>
      <c r="AS250" s="79"/>
      <c r="AT250" s="79"/>
      <c r="AU250" s="79"/>
      <c r="AV250" s="80"/>
    </row>
    <row r="251" spans="1:48" s="32" customFormat="1" ht="13.9" thickTop="1" thickBot="1" x14ac:dyDescent="0.45">
      <c r="A251" s="46">
        <v>240</v>
      </c>
      <c r="B251" s="72"/>
      <c r="C251" s="73"/>
      <c r="D251" s="74"/>
      <c r="E251" s="74"/>
      <c r="F251" s="73"/>
      <c r="G251" s="73"/>
      <c r="H251" s="74"/>
      <c r="I251" s="75"/>
      <c r="J251" s="74"/>
      <c r="K251" s="76"/>
      <c r="L251" s="76"/>
      <c r="M251" s="66" t="str">
        <f t="shared" si="6"/>
        <v/>
      </c>
      <c r="N251" s="77"/>
      <c r="O251" s="78"/>
      <c r="P251" s="74"/>
      <c r="Q251" s="79"/>
      <c r="R251" s="74"/>
      <c r="S251" s="74"/>
      <c r="T251" s="74"/>
      <c r="U251" s="74"/>
      <c r="V251" s="74"/>
      <c r="W251" s="74"/>
      <c r="X251" s="74"/>
      <c r="Y251" s="74"/>
      <c r="Z251" s="74"/>
      <c r="AA251" s="74"/>
      <c r="AB251" s="74"/>
      <c r="AC251" s="74"/>
      <c r="AD251" s="74"/>
      <c r="AE251" s="74"/>
      <c r="AF251" s="74"/>
      <c r="AG251" s="74"/>
      <c r="AH251" s="74"/>
      <c r="AI251" s="74"/>
      <c r="AJ251" s="74"/>
      <c r="AK251" s="69" t="str">
        <f t="shared" si="7"/>
        <v/>
      </c>
      <c r="AL251" s="69" t="str">
        <f t="shared" si="7"/>
        <v/>
      </c>
      <c r="AM251" s="69" t="str">
        <f t="shared" si="7"/>
        <v/>
      </c>
      <c r="AN251" s="79"/>
      <c r="AO251" s="79"/>
      <c r="AP251" s="79"/>
      <c r="AQ251" s="79"/>
      <c r="AR251" s="79"/>
      <c r="AS251" s="79"/>
      <c r="AT251" s="79"/>
      <c r="AU251" s="79"/>
      <c r="AV251" s="80"/>
    </row>
    <row r="252" spans="1:48" s="32" customFormat="1" ht="13.9" thickTop="1" thickBot="1" x14ac:dyDescent="0.45">
      <c r="A252" s="46">
        <v>241</v>
      </c>
      <c r="B252" s="72"/>
      <c r="C252" s="73"/>
      <c r="D252" s="74"/>
      <c r="E252" s="74"/>
      <c r="F252" s="73"/>
      <c r="G252" s="73"/>
      <c r="H252" s="74"/>
      <c r="I252" s="75"/>
      <c r="J252" s="74"/>
      <c r="K252" s="76"/>
      <c r="L252" s="76"/>
      <c r="M252" s="66" t="str">
        <f t="shared" si="6"/>
        <v/>
      </c>
      <c r="N252" s="77"/>
      <c r="O252" s="78"/>
      <c r="P252" s="74"/>
      <c r="Q252" s="79"/>
      <c r="R252" s="74"/>
      <c r="S252" s="74"/>
      <c r="T252" s="74"/>
      <c r="U252" s="74"/>
      <c r="V252" s="74"/>
      <c r="W252" s="74"/>
      <c r="X252" s="74"/>
      <c r="Y252" s="74"/>
      <c r="Z252" s="74"/>
      <c r="AA252" s="74"/>
      <c r="AB252" s="74"/>
      <c r="AC252" s="74"/>
      <c r="AD252" s="74"/>
      <c r="AE252" s="74"/>
      <c r="AF252" s="74"/>
      <c r="AG252" s="74"/>
      <c r="AH252" s="74"/>
      <c r="AI252" s="74"/>
      <c r="AJ252" s="74"/>
      <c r="AK252" s="69" t="str">
        <f t="shared" si="7"/>
        <v/>
      </c>
      <c r="AL252" s="69" t="str">
        <f t="shared" si="7"/>
        <v/>
      </c>
      <c r="AM252" s="69" t="str">
        <f t="shared" si="7"/>
        <v/>
      </c>
      <c r="AN252" s="79"/>
      <c r="AO252" s="79"/>
      <c r="AP252" s="79"/>
      <c r="AQ252" s="79"/>
      <c r="AR252" s="79"/>
      <c r="AS252" s="79"/>
      <c r="AT252" s="79"/>
      <c r="AU252" s="79"/>
      <c r="AV252" s="80"/>
    </row>
    <row r="253" spans="1:48" s="32" customFormat="1" ht="13.9" thickTop="1" thickBot="1" x14ac:dyDescent="0.45">
      <c r="A253" s="46">
        <v>242</v>
      </c>
      <c r="B253" s="72"/>
      <c r="C253" s="73"/>
      <c r="D253" s="74"/>
      <c r="E253" s="74"/>
      <c r="F253" s="73"/>
      <c r="G253" s="73"/>
      <c r="H253" s="74"/>
      <c r="I253" s="75"/>
      <c r="J253" s="74"/>
      <c r="K253" s="76"/>
      <c r="L253" s="76"/>
      <c r="M253" s="66" t="str">
        <f t="shared" si="6"/>
        <v/>
      </c>
      <c r="N253" s="77"/>
      <c r="O253" s="78"/>
      <c r="P253" s="74"/>
      <c r="Q253" s="79"/>
      <c r="R253" s="74"/>
      <c r="S253" s="74"/>
      <c r="T253" s="74"/>
      <c r="U253" s="74"/>
      <c r="V253" s="74"/>
      <c r="W253" s="74"/>
      <c r="X253" s="74"/>
      <c r="Y253" s="74"/>
      <c r="Z253" s="74"/>
      <c r="AA253" s="74"/>
      <c r="AB253" s="74"/>
      <c r="AC253" s="74"/>
      <c r="AD253" s="74"/>
      <c r="AE253" s="74"/>
      <c r="AF253" s="74"/>
      <c r="AG253" s="74"/>
      <c r="AH253" s="74"/>
      <c r="AI253" s="74"/>
      <c r="AJ253" s="74"/>
      <c r="AK253" s="69" t="str">
        <f t="shared" si="7"/>
        <v/>
      </c>
      <c r="AL253" s="69" t="str">
        <f t="shared" si="7"/>
        <v/>
      </c>
      <c r="AM253" s="69" t="str">
        <f t="shared" si="7"/>
        <v/>
      </c>
      <c r="AN253" s="79"/>
      <c r="AO253" s="79"/>
      <c r="AP253" s="79"/>
      <c r="AQ253" s="79"/>
      <c r="AR253" s="79"/>
      <c r="AS253" s="79"/>
      <c r="AT253" s="79"/>
      <c r="AU253" s="79"/>
      <c r="AV253" s="80"/>
    </row>
    <row r="254" spans="1:48" s="32" customFormat="1" ht="13.9" thickTop="1" thickBot="1" x14ac:dyDescent="0.45">
      <c r="A254" s="46">
        <v>243</v>
      </c>
      <c r="B254" s="72"/>
      <c r="C254" s="73"/>
      <c r="D254" s="74"/>
      <c r="E254" s="74"/>
      <c r="F254" s="73"/>
      <c r="G254" s="73"/>
      <c r="H254" s="74"/>
      <c r="I254" s="75"/>
      <c r="J254" s="74"/>
      <c r="K254" s="76"/>
      <c r="L254" s="76"/>
      <c r="M254" s="66" t="str">
        <f t="shared" si="6"/>
        <v/>
      </c>
      <c r="N254" s="77"/>
      <c r="O254" s="78"/>
      <c r="P254" s="74"/>
      <c r="Q254" s="79"/>
      <c r="R254" s="74"/>
      <c r="S254" s="74"/>
      <c r="T254" s="74"/>
      <c r="U254" s="74"/>
      <c r="V254" s="74"/>
      <c r="W254" s="74"/>
      <c r="X254" s="74"/>
      <c r="Y254" s="74"/>
      <c r="Z254" s="74"/>
      <c r="AA254" s="74"/>
      <c r="AB254" s="74"/>
      <c r="AC254" s="74"/>
      <c r="AD254" s="74"/>
      <c r="AE254" s="74"/>
      <c r="AF254" s="74"/>
      <c r="AG254" s="74"/>
      <c r="AH254" s="74"/>
      <c r="AI254" s="74"/>
      <c r="AJ254" s="74"/>
      <c r="AK254" s="69" t="str">
        <f t="shared" si="7"/>
        <v/>
      </c>
      <c r="AL254" s="69" t="str">
        <f t="shared" si="7"/>
        <v/>
      </c>
      <c r="AM254" s="69" t="str">
        <f t="shared" si="7"/>
        <v/>
      </c>
      <c r="AN254" s="79"/>
      <c r="AO254" s="79"/>
      <c r="AP254" s="79"/>
      <c r="AQ254" s="79"/>
      <c r="AR254" s="79"/>
      <c r="AS254" s="79"/>
      <c r="AT254" s="79"/>
      <c r="AU254" s="79"/>
      <c r="AV254" s="80"/>
    </row>
    <row r="255" spans="1:48" s="32" customFormat="1" ht="13.9" thickTop="1" thickBot="1" x14ac:dyDescent="0.45">
      <c r="A255" s="46">
        <v>244</v>
      </c>
      <c r="B255" s="72"/>
      <c r="C255" s="73"/>
      <c r="D255" s="74"/>
      <c r="E255" s="74"/>
      <c r="F255" s="73"/>
      <c r="G255" s="73"/>
      <c r="H255" s="74"/>
      <c r="I255" s="75"/>
      <c r="J255" s="74"/>
      <c r="K255" s="76"/>
      <c r="L255" s="76"/>
      <c r="M255" s="66" t="str">
        <f t="shared" si="6"/>
        <v/>
      </c>
      <c r="N255" s="77"/>
      <c r="O255" s="78"/>
      <c r="P255" s="74"/>
      <c r="Q255" s="79"/>
      <c r="R255" s="74"/>
      <c r="S255" s="74"/>
      <c r="T255" s="74"/>
      <c r="U255" s="74"/>
      <c r="V255" s="74"/>
      <c r="W255" s="74"/>
      <c r="X255" s="74"/>
      <c r="Y255" s="74"/>
      <c r="Z255" s="74"/>
      <c r="AA255" s="74"/>
      <c r="AB255" s="74"/>
      <c r="AC255" s="74"/>
      <c r="AD255" s="74"/>
      <c r="AE255" s="74"/>
      <c r="AF255" s="74"/>
      <c r="AG255" s="74"/>
      <c r="AH255" s="74"/>
      <c r="AI255" s="74"/>
      <c r="AJ255" s="74"/>
      <c r="AK255" s="69" t="str">
        <f t="shared" si="7"/>
        <v/>
      </c>
      <c r="AL255" s="69" t="str">
        <f t="shared" si="7"/>
        <v/>
      </c>
      <c r="AM255" s="69" t="str">
        <f t="shared" si="7"/>
        <v/>
      </c>
      <c r="AN255" s="79"/>
      <c r="AO255" s="79"/>
      <c r="AP255" s="79"/>
      <c r="AQ255" s="79"/>
      <c r="AR255" s="79"/>
      <c r="AS255" s="79"/>
      <c r="AT255" s="79"/>
      <c r="AU255" s="79"/>
      <c r="AV255" s="80"/>
    </row>
    <row r="256" spans="1:48" s="32" customFormat="1" ht="13.9" thickTop="1" thickBot="1" x14ac:dyDescent="0.45">
      <c r="A256" s="46">
        <v>245</v>
      </c>
      <c r="B256" s="72"/>
      <c r="C256" s="73"/>
      <c r="D256" s="74"/>
      <c r="E256" s="74"/>
      <c r="F256" s="73"/>
      <c r="G256" s="73"/>
      <c r="H256" s="74"/>
      <c r="I256" s="75"/>
      <c r="J256" s="74"/>
      <c r="K256" s="76"/>
      <c r="L256" s="76"/>
      <c r="M256" s="66" t="str">
        <f t="shared" si="6"/>
        <v/>
      </c>
      <c r="N256" s="77"/>
      <c r="O256" s="78"/>
      <c r="P256" s="74"/>
      <c r="Q256" s="79"/>
      <c r="R256" s="74"/>
      <c r="S256" s="74"/>
      <c r="T256" s="74"/>
      <c r="U256" s="74"/>
      <c r="V256" s="74"/>
      <c r="W256" s="74"/>
      <c r="X256" s="74"/>
      <c r="Y256" s="74"/>
      <c r="Z256" s="74"/>
      <c r="AA256" s="74"/>
      <c r="AB256" s="74"/>
      <c r="AC256" s="74"/>
      <c r="AD256" s="74"/>
      <c r="AE256" s="74"/>
      <c r="AF256" s="74"/>
      <c r="AG256" s="74"/>
      <c r="AH256" s="74"/>
      <c r="AI256" s="74"/>
      <c r="AJ256" s="74"/>
      <c r="AK256" s="69" t="str">
        <f t="shared" si="7"/>
        <v/>
      </c>
      <c r="AL256" s="69" t="str">
        <f t="shared" si="7"/>
        <v/>
      </c>
      <c r="AM256" s="69" t="str">
        <f t="shared" si="7"/>
        <v/>
      </c>
      <c r="AN256" s="79"/>
      <c r="AO256" s="79"/>
      <c r="AP256" s="79"/>
      <c r="AQ256" s="79"/>
      <c r="AR256" s="79"/>
      <c r="AS256" s="79"/>
      <c r="AT256" s="79"/>
      <c r="AU256" s="79"/>
      <c r="AV256" s="80"/>
    </row>
    <row r="257" spans="1:48" s="32" customFormat="1" ht="13.9" thickTop="1" thickBot="1" x14ac:dyDescent="0.45">
      <c r="A257" s="46">
        <v>246</v>
      </c>
      <c r="B257" s="72"/>
      <c r="C257" s="73"/>
      <c r="D257" s="74"/>
      <c r="E257" s="74"/>
      <c r="F257" s="73"/>
      <c r="G257" s="73"/>
      <c r="H257" s="74"/>
      <c r="I257" s="75"/>
      <c r="J257" s="74"/>
      <c r="K257" s="76"/>
      <c r="L257" s="76"/>
      <c r="M257" s="66" t="str">
        <f t="shared" si="6"/>
        <v/>
      </c>
      <c r="N257" s="77"/>
      <c r="O257" s="78"/>
      <c r="P257" s="74"/>
      <c r="Q257" s="79"/>
      <c r="R257" s="74"/>
      <c r="S257" s="74"/>
      <c r="T257" s="74"/>
      <c r="U257" s="74"/>
      <c r="V257" s="74"/>
      <c r="W257" s="74"/>
      <c r="X257" s="74"/>
      <c r="Y257" s="74"/>
      <c r="Z257" s="74"/>
      <c r="AA257" s="74"/>
      <c r="AB257" s="74"/>
      <c r="AC257" s="74"/>
      <c r="AD257" s="74"/>
      <c r="AE257" s="74"/>
      <c r="AF257" s="74"/>
      <c r="AG257" s="74"/>
      <c r="AH257" s="74"/>
      <c r="AI257" s="74"/>
      <c r="AJ257" s="74"/>
      <c r="AK257" s="69" t="str">
        <f t="shared" si="7"/>
        <v/>
      </c>
      <c r="AL257" s="69" t="str">
        <f t="shared" si="7"/>
        <v/>
      </c>
      <c r="AM257" s="69" t="str">
        <f t="shared" si="7"/>
        <v/>
      </c>
      <c r="AN257" s="79"/>
      <c r="AO257" s="79"/>
      <c r="AP257" s="79"/>
      <c r="AQ257" s="79"/>
      <c r="AR257" s="79"/>
      <c r="AS257" s="79"/>
      <c r="AT257" s="79"/>
      <c r="AU257" s="79"/>
      <c r="AV257" s="80"/>
    </row>
    <row r="258" spans="1:48" s="32" customFormat="1" ht="13.9" thickTop="1" thickBot="1" x14ac:dyDescent="0.45">
      <c r="A258" s="46">
        <v>247</v>
      </c>
      <c r="B258" s="72"/>
      <c r="C258" s="73"/>
      <c r="D258" s="74"/>
      <c r="E258" s="74"/>
      <c r="F258" s="73"/>
      <c r="G258" s="73"/>
      <c r="H258" s="74"/>
      <c r="I258" s="75"/>
      <c r="J258" s="74"/>
      <c r="K258" s="76"/>
      <c r="L258" s="76"/>
      <c r="M258" s="66" t="str">
        <f t="shared" si="6"/>
        <v/>
      </c>
      <c r="N258" s="77"/>
      <c r="O258" s="78"/>
      <c r="P258" s="74"/>
      <c r="Q258" s="79"/>
      <c r="R258" s="74"/>
      <c r="S258" s="74"/>
      <c r="T258" s="74"/>
      <c r="U258" s="74"/>
      <c r="V258" s="74"/>
      <c r="W258" s="74"/>
      <c r="X258" s="74"/>
      <c r="Y258" s="74"/>
      <c r="Z258" s="74"/>
      <c r="AA258" s="74"/>
      <c r="AB258" s="74"/>
      <c r="AC258" s="74"/>
      <c r="AD258" s="74"/>
      <c r="AE258" s="74"/>
      <c r="AF258" s="74"/>
      <c r="AG258" s="74"/>
      <c r="AH258" s="74"/>
      <c r="AI258" s="74"/>
      <c r="AJ258" s="74"/>
      <c r="AK258" s="69" t="str">
        <f t="shared" si="7"/>
        <v/>
      </c>
      <c r="AL258" s="69" t="str">
        <f t="shared" si="7"/>
        <v/>
      </c>
      <c r="AM258" s="69" t="str">
        <f t="shared" si="7"/>
        <v/>
      </c>
      <c r="AN258" s="79"/>
      <c r="AO258" s="79"/>
      <c r="AP258" s="79"/>
      <c r="AQ258" s="79"/>
      <c r="AR258" s="79"/>
      <c r="AS258" s="79"/>
      <c r="AT258" s="79"/>
      <c r="AU258" s="79"/>
      <c r="AV258" s="80"/>
    </row>
    <row r="259" spans="1:48" s="32" customFormat="1" ht="13.9" thickTop="1" thickBot="1" x14ac:dyDescent="0.45">
      <c r="A259" s="46">
        <v>248</v>
      </c>
      <c r="B259" s="72"/>
      <c r="C259" s="73"/>
      <c r="D259" s="74"/>
      <c r="E259" s="74"/>
      <c r="F259" s="73"/>
      <c r="G259" s="73"/>
      <c r="H259" s="74"/>
      <c r="I259" s="75"/>
      <c r="J259" s="74"/>
      <c r="K259" s="76"/>
      <c r="L259" s="76"/>
      <c r="M259" s="66" t="str">
        <f t="shared" si="6"/>
        <v/>
      </c>
      <c r="N259" s="77"/>
      <c r="O259" s="78"/>
      <c r="P259" s="74"/>
      <c r="Q259" s="79"/>
      <c r="R259" s="74"/>
      <c r="S259" s="74"/>
      <c r="T259" s="74"/>
      <c r="U259" s="74"/>
      <c r="V259" s="74"/>
      <c r="W259" s="74"/>
      <c r="X259" s="74"/>
      <c r="Y259" s="74"/>
      <c r="Z259" s="74"/>
      <c r="AA259" s="74"/>
      <c r="AB259" s="74"/>
      <c r="AC259" s="74"/>
      <c r="AD259" s="74"/>
      <c r="AE259" s="74"/>
      <c r="AF259" s="74"/>
      <c r="AG259" s="74"/>
      <c r="AH259" s="74"/>
      <c r="AI259" s="74"/>
      <c r="AJ259" s="74"/>
      <c r="AK259" s="69" t="str">
        <f t="shared" si="7"/>
        <v/>
      </c>
      <c r="AL259" s="69" t="str">
        <f t="shared" si="7"/>
        <v/>
      </c>
      <c r="AM259" s="69" t="str">
        <f t="shared" si="7"/>
        <v/>
      </c>
      <c r="AN259" s="79"/>
      <c r="AO259" s="79"/>
      <c r="AP259" s="79"/>
      <c r="AQ259" s="79"/>
      <c r="AR259" s="79"/>
      <c r="AS259" s="79"/>
      <c r="AT259" s="79"/>
      <c r="AU259" s="79"/>
      <c r="AV259" s="80"/>
    </row>
    <row r="260" spans="1:48" s="32" customFormat="1" ht="13.9" thickTop="1" thickBot="1" x14ac:dyDescent="0.45">
      <c r="A260" s="46">
        <v>249</v>
      </c>
      <c r="B260" s="72"/>
      <c r="C260" s="73"/>
      <c r="D260" s="74"/>
      <c r="E260" s="74"/>
      <c r="F260" s="73"/>
      <c r="G260" s="73"/>
      <c r="H260" s="74"/>
      <c r="I260" s="75"/>
      <c r="J260" s="74"/>
      <c r="K260" s="76"/>
      <c r="L260" s="76"/>
      <c r="M260" s="66" t="str">
        <f t="shared" si="6"/>
        <v/>
      </c>
      <c r="N260" s="77"/>
      <c r="O260" s="78"/>
      <c r="P260" s="74"/>
      <c r="Q260" s="79"/>
      <c r="R260" s="74"/>
      <c r="S260" s="74"/>
      <c r="T260" s="74"/>
      <c r="U260" s="74"/>
      <c r="V260" s="74"/>
      <c r="W260" s="74"/>
      <c r="X260" s="74"/>
      <c r="Y260" s="74"/>
      <c r="Z260" s="74"/>
      <c r="AA260" s="74"/>
      <c r="AB260" s="74"/>
      <c r="AC260" s="74"/>
      <c r="AD260" s="74"/>
      <c r="AE260" s="74"/>
      <c r="AF260" s="74"/>
      <c r="AG260" s="74"/>
      <c r="AH260" s="74"/>
      <c r="AI260" s="74"/>
      <c r="AJ260" s="74"/>
      <c r="AK260" s="69" t="str">
        <f t="shared" si="7"/>
        <v/>
      </c>
      <c r="AL260" s="69" t="str">
        <f t="shared" si="7"/>
        <v/>
      </c>
      <c r="AM260" s="69" t="str">
        <f t="shared" si="7"/>
        <v/>
      </c>
      <c r="AN260" s="79"/>
      <c r="AO260" s="79"/>
      <c r="AP260" s="79"/>
      <c r="AQ260" s="79"/>
      <c r="AR260" s="79"/>
      <c r="AS260" s="79"/>
      <c r="AT260" s="79"/>
      <c r="AU260" s="79"/>
      <c r="AV260" s="80"/>
    </row>
    <row r="261" spans="1:48" s="32" customFormat="1" ht="13.9" thickTop="1" thickBot="1" x14ac:dyDescent="0.45">
      <c r="A261" s="46">
        <v>250</v>
      </c>
      <c r="B261" s="72"/>
      <c r="C261" s="73"/>
      <c r="D261" s="74"/>
      <c r="E261" s="74"/>
      <c r="F261" s="73"/>
      <c r="G261" s="73"/>
      <c r="H261" s="74"/>
      <c r="I261" s="75"/>
      <c r="J261" s="74"/>
      <c r="K261" s="76"/>
      <c r="L261" s="76"/>
      <c r="M261" s="66" t="str">
        <f t="shared" si="6"/>
        <v/>
      </c>
      <c r="N261" s="77"/>
      <c r="O261" s="78"/>
      <c r="P261" s="74"/>
      <c r="Q261" s="79"/>
      <c r="R261" s="74"/>
      <c r="S261" s="74"/>
      <c r="T261" s="74"/>
      <c r="U261" s="74"/>
      <c r="V261" s="74"/>
      <c r="W261" s="74"/>
      <c r="X261" s="74"/>
      <c r="Y261" s="74"/>
      <c r="Z261" s="74"/>
      <c r="AA261" s="74"/>
      <c r="AB261" s="74"/>
      <c r="AC261" s="74"/>
      <c r="AD261" s="74"/>
      <c r="AE261" s="74"/>
      <c r="AF261" s="74"/>
      <c r="AG261" s="74"/>
      <c r="AH261" s="74"/>
      <c r="AI261" s="74"/>
      <c r="AJ261" s="74"/>
      <c r="AK261" s="69" t="str">
        <f t="shared" si="7"/>
        <v/>
      </c>
      <c r="AL261" s="69" t="str">
        <f t="shared" si="7"/>
        <v/>
      </c>
      <c r="AM261" s="69" t="str">
        <f t="shared" si="7"/>
        <v/>
      </c>
      <c r="AN261" s="79"/>
      <c r="AO261" s="79"/>
      <c r="AP261" s="79"/>
      <c r="AQ261" s="79"/>
      <c r="AR261" s="79"/>
      <c r="AS261" s="79"/>
      <c r="AT261" s="79"/>
      <c r="AU261" s="79"/>
      <c r="AV261" s="80"/>
    </row>
    <row r="262" spans="1:48" s="32" customFormat="1" ht="13.9" thickTop="1" thickBot="1" x14ac:dyDescent="0.45">
      <c r="A262" s="46">
        <v>251</v>
      </c>
      <c r="B262" s="72"/>
      <c r="C262" s="73"/>
      <c r="D262" s="74"/>
      <c r="E262" s="74"/>
      <c r="F262" s="73"/>
      <c r="G262" s="73"/>
      <c r="H262" s="74"/>
      <c r="I262" s="75"/>
      <c r="J262" s="74"/>
      <c r="K262" s="76"/>
      <c r="L262" s="76"/>
      <c r="M262" s="66" t="str">
        <f t="shared" si="6"/>
        <v/>
      </c>
      <c r="N262" s="77"/>
      <c r="O262" s="78"/>
      <c r="P262" s="74"/>
      <c r="Q262" s="79"/>
      <c r="R262" s="74"/>
      <c r="S262" s="74"/>
      <c r="T262" s="74"/>
      <c r="U262" s="74"/>
      <c r="V262" s="74"/>
      <c r="W262" s="74"/>
      <c r="X262" s="74"/>
      <c r="Y262" s="74"/>
      <c r="Z262" s="74"/>
      <c r="AA262" s="74"/>
      <c r="AB262" s="74"/>
      <c r="AC262" s="74"/>
      <c r="AD262" s="74"/>
      <c r="AE262" s="74"/>
      <c r="AF262" s="74"/>
      <c r="AG262" s="74"/>
      <c r="AH262" s="74"/>
      <c r="AI262" s="74"/>
      <c r="AJ262" s="74"/>
      <c r="AK262" s="69" t="str">
        <f t="shared" si="7"/>
        <v/>
      </c>
      <c r="AL262" s="69" t="str">
        <f t="shared" si="7"/>
        <v/>
      </c>
      <c r="AM262" s="69" t="str">
        <f t="shared" si="7"/>
        <v/>
      </c>
      <c r="AN262" s="79"/>
      <c r="AO262" s="79"/>
      <c r="AP262" s="79"/>
      <c r="AQ262" s="79"/>
      <c r="AR262" s="79"/>
      <c r="AS262" s="79"/>
      <c r="AT262" s="79"/>
      <c r="AU262" s="79"/>
      <c r="AV262" s="80"/>
    </row>
    <row r="263" spans="1:48" s="32" customFormat="1" ht="13.9" thickTop="1" thickBot="1" x14ac:dyDescent="0.45">
      <c r="A263" s="46">
        <v>252</v>
      </c>
      <c r="B263" s="72"/>
      <c r="C263" s="73"/>
      <c r="D263" s="74"/>
      <c r="E263" s="74"/>
      <c r="F263" s="73"/>
      <c r="G263" s="73"/>
      <c r="H263" s="74"/>
      <c r="I263" s="75"/>
      <c r="J263" s="74"/>
      <c r="K263" s="76"/>
      <c r="L263" s="76"/>
      <c r="M263" s="66" t="str">
        <f t="shared" si="6"/>
        <v/>
      </c>
      <c r="N263" s="77"/>
      <c r="O263" s="78"/>
      <c r="P263" s="74"/>
      <c r="Q263" s="79"/>
      <c r="R263" s="74"/>
      <c r="S263" s="74"/>
      <c r="T263" s="74"/>
      <c r="U263" s="74"/>
      <c r="V263" s="74"/>
      <c r="W263" s="74"/>
      <c r="X263" s="74"/>
      <c r="Y263" s="74"/>
      <c r="Z263" s="74"/>
      <c r="AA263" s="74"/>
      <c r="AB263" s="74"/>
      <c r="AC263" s="74"/>
      <c r="AD263" s="74"/>
      <c r="AE263" s="74"/>
      <c r="AF263" s="74"/>
      <c r="AG263" s="74"/>
      <c r="AH263" s="74"/>
      <c r="AI263" s="74"/>
      <c r="AJ263" s="74"/>
      <c r="AK263" s="69" t="str">
        <f t="shared" si="7"/>
        <v/>
      </c>
      <c r="AL263" s="69" t="str">
        <f t="shared" si="7"/>
        <v/>
      </c>
      <c r="AM263" s="69" t="str">
        <f t="shared" si="7"/>
        <v/>
      </c>
      <c r="AN263" s="79"/>
      <c r="AO263" s="79"/>
      <c r="AP263" s="79"/>
      <c r="AQ263" s="79"/>
      <c r="AR263" s="79"/>
      <c r="AS263" s="79"/>
      <c r="AT263" s="79"/>
      <c r="AU263" s="79"/>
      <c r="AV263" s="80"/>
    </row>
    <row r="264" spans="1:48" s="32" customFormat="1" ht="13.9" thickTop="1" thickBot="1" x14ac:dyDescent="0.45">
      <c r="A264" s="46">
        <v>253</v>
      </c>
      <c r="B264" s="72"/>
      <c r="C264" s="73"/>
      <c r="D264" s="74"/>
      <c r="E264" s="74"/>
      <c r="F264" s="73"/>
      <c r="G264" s="73"/>
      <c r="H264" s="74"/>
      <c r="I264" s="75"/>
      <c r="J264" s="74"/>
      <c r="K264" s="76"/>
      <c r="L264" s="76"/>
      <c r="M264" s="66" t="str">
        <f t="shared" si="6"/>
        <v/>
      </c>
      <c r="N264" s="77"/>
      <c r="O264" s="78"/>
      <c r="P264" s="74"/>
      <c r="Q264" s="79"/>
      <c r="R264" s="74"/>
      <c r="S264" s="74"/>
      <c r="T264" s="74"/>
      <c r="U264" s="74"/>
      <c r="V264" s="74"/>
      <c r="W264" s="74"/>
      <c r="X264" s="74"/>
      <c r="Y264" s="74"/>
      <c r="Z264" s="74"/>
      <c r="AA264" s="74"/>
      <c r="AB264" s="74"/>
      <c r="AC264" s="74"/>
      <c r="AD264" s="74"/>
      <c r="AE264" s="74"/>
      <c r="AF264" s="74"/>
      <c r="AG264" s="74"/>
      <c r="AH264" s="74"/>
      <c r="AI264" s="74"/>
      <c r="AJ264" s="74"/>
      <c r="AK264" s="69" t="str">
        <f t="shared" si="7"/>
        <v/>
      </c>
      <c r="AL264" s="69" t="str">
        <f t="shared" si="7"/>
        <v/>
      </c>
      <c r="AM264" s="69" t="str">
        <f t="shared" si="7"/>
        <v/>
      </c>
      <c r="AN264" s="79"/>
      <c r="AO264" s="79"/>
      <c r="AP264" s="79"/>
      <c r="AQ264" s="79"/>
      <c r="AR264" s="79"/>
      <c r="AS264" s="79"/>
      <c r="AT264" s="79"/>
      <c r="AU264" s="79"/>
      <c r="AV264" s="80"/>
    </row>
    <row r="265" spans="1:48" s="32" customFormat="1" ht="13.9" thickTop="1" thickBot="1" x14ac:dyDescent="0.45">
      <c r="A265" s="46">
        <v>254</v>
      </c>
      <c r="B265" s="72"/>
      <c r="C265" s="73"/>
      <c r="D265" s="74"/>
      <c r="E265" s="74"/>
      <c r="F265" s="73"/>
      <c r="G265" s="73"/>
      <c r="H265" s="74"/>
      <c r="I265" s="75"/>
      <c r="J265" s="74"/>
      <c r="K265" s="76"/>
      <c r="L265" s="76"/>
      <c r="M265" s="66" t="str">
        <f t="shared" si="6"/>
        <v/>
      </c>
      <c r="N265" s="77"/>
      <c r="O265" s="78"/>
      <c r="P265" s="74"/>
      <c r="Q265" s="79"/>
      <c r="R265" s="74"/>
      <c r="S265" s="74"/>
      <c r="T265" s="74"/>
      <c r="U265" s="74"/>
      <c r="V265" s="74"/>
      <c r="W265" s="74"/>
      <c r="X265" s="74"/>
      <c r="Y265" s="74"/>
      <c r="Z265" s="74"/>
      <c r="AA265" s="74"/>
      <c r="AB265" s="74"/>
      <c r="AC265" s="74"/>
      <c r="AD265" s="74"/>
      <c r="AE265" s="74"/>
      <c r="AF265" s="74"/>
      <c r="AG265" s="74"/>
      <c r="AH265" s="74"/>
      <c r="AI265" s="74"/>
      <c r="AJ265" s="74"/>
      <c r="AK265" s="69" t="str">
        <f t="shared" si="7"/>
        <v/>
      </c>
      <c r="AL265" s="69" t="str">
        <f t="shared" si="7"/>
        <v/>
      </c>
      <c r="AM265" s="69" t="str">
        <f t="shared" si="7"/>
        <v/>
      </c>
      <c r="AN265" s="79"/>
      <c r="AO265" s="79"/>
      <c r="AP265" s="79"/>
      <c r="AQ265" s="79"/>
      <c r="AR265" s="79"/>
      <c r="AS265" s="79"/>
      <c r="AT265" s="79"/>
      <c r="AU265" s="79"/>
      <c r="AV265" s="80"/>
    </row>
    <row r="266" spans="1:48" s="32" customFormat="1" ht="13.9" thickTop="1" thickBot="1" x14ac:dyDescent="0.45">
      <c r="A266" s="46">
        <v>255</v>
      </c>
      <c r="B266" s="72"/>
      <c r="C266" s="73"/>
      <c r="D266" s="74"/>
      <c r="E266" s="74"/>
      <c r="F266" s="73"/>
      <c r="G266" s="73"/>
      <c r="H266" s="74"/>
      <c r="I266" s="75"/>
      <c r="J266" s="74"/>
      <c r="K266" s="76"/>
      <c r="L266" s="76"/>
      <c r="M266" s="66" t="str">
        <f t="shared" si="6"/>
        <v/>
      </c>
      <c r="N266" s="77"/>
      <c r="O266" s="78"/>
      <c r="P266" s="74"/>
      <c r="Q266" s="79"/>
      <c r="R266" s="74"/>
      <c r="S266" s="74"/>
      <c r="T266" s="74"/>
      <c r="U266" s="74"/>
      <c r="V266" s="74"/>
      <c r="W266" s="74"/>
      <c r="X266" s="74"/>
      <c r="Y266" s="74"/>
      <c r="Z266" s="74"/>
      <c r="AA266" s="74"/>
      <c r="AB266" s="74"/>
      <c r="AC266" s="74"/>
      <c r="AD266" s="74"/>
      <c r="AE266" s="74"/>
      <c r="AF266" s="74"/>
      <c r="AG266" s="74"/>
      <c r="AH266" s="74"/>
      <c r="AI266" s="74"/>
      <c r="AJ266" s="74"/>
      <c r="AK266" s="69" t="str">
        <f t="shared" si="7"/>
        <v/>
      </c>
      <c r="AL266" s="69" t="str">
        <f t="shared" si="7"/>
        <v/>
      </c>
      <c r="AM266" s="69" t="str">
        <f t="shared" si="7"/>
        <v/>
      </c>
      <c r="AN266" s="79"/>
      <c r="AO266" s="79"/>
      <c r="AP266" s="79"/>
      <c r="AQ266" s="79"/>
      <c r="AR266" s="79"/>
      <c r="AS266" s="79"/>
      <c r="AT266" s="79"/>
      <c r="AU266" s="79"/>
      <c r="AV266" s="80"/>
    </row>
    <row r="267" spans="1:48" s="32" customFormat="1" ht="13.9" thickTop="1" thickBot="1" x14ac:dyDescent="0.45">
      <c r="A267" s="46">
        <v>256</v>
      </c>
      <c r="B267" s="72"/>
      <c r="C267" s="73"/>
      <c r="D267" s="74"/>
      <c r="E267" s="74"/>
      <c r="F267" s="73"/>
      <c r="G267" s="73"/>
      <c r="H267" s="74"/>
      <c r="I267" s="75"/>
      <c r="J267" s="74"/>
      <c r="K267" s="76"/>
      <c r="L267" s="76"/>
      <c r="M267" s="66" t="str">
        <f t="shared" si="6"/>
        <v/>
      </c>
      <c r="N267" s="77"/>
      <c r="O267" s="78"/>
      <c r="P267" s="74"/>
      <c r="Q267" s="79"/>
      <c r="R267" s="74"/>
      <c r="S267" s="74"/>
      <c r="T267" s="74"/>
      <c r="U267" s="74"/>
      <c r="V267" s="74"/>
      <c r="W267" s="74"/>
      <c r="X267" s="74"/>
      <c r="Y267" s="74"/>
      <c r="Z267" s="74"/>
      <c r="AA267" s="74"/>
      <c r="AB267" s="74"/>
      <c r="AC267" s="74"/>
      <c r="AD267" s="74"/>
      <c r="AE267" s="74"/>
      <c r="AF267" s="74"/>
      <c r="AG267" s="74"/>
      <c r="AH267" s="74"/>
      <c r="AI267" s="74"/>
      <c r="AJ267" s="74"/>
      <c r="AK267" s="69" t="str">
        <f t="shared" si="7"/>
        <v/>
      </c>
      <c r="AL267" s="69" t="str">
        <f t="shared" si="7"/>
        <v/>
      </c>
      <c r="AM267" s="69" t="str">
        <f t="shared" si="7"/>
        <v/>
      </c>
      <c r="AN267" s="79"/>
      <c r="AO267" s="79"/>
      <c r="AP267" s="79"/>
      <c r="AQ267" s="79"/>
      <c r="AR267" s="79"/>
      <c r="AS267" s="79"/>
      <c r="AT267" s="79"/>
      <c r="AU267" s="79"/>
      <c r="AV267" s="80"/>
    </row>
    <row r="268" spans="1:48" s="32" customFormat="1" ht="13.9" thickTop="1" thickBot="1" x14ac:dyDescent="0.45">
      <c r="A268" s="46">
        <v>257</v>
      </c>
      <c r="B268" s="72"/>
      <c r="C268" s="73"/>
      <c r="D268" s="74"/>
      <c r="E268" s="74"/>
      <c r="F268" s="73"/>
      <c r="G268" s="73"/>
      <c r="H268" s="74"/>
      <c r="I268" s="75"/>
      <c r="J268" s="74"/>
      <c r="K268" s="76"/>
      <c r="L268" s="76"/>
      <c r="M268" s="66" t="str">
        <f t="shared" ref="M268:M331" si="8">IF(AND(K268&lt;&gt;"",L268&lt;&gt;""),HYPERLINK("https://map.geo.admin.ch/?E="&amp;K268&amp;"&amp;N="&amp;L268&amp;"&amp;zoom=8&amp;crosshair=marker","→ Link"),"")</f>
        <v/>
      </c>
      <c r="N268" s="77"/>
      <c r="O268" s="78"/>
      <c r="P268" s="74"/>
      <c r="Q268" s="79"/>
      <c r="R268" s="74"/>
      <c r="S268" s="74"/>
      <c r="T268" s="74"/>
      <c r="U268" s="74"/>
      <c r="V268" s="74"/>
      <c r="W268" s="74"/>
      <c r="X268" s="74"/>
      <c r="Y268" s="74"/>
      <c r="Z268" s="74"/>
      <c r="AA268" s="74"/>
      <c r="AB268" s="74"/>
      <c r="AC268" s="74"/>
      <c r="AD268" s="74"/>
      <c r="AE268" s="74"/>
      <c r="AF268" s="74"/>
      <c r="AG268" s="74"/>
      <c r="AH268" s="74"/>
      <c r="AI268" s="74"/>
      <c r="AJ268" s="74"/>
      <c r="AK268" s="69" t="str">
        <f t="shared" si="7"/>
        <v/>
      </c>
      <c r="AL268" s="69" t="str">
        <f t="shared" si="7"/>
        <v/>
      </c>
      <c r="AM268" s="69" t="str">
        <f t="shared" si="7"/>
        <v/>
      </c>
      <c r="AN268" s="79"/>
      <c r="AO268" s="79"/>
      <c r="AP268" s="79"/>
      <c r="AQ268" s="79"/>
      <c r="AR268" s="79"/>
      <c r="AS268" s="79"/>
      <c r="AT268" s="79"/>
      <c r="AU268" s="79"/>
      <c r="AV268" s="80"/>
    </row>
    <row r="269" spans="1:48" s="32" customFormat="1" ht="13.9" thickTop="1" thickBot="1" x14ac:dyDescent="0.45">
      <c r="A269" s="46">
        <v>258</v>
      </c>
      <c r="B269" s="72"/>
      <c r="C269" s="73"/>
      <c r="D269" s="74"/>
      <c r="E269" s="74"/>
      <c r="F269" s="73"/>
      <c r="G269" s="73"/>
      <c r="H269" s="74"/>
      <c r="I269" s="75"/>
      <c r="J269" s="74"/>
      <c r="K269" s="76"/>
      <c r="L269" s="76"/>
      <c r="M269" s="66" t="str">
        <f t="shared" si="8"/>
        <v/>
      </c>
      <c r="N269" s="77"/>
      <c r="O269" s="78"/>
      <c r="P269" s="74"/>
      <c r="Q269" s="79"/>
      <c r="R269" s="74"/>
      <c r="S269" s="74"/>
      <c r="T269" s="74"/>
      <c r="U269" s="74"/>
      <c r="V269" s="74"/>
      <c r="W269" s="74"/>
      <c r="X269" s="74"/>
      <c r="Y269" s="74"/>
      <c r="Z269" s="74"/>
      <c r="AA269" s="74"/>
      <c r="AB269" s="74"/>
      <c r="AC269" s="74"/>
      <c r="AD269" s="74"/>
      <c r="AE269" s="74"/>
      <c r="AF269" s="74"/>
      <c r="AG269" s="74"/>
      <c r="AH269" s="74"/>
      <c r="AI269" s="74"/>
      <c r="AJ269" s="74"/>
      <c r="AK269" s="69" t="str">
        <f t="shared" ref="AK269:AM332" si="9">IF($B269="","",AK$5)</f>
        <v/>
      </c>
      <c r="AL269" s="69" t="str">
        <f t="shared" si="9"/>
        <v/>
      </c>
      <c r="AM269" s="69" t="str">
        <f t="shared" si="9"/>
        <v/>
      </c>
      <c r="AN269" s="79"/>
      <c r="AO269" s="79"/>
      <c r="AP269" s="79"/>
      <c r="AQ269" s="79"/>
      <c r="AR269" s="79"/>
      <c r="AS269" s="79"/>
      <c r="AT269" s="79"/>
      <c r="AU269" s="79"/>
      <c r="AV269" s="80"/>
    </row>
    <row r="270" spans="1:48" s="32" customFormat="1" ht="13.9" thickTop="1" thickBot="1" x14ac:dyDescent="0.45">
      <c r="A270" s="46">
        <v>259</v>
      </c>
      <c r="B270" s="72"/>
      <c r="C270" s="73"/>
      <c r="D270" s="74"/>
      <c r="E270" s="74"/>
      <c r="F270" s="73"/>
      <c r="G270" s="73"/>
      <c r="H270" s="74"/>
      <c r="I270" s="75"/>
      <c r="J270" s="74"/>
      <c r="K270" s="76"/>
      <c r="L270" s="76"/>
      <c r="M270" s="66" t="str">
        <f t="shared" si="8"/>
        <v/>
      </c>
      <c r="N270" s="77"/>
      <c r="O270" s="78"/>
      <c r="P270" s="74"/>
      <c r="Q270" s="79"/>
      <c r="R270" s="74"/>
      <c r="S270" s="74"/>
      <c r="T270" s="74"/>
      <c r="U270" s="74"/>
      <c r="V270" s="74"/>
      <c r="W270" s="74"/>
      <c r="X270" s="74"/>
      <c r="Y270" s="74"/>
      <c r="Z270" s="74"/>
      <c r="AA270" s="74"/>
      <c r="AB270" s="74"/>
      <c r="AC270" s="74"/>
      <c r="AD270" s="74"/>
      <c r="AE270" s="74"/>
      <c r="AF270" s="74"/>
      <c r="AG270" s="74"/>
      <c r="AH270" s="74"/>
      <c r="AI270" s="74"/>
      <c r="AJ270" s="74"/>
      <c r="AK270" s="69" t="str">
        <f t="shared" si="9"/>
        <v/>
      </c>
      <c r="AL270" s="69" t="str">
        <f t="shared" si="9"/>
        <v/>
      </c>
      <c r="AM270" s="69" t="str">
        <f t="shared" si="9"/>
        <v/>
      </c>
      <c r="AN270" s="79"/>
      <c r="AO270" s="79"/>
      <c r="AP270" s="79"/>
      <c r="AQ270" s="79"/>
      <c r="AR270" s="79"/>
      <c r="AS270" s="79"/>
      <c r="AT270" s="79"/>
      <c r="AU270" s="79"/>
      <c r="AV270" s="80"/>
    </row>
    <row r="271" spans="1:48" s="32" customFormat="1" ht="13.9" thickTop="1" thickBot="1" x14ac:dyDescent="0.45">
      <c r="A271" s="46">
        <v>260</v>
      </c>
      <c r="B271" s="72"/>
      <c r="C271" s="73"/>
      <c r="D271" s="74"/>
      <c r="E271" s="74"/>
      <c r="F271" s="73"/>
      <c r="G271" s="73"/>
      <c r="H271" s="74"/>
      <c r="I271" s="75"/>
      <c r="J271" s="74"/>
      <c r="K271" s="76"/>
      <c r="L271" s="76"/>
      <c r="M271" s="66" t="str">
        <f t="shared" si="8"/>
        <v/>
      </c>
      <c r="N271" s="77"/>
      <c r="O271" s="78"/>
      <c r="P271" s="74"/>
      <c r="Q271" s="79"/>
      <c r="R271" s="74"/>
      <c r="S271" s="74"/>
      <c r="T271" s="74"/>
      <c r="U271" s="74"/>
      <c r="V271" s="74"/>
      <c r="W271" s="74"/>
      <c r="X271" s="74"/>
      <c r="Y271" s="74"/>
      <c r="Z271" s="74"/>
      <c r="AA271" s="74"/>
      <c r="AB271" s="74"/>
      <c r="AC271" s="74"/>
      <c r="AD271" s="74"/>
      <c r="AE271" s="74"/>
      <c r="AF271" s="74"/>
      <c r="AG271" s="74"/>
      <c r="AH271" s="74"/>
      <c r="AI271" s="74"/>
      <c r="AJ271" s="74"/>
      <c r="AK271" s="69" t="str">
        <f t="shared" si="9"/>
        <v/>
      </c>
      <c r="AL271" s="69" t="str">
        <f t="shared" si="9"/>
        <v/>
      </c>
      <c r="AM271" s="69" t="str">
        <f t="shared" si="9"/>
        <v/>
      </c>
      <c r="AN271" s="79"/>
      <c r="AO271" s="79"/>
      <c r="AP271" s="79"/>
      <c r="AQ271" s="79"/>
      <c r="AR271" s="79"/>
      <c r="AS271" s="79"/>
      <c r="AT271" s="79"/>
      <c r="AU271" s="79"/>
      <c r="AV271" s="80"/>
    </row>
    <row r="272" spans="1:48" s="32" customFormat="1" ht="13.9" thickTop="1" thickBot="1" x14ac:dyDescent="0.45">
      <c r="A272" s="46">
        <v>261</v>
      </c>
      <c r="B272" s="72"/>
      <c r="C272" s="73"/>
      <c r="D272" s="74"/>
      <c r="E272" s="74"/>
      <c r="F272" s="73"/>
      <c r="G272" s="73"/>
      <c r="H272" s="74"/>
      <c r="I272" s="75"/>
      <c r="J272" s="74"/>
      <c r="K272" s="76"/>
      <c r="L272" s="76"/>
      <c r="M272" s="66" t="str">
        <f t="shared" si="8"/>
        <v/>
      </c>
      <c r="N272" s="77"/>
      <c r="O272" s="78"/>
      <c r="P272" s="74"/>
      <c r="Q272" s="79"/>
      <c r="R272" s="74"/>
      <c r="S272" s="74"/>
      <c r="T272" s="74"/>
      <c r="U272" s="74"/>
      <c r="V272" s="74"/>
      <c r="W272" s="74"/>
      <c r="X272" s="74"/>
      <c r="Y272" s="74"/>
      <c r="Z272" s="74"/>
      <c r="AA272" s="74"/>
      <c r="AB272" s="74"/>
      <c r="AC272" s="74"/>
      <c r="AD272" s="74"/>
      <c r="AE272" s="74"/>
      <c r="AF272" s="74"/>
      <c r="AG272" s="74"/>
      <c r="AH272" s="74"/>
      <c r="AI272" s="74"/>
      <c r="AJ272" s="74"/>
      <c r="AK272" s="69" t="str">
        <f t="shared" si="9"/>
        <v/>
      </c>
      <c r="AL272" s="69" t="str">
        <f t="shared" si="9"/>
        <v/>
      </c>
      <c r="AM272" s="69" t="str">
        <f t="shared" si="9"/>
        <v/>
      </c>
      <c r="AN272" s="79"/>
      <c r="AO272" s="79"/>
      <c r="AP272" s="79"/>
      <c r="AQ272" s="79"/>
      <c r="AR272" s="79"/>
      <c r="AS272" s="79"/>
      <c r="AT272" s="79"/>
      <c r="AU272" s="79"/>
      <c r="AV272" s="80"/>
    </row>
    <row r="273" spans="1:48" s="32" customFormat="1" ht="13.9" thickTop="1" thickBot="1" x14ac:dyDescent="0.45">
      <c r="A273" s="46">
        <v>262</v>
      </c>
      <c r="B273" s="72"/>
      <c r="C273" s="73"/>
      <c r="D273" s="74"/>
      <c r="E273" s="74"/>
      <c r="F273" s="73"/>
      <c r="G273" s="73"/>
      <c r="H273" s="74"/>
      <c r="I273" s="75"/>
      <c r="J273" s="74"/>
      <c r="K273" s="76"/>
      <c r="L273" s="76"/>
      <c r="M273" s="66" t="str">
        <f t="shared" si="8"/>
        <v/>
      </c>
      <c r="N273" s="77"/>
      <c r="O273" s="78"/>
      <c r="P273" s="74"/>
      <c r="Q273" s="79"/>
      <c r="R273" s="74"/>
      <c r="S273" s="74"/>
      <c r="T273" s="74"/>
      <c r="U273" s="74"/>
      <c r="V273" s="74"/>
      <c r="W273" s="74"/>
      <c r="X273" s="74"/>
      <c r="Y273" s="74"/>
      <c r="Z273" s="74"/>
      <c r="AA273" s="74"/>
      <c r="AB273" s="74"/>
      <c r="AC273" s="74"/>
      <c r="AD273" s="74"/>
      <c r="AE273" s="74"/>
      <c r="AF273" s="74"/>
      <c r="AG273" s="74"/>
      <c r="AH273" s="74"/>
      <c r="AI273" s="74"/>
      <c r="AJ273" s="74"/>
      <c r="AK273" s="69" t="str">
        <f t="shared" si="9"/>
        <v/>
      </c>
      <c r="AL273" s="69" t="str">
        <f t="shared" si="9"/>
        <v/>
      </c>
      <c r="AM273" s="69" t="str">
        <f t="shared" si="9"/>
        <v/>
      </c>
      <c r="AN273" s="79"/>
      <c r="AO273" s="79"/>
      <c r="AP273" s="79"/>
      <c r="AQ273" s="79"/>
      <c r="AR273" s="79"/>
      <c r="AS273" s="79"/>
      <c r="AT273" s="79"/>
      <c r="AU273" s="79"/>
      <c r="AV273" s="80"/>
    </row>
    <row r="274" spans="1:48" s="32" customFormat="1" ht="13.9" thickTop="1" thickBot="1" x14ac:dyDescent="0.45">
      <c r="A274" s="46">
        <v>263</v>
      </c>
      <c r="B274" s="72"/>
      <c r="C274" s="73"/>
      <c r="D274" s="74"/>
      <c r="E274" s="74"/>
      <c r="F274" s="73"/>
      <c r="G274" s="73"/>
      <c r="H274" s="74"/>
      <c r="I274" s="75"/>
      <c r="J274" s="74"/>
      <c r="K274" s="76"/>
      <c r="L274" s="76"/>
      <c r="M274" s="66" t="str">
        <f t="shared" si="8"/>
        <v/>
      </c>
      <c r="N274" s="77"/>
      <c r="O274" s="78"/>
      <c r="P274" s="74"/>
      <c r="Q274" s="79"/>
      <c r="R274" s="74"/>
      <c r="S274" s="74"/>
      <c r="T274" s="74"/>
      <c r="U274" s="74"/>
      <c r="V274" s="74"/>
      <c r="W274" s="74"/>
      <c r="X274" s="74"/>
      <c r="Y274" s="74"/>
      <c r="Z274" s="74"/>
      <c r="AA274" s="74"/>
      <c r="AB274" s="74"/>
      <c r="AC274" s="74"/>
      <c r="AD274" s="74"/>
      <c r="AE274" s="74"/>
      <c r="AF274" s="74"/>
      <c r="AG274" s="74"/>
      <c r="AH274" s="74"/>
      <c r="AI274" s="74"/>
      <c r="AJ274" s="74"/>
      <c r="AK274" s="69" t="str">
        <f t="shared" si="9"/>
        <v/>
      </c>
      <c r="AL274" s="69" t="str">
        <f t="shared" si="9"/>
        <v/>
      </c>
      <c r="AM274" s="69" t="str">
        <f t="shared" si="9"/>
        <v/>
      </c>
      <c r="AN274" s="79"/>
      <c r="AO274" s="79"/>
      <c r="AP274" s="79"/>
      <c r="AQ274" s="79"/>
      <c r="AR274" s="79"/>
      <c r="AS274" s="79"/>
      <c r="AT274" s="79"/>
      <c r="AU274" s="79"/>
      <c r="AV274" s="80"/>
    </row>
    <row r="275" spans="1:48" s="32" customFormat="1" ht="13.9" thickTop="1" thickBot="1" x14ac:dyDescent="0.45">
      <c r="A275" s="46">
        <v>264</v>
      </c>
      <c r="B275" s="72"/>
      <c r="C275" s="73"/>
      <c r="D275" s="74"/>
      <c r="E275" s="74"/>
      <c r="F275" s="73"/>
      <c r="G275" s="73"/>
      <c r="H275" s="74"/>
      <c r="I275" s="75"/>
      <c r="J275" s="74"/>
      <c r="K275" s="76"/>
      <c r="L275" s="76"/>
      <c r="M275" s="66" t="str">
        <f t="shared" si="8"/>
        <v/>
      </c>
      <c r="N275" s="77"/>
      <c r="O275" s="78"/>
      <c r="P275" s="74"/>
      <c r="Q275" s="79"/>
      <c r="R275" s="74"/>
      <c r="S275" s="74"/>
      <c r="T275" s="74"/>
      <c r="U275" s="74"/>
      <c r="V275" s="74"/>
      <c r="W275" s="74"/>
      <c r="X275" s="74"/>
      <c r="Y275" s="74"/>
      <c r="Z275" s="74"/>
      <c r="AA275" s="74"/>
      <c r="AB275" s="74"/>
      <c r="AC275" s="74"/>
      <c r="AD275" s="74"/>
      <c r="AE275" s="74"/>
      <c r="AF275" s="74"/>
      <c r="AG275" s="74"/>
      <c r="AH275" s="74"/>
      <c r="AI275" s="74"/>
      <c r="AJ275" s="74"/>
      <c r="AK275" s="69" t="str">
        <f t="shared" si="9"/>
        <v/>
      </c>
      <c r="AL275" s="69" t="str">
        <f t="shared" si="9"/>
        <v/>
      </c>
      <c r="AM275" s="69" t="str">
        <f t="shared" si="9"/>
        <v/>
      </c>
      <c r="AN275" s="79"/>
      <c r="AO275" s="79"/>
      <c r="AP275" s="79"/>
      <c r="AQ275" s="79"/>
      <c r="AR275" s="79"/>
      <c r="AS275" s="79"/>
      <c r="AT275" s="79"/>
      <c r="AU275" s="79"/>
      <c r="AV275" s="80"/>
    </row>
    <row r="276" spans="1:48" s="32" customFormat="1" ht="13.9" thickTop="1" thickBot="1" x14ac:dyDescent="0.45">
      <c r="A276" s="46">
        <v>265</v>
      </c>
      <c r="B276" s="72"/>
      <c r="C276" s="73"/>
      <c r="D276" s="74"/>
      <c r="E276" s="74"/>
      <c r="F276" s="73"/>
      <c r="G276" s="73"/>
      <c r="H276" s="74"/>
      <c r="I276" s="75"/>
      <c r="J276" s="74"/>
      <c r="K276" s="76"/>
      <c r="L276" s="76"/>
      <c r="M276" s="66" t="str">
        <f t="shared" si="8"/>
        <v/>
      </c>
      <c r="N276" s="77"/>
      <c r="O276" s="78"/>
      <c r="P276" s="74"/>
      <c r="Q276" s="79"/>
      <c r="R276" s="74"/>
      <c r="S276" s="74"/>
      <c r="T276" s="74"/>
      <c r="U276" s="74"/>
      <c r="V276" s="74"/>
      <c r="W276" s="74"/>
      <c r="X276" s="74"/>
      <c r="Y276" s="74"/>
      <c r="Z276" s="74"/>
      <c r="AA276" s="74"/>
      <c r="AB276" s="74"/>
      <c r="AC276" s="74"/>
      <c r="AD276" s="74"/>
      <c r="AE276" s="74"/>
      <c r="AF276" s="74"/>
      <c r="AG276" s="74"/>
      <c r="AH276" s="74"/>
      <c r="AI276" s="74"/>
      <c r="AJ276" s="74"/>
      <c r="AK276" s="69" t="str">
        <f t="shared" si="9"/>
        <v/>
      </c>
      <c r="AL276" s="69" t="str">
        <f t="shared" si="9"/>
        <v/>
      </c>
      <c r="AM276" s="69" t="str">
        <f t="shared" si="9"/>
        <v/>
      </c>
      <c r="AN276" s="79"/>
      <c r="AO276" s="79"/>
      <c r="AP276" s="79"/>
      <c r="AQ276" s="79"/>
      <c r="AR276" s="79"/>
      <c r="AS276" s="79"/>
      <c r="AT276" s="79"/>
      <c r="AU276" s="79"/>
      <c r="AV276" s="80"/>
    </row>
    <row r="277" spans="1:48" s="32" customFormat="1" ht="13.9" thickTop="1" thickBot="1" x14ac:dyDescent="0.45">
      <c r="A277" s="46">
        <v>266</v>
      </c>
      <c r="B277" s="72"/>
      <c r="C277" s="73"/>
      <c r="D277" s="74"/>
      <c r="E277" s="74"/>
      <c r="F277" s="73"/>
      <c r="G277" s="73"/>
      <c r="H277" s="74"/>
      <c r="I277" s="75"/>
      <c r="J277" s="74"/>
      <c r="K277" s="76"/>
      <c r="L277" s="76"/>
      <c r="M277" s="66" t="str">
        <f t="shared" si="8"/>
        <v/>
      </c>
      <c r="N277" s="77"/>
      <c r="O277" s="78"/>
      <c r="P277" s="74"/>
      <c r="Q277" s="79"/>
      <c r="R277" s="74"/>
      <c r="S277" s="74"/>
      <c r="T277" s="74"/>
      <c r="U277" s="74"/>
      <c r="V277" s="74"/>
      <c r="W277" s="74"/>
      <c r="X277" s="74"/>
      <c r="Y277" s="74"/>
      <c r="Z277" s="74"/>
      <c r="AA277" s="74"/>
      <c r="AB277" s="74"/>
      <c r="AC277" s="74"/>
      <c r="AD277" s="74"/>
      <c r="AE277" s="74"/>
      <c r="AF277" s="74"/>
      <c r="AG277" s="74"/>
      <c r="AH277" s="74"/>
      <c r="AI277" s="74"/>
      <c r="AJ277" s="74"/>
      <c r="AK277" s="69" t="str">
        <f t="shared" si="9"/>
        <v/>
      </c>
      <c r="AL277" s="69" t="str">
        <f t="shared" si="9"/>
        <v/>
      </c>
      <c r="AM277" s="69" t="str">
        <f t="shared" si="9"/>
        <v/>
      </c>
      <c r="AN277" s="79"/>
      <c r="AO277" s="79"/>
      <c r="AP277" s="79"/>
      <c r="AQ277" s="79"/>
      <c r="AR277" s="79"/>
      <c r="AS277" s="79"/>
      <c r="AT277" s="79"/>
      <c r="AU277" s="79"/>
      <c r="AV277" s="80"/>
    </row>
    <row r="278" spans="1:48" s="32" customFormat="1" ht="13.9" thickTop="1" thickBot="1" x14ac:dyDescent="0.45">
      <c r="A278" s="46">
        <v>267</v>
      </c>
      <c r="B278" s="72"/>
      <c r="C278" s="73"/>
      <c r="D278" s="74"/>
      <c r="E278" s="74"/>
      <c r="F278" s="73"/>
      <c r="G278" s="73"/>
      <c r="H278" s="74"/>
      <c r="I278" s="75"/>
      <c r="J278" s="74"/>
      <c r="K278" s="76"/>
      <c r="L278" s="76"/>
      <c r="M278" s="66" t="str">
        <f t="shared" si="8"/>
        <v/>
      </c>
      <c r="N278" s="77"/>
      <c r="O278" s="78"/>
      <c r="P278" s="74"/>
      <c r="Q278" s="79"/>
      <c r="R278" s="74"/>
      <c r="S278" s="74"/>
      <c r="T278" s="74"/>
      <c r="U278" s="74"/>
      <c r="V278" s="74"/>
      <c r="W278" s="74"/>
      <c r="X278" s="74"/>
      <c r="Y278" s="74"/>
      <c r="Z278" s="74"/>
      <c r="AA278" s="74"/>
      <c r="AB278" s="74"/>
      <c r="AC278" s="74"/>
      <c r="AD278" s="74"/>
      <c r="AE278" s="74"/>
      <c r="AF278" s="74"/>
      <c r="AG278" s="74"/>
      <c r="AH278" s="74"/>
      <c r="AI278" s="74"/>
      <c r="AJ278" s="74"/>
      <c r="AK278" s="69" t="str">
        <f t="shared" si="9"/>
        <v/>
      </c>
      <c r="AL278" s="69" t="str">
        <f t="shared" si="9"/>
        <v/>
      </c>
      <c r="AM278" s="69" t="str">
        <f t="shared" si="9"/>
        <v/>
      </c>
      <c r="AN278" s="79"/>
      <c r="AO278" s="79"/>
      <c r="AP278" s="79"/>
      <c r="AQ278" s="79"/>
      <c r="AR278" s="79"/>
      <c r="AS278" s="79"/>
      <c r="AT278" s="79"/>
      <c r="AU278" s="79"/>
      <c r="AV278" s="80"/>
    </row>
    <row r="279" spans="1:48" s="32" customFormat="1" ht="13.9" thickTop="1" thickBot="1" x14ac:dyDescent="0.45">
      <c r="A279" s="46">
        <v>268</v>
      </c>
      <c r="B279" s="72"/>
      <c r="C279" s="73"/>
      <c r="D279" s="74"/>
      <c r="E279" s="74"/>
      <c r="F279" s="73"/>
      <c r="G279" s="73"/>
      <c r="H279" s="74"/>
      <c r="I279" s="75"/>
      <c r="J279" s="74"/>
      <c r="K279" s="76"/>
      <c r="L279" s="76"/>
      <c r="M279" s="66" t="str">
        <f t="shared" si="8"/>
        <v/>
      </c>
      <c r="N279" s="77"/>
      <c r="O279" s="78"/>
      <c r="P279" s="74"/>
      <c r="Q279" s="79"/>
      <c r="R279" s="74"/>
      <c r="S279" s="74"/>
      <c r="T279" s="74"/>
      <c r="U279" s="74"/>
      <c r="V279" s="74"/>
      <c r="W279" s="74"/>
      <c r="X279" s="74"/>
      <c r="Y279" s="74"/>
      <c r="Z279" s="74"/>
      <c r="AA279" s="74"/>
      <c r="AB279" s="74"/>
      <c r="AC279" s="74"/>
      <c r="AD279" s="74"/>
      <c r="AE279" s="74"/>
      <c r="AF279" s="74"/>
      <c r="AG279" s="74"/>
      <c r="AH279" s="74"/>
      <c r="AI279" s="74"/>
      <c r="AJ279" s="74"/>
      <c r="AK279" s="69" t="str">
        <f t="shared" si="9"/>
        <v/>
      </c>
      <c r="AL279" s="69" t="str">
        <f t="shared" si="9"/>
        <v/>
      </c>
      <c r="AM279" s="69" t="str">
        <f t="shared" si="9"/>
        <v/>
      </c>
      <c r="AN279" s="79"/>
      <c r="AO279" s="79"/>
      <c r="AP279" s="79"/>
      <c r="AQ279" s="79"/>
      <c r="AR279" s="79"/>
      <c r="AS279" s="79"/>
      <c r="AT279" s="79"/>
      <c r="AU279" s="79"/>
      <c r="AV279" s="80"/>
    </row>
    <row r="280" spans="1:48" s="32" customFormat="1" ht="13.9" thickTop="1" thickBot="1" x14ac:dyDescent="0.45">
      <c r="A280" s="46">
        <v>269</v>
      </c>
      <c r="B280" s="72"/>
      <c r="C280" s="73"/>
      <c r="D280" s="74"/>
      <c r="E280" s="74"/>
      <c r="F280" s="73"/>
      <c r="G280" s="73"/>
      <c r="H280" s="74"/>
      <c r="I280" s="75"/>
      <c r="J280" s="74"/>
      <c r="K280" s="76"/>
      <c r="L280" s="76"/>
      <c r="M280" s="66" t="str">
        <f t="shared" si="8"/>
        <v/>
      </c>
      <c r="N280" s="77"/>
      <c r="O280" s="78"/>
      <c r="P280" s="74"/>
      <c r="Q280" s="79"/>
      <c r="R280" s="74"/>
      <c r="S280" s="74"/>
      <c r="T280" s="74"/>
      <c r="U280" s="74"/>
      <c r="V280" s="74"/>
      <c r="W280" s="74"/>
      <c r="X280" s="74"/>
      <c r="Y280" s="74"/>
      <c r="Z280" s="74"/>
      <c r="AA280" s="74"/>
      <c r="AB280" s="74"/>
      <c r="AC280" s="74"/>
      <c r="AD280" s="74"/>
      <c r="AE280" s="74"/>
      <c r="AF280" s="74"/>
      <c r="AG280" s="74"/>
      <c r="AH280" s="74"/>
      <c r="AI280" s="74"/>
      <c r="AJ280" s="74"/>
      <c r="AK280" s="69" t="str">
        <f t="shared" si="9"/>
        <v/>
      </c>
      <c r="AL280" s="69" t="str">
        <f t="shared" si="9"/>
        <v/>
      </c>
      <c r="AM280" s="69" t="str">
        <f t="shared" si="9"/>
        <v/>
      </c>
      <c r="AN280" s="79"/>
      <c r="AO280" s="79"/>
      <c r="AP280" s="79"/>
      <c r="AQ280" s="79"/>
      <c r="AR280" s="79"/>
      <c r="AS280" s="79"/>
      <c r="AT280" s="79"/>
      <c r="AU280" s="79"/>
      <c r="AV280" s="80"/>
    </row>
    <row r="281" spans="1:48" s="32" customFormat="1" ht="13.9" thickTop="1" thickBot="1" x14ac:dyDescent="0.45">
      <c r="A281" s="46">
        <v>270</v>
      </c>
      <c r="B281" s="72"/>
      <c r="C281" s="73"/>
      <c r="D281" s="74"/>
      <c r="E281" s="74"/>
      <c r="F281" s="73"/>
      <c r="G281" s="73"/>
      <c r="H281" s="74"/>
      <c r="I281" s="75"/>
      <c r="J281" s="74"/>
      <c r="K281" s="76"/>
      <c r="L281" s="76"/>
      <c r="M281" s="66" t="str">
        <f t="shared" si="8"/>
        <v/>
      </c>
      <c r="N281" s="77"/>
      <c r="O281" s="78"/>
      <c r="P281" s="74"/>
      <c r="Q281" s="79"/>
      <c r="R281" s="74"/>
      <c r="S281" s="74"/>
      <c r="T281" s="74"/>
      <c r="U281" s="74"/>
      <c r="V281" s="74"/>
      <c r="W281" s="74"/>
      <c r="X281" s="74"/>
      <c r="Y281" s="74"/>
      <c r="Z281" s="74"/>
      <c r="AA281" s="74"/>
      <c r="AB281" s="74"/>
      <c r="AC281" s="74"/>
      <c r="AD281" s="74"/>
      <c r="AE281" s="74"/>
      <c r="AF281" s="74"/>
      <c r="AG281" s="74"/>
      <c r="AH281" s="74"/>
      <c r="AI281" s="74"/>
      <c r="AJ281" s="74"/>
      <c r="AK281" s="69" t="str">
        <f t="shared" si="9"/>
        <v/>
      </c>
      <c r="AL281" s="69" t="str">
        <f t="shared" si="9"/>
        <v/>
      </c>
      <c r="AM281" s="69" t="str">
        <f t="shared" si="9"/>
        <v/>
      </c>
      <c r="AN281" s="79"/>
      <c r="AO281" s="79"/>
      <c r="AP281" s="79"/>
      <c r="AQ281" s="79"/>
      <c r="AR281" s="79"/>
      <c r="AS281" s="79"/>
      <c r="AT281" s="79"/>
      <c r="AU281" s="79"/>
      <c r="AV281" s="80"/>
    </row>
    <row r="282" spans="1:48" s="32" customFormat="1" ht="13.9" thickTop="1" thickBot="1" x14ac:dyDescent="0.45">
      <c r="A282" s="46">
        <v>271</v>
      </c>
      <c r="B282" s="72"/>
      <c r="C282" s="73"/>
      <c r="D282" s="74"/>
      <c r="E282" s="74"/>
      <c r="F282" s="73"/>
      <c r="G282" s="73"/>
      <c r="H282" s="74"/>
      <c r="I282" s="75"/>
      <c r="J282" s="74"/>
      <c r="K282" s="76"/>
      <c r="L282" s="76"/>
      <c r="M282" s="66" t="str">
        <f t="shared" si="8"/>
        <v/>
      </c>
      <c r="N282" s="77"/>
      <c r="O282" s="78"/>
      <c r="P282" s="74"/>
      <c r="Q282" s="79"/>
      <c r="R282" s="74"/>
      <c r="S282" s="74"/>
      <c r="T282" s="74"/>
      <c r="U282" s="74"/>
      <c r="V282" s="74"/>
      <c r="W282" s="74"/>
      <c r="X282" s="74"/>
      <c r="Y282" s="74"/>
      <c r="Z282" s="74"/>
      <c r="AA282" s="74"/>
      <c r="AB282" s="74"/>
      <c r="AC282" s="74"/>
      <c r="AD282" s="74"/>
      <c r="AE282" s="74"/>
      <c r="AF282" s="74"/>
      <c r="AG282" s="74"/>
      <c r="AH282" s="74"/>
      <c r="AI282" s="74"/>
      <c r="AJ282" s="74"/>
      <c r="AK282" s="69" t="str">
        <f t="shared" si="9"/>
        <v/>
      </c>
      <c r="AL282" s="69" t="str">
        <f t="shared" si="9"/>
        <v/>
      </c>
      <c r="AM282" s="69" t="str">
        <f t="shared" si="9"/>
        <v/>
      </c>
      <c r="AN282" s="79"/>
      <c r="AO282" s="79"/>
      <c r="AP282" s="79"/>
      <c r="AQ282" s="79"/>
      <c r="AR282" s="79"/>
      <c r="AS282" s="79"/>
      <c r="AT282" s="79"/>
      <c r="AU282" s="79"/>
      <c r="AV282" s="80"/>
    </row>
    <row r="283" spans="1:48" s="32" customFormat="1" ht="13.9" thickTop="1" thickBot="1" x14ac:dyDescent="0.45">
      <c r="A283" s="46">
        <v>272</v>
      </c>
      <c r="B283" s="72"/>
      <c r="C283" s="73"/>
      <c r="D283" s="74"/>
      <c r="E283" s="74"/>
      <c r="F283" s="73"/>
      <c r="G283" s="73"/>
      <c r="H283" s="74"/>
      <c r="I283" s="75"/>
      <c r="J283" s="74"/>
      <c r="K283" s="76"/>
      <c r="L283" s="76"/>
      <c r="M283" s="66" t="str">
        <f t="shared" si="8"/>
        <v/>
      </c>
      <c r="N283" s="77"/>
      <c r="O283" s="78"/>
      <c r="P283" s="74"/>
      <c r="Q283" s="79"/>
      <c r="R283" s="74"/>
      <c r="S283" s="74"/>
      <c r="T283" s="74"/>
      <c r="U283" s="74"/>
      <c r="V283" s="74"/>
      <c r="W283" s="74"/>
      <c r="X283" s="74"/>
      <c r="Y283" s="74"/>
      <c r="Z283" s="74"/>
      <c r="AA283" s="74"/>
      <c r="AB283" s="74"/>
      <c r="AC283" s="74"/>
      <c r="AD283" s="74"/>
      <c r="AE283" s="74"/>
      <c r="AF283" s="74"/>
      <c r="AG283" s="74"/>
      <c r="AH283" s="74"/>
      <c r="AI283" s="74"/>
      <c r="AJ283" s="74"/>
      <c r="AK283" s="69" t="str">
        <f t="shared" si="9"/>
        <v/>
      </c>
      <c r="AL283" s="69" t="str">
        <f t="shared" si="9"/>
        <v/>
      </c>
      <c r="AM283" s="69" t="str">
        <f t="shared" si="9"/>
        <v/>
      </c>
      <c r="AN283" s="79"/>
      <c r="AO283" s="79"/>
      <c r="AP283" s="79"/>
      <c r="AQ283" s="79"/>
      <c r="AR283" s="79"/>
      <c r="AS283" s="79"/>
      <c r="AT283" s="79"/>
      <c r="AU283" s="79"/>
      <c r="AV283" s="80"/>
    </row>
    <row r="284" spans="1:48" s="32" customFormat="1" ht="13.9" thickTop="1" thickBot="1" x14ac:dyDescent="0.45">
      <c r="A284" s="46">
        <v>273</v>
      </c>
      <c r="B284" s="72"/>
      <c r="C284" s="73"/>
      <c r="D284" s="74"/>
      <c r="E284" s="74"/>
      <c r="F284" s="73"/>
      <c r="G284" s="73"/>
      <c r="H284" s="74"/>
      <c r="I284" s="75"/>
      <c r="J284" s="74"/>
      <c r="K284" s="76"/>
      <c r="L284" s="76"/>
      <c r="M284" s="66" t="str">
        <f t="shared" si="8"/>
        <v/>
      </c>
      <c r="N284" s="77"/>
      <c r="O284" s="78"/>
      <c r="P284" s="74"/>
      <c r="Q284" s="79"/>
      <c r="R284" s="74"/>
      <c r="S284" s="74"/>
      <c r="T284" s="74"/>
      <c r="U284" s="74"/>
      <c r="V284" s="74"/>
      <c r="W284" s="74"/>
      <c r="X284" s="74"/>
      <c r="Y284" s="74"/>
      <c r="Z284" s="74"/>
      <c r="AA284" s="74"/>
      <c r="AB284" s="74"/>
      <c r="AC284" s="74"/>
      <c r="AD284" s="74"/>
      <c r="AE284" s="74"/>
      <c r="AF284" s="74"/>
      <c r="AG284" s="74"/>
      <c r="AH284" s="74"/>
      <c r="AI284" s="74"/>
      <c r="AJ284" s="74"/>
      <c r="AK284" s="69" t="str">
        <f t="shared" si="9"/>
        <v/>
      </c>
      <c r="AL284" s="69" t="str">
        <f t="shared" si="9"/>
        <v/>
      </c>
      <c r="AM284" s="69" t="str">
        <f t="shared" si="9"/>
        <v/>
      </c>
      <c r="AN284" s="79"/>
      <c r="AO284" s="79"/>
      <c r="AP284" s="79"/>
      <c r="AQ284" s="79"/>
      <c r="AR284" s="79"/>
      <c r="AS284" s="79"/>
      <c r="AT284" s="79"/>
      <c r="AU284" s="79"/>
      <c r="AV284" s="80"/>
    </row>
    <row r="285" spans="1:48" s="32" customFormat="1" ht="13.9" thickTop="1" thickBot="1" x14ac:dyDescent="0.45">
      <c r="A285" s="46">
        <v>274</v>
      </c>
      <c r="B285" s="72"/>
      <c r="C285" s="73"/>
      <c r="D285" s="74"/>
      <c r="E285" s="74"/>
      <c r="F285" s="73"/>
      <c r="G285" s="73"/>
      <c r="H285" s="74"/>
      <c r="I285" s="75"/>
      <c r="J285" s="74"/>
      <c r="K285" s="76"/>
      <c r="L285" s="76"/>
      <c r="M285" s="66" t="str">
        <f t="shared" si="8"/>
        <v/>
      </c>
      <c r="N285" s="77"/>
      <c r="O285" s="78"/>
      <c r="P285" s="74"/>
      <c r="Q285" s="79"/>
      <c r="R285" s="74"/>
      <c r="S285" s="74"/>
      <c r="T285" s="74"/>
      <c r="U285" s="74"/>
      <c r="V285" s="74"/>
      <c r="W285" s="74"/>
      <c r="X285" s="74"/>
      <c r="Y285" s="74"/>
      <c r="Z285" s="74"/>
      <c r="AA285" s="74"/>
      <c r="AB285" s="74"/>
      <c r="AC285" s="74"/>
      <c r="AD285" s="74"/>
      <c r="AE285" s="74"/>
      <c r="AF285" s="74"/>
      <c r="AG285" s="74"/>
      <c r="AH285" s="74"/>
      <c r="AI285" s="74"/>
      <c r="AJ285" s="74"/>
      <c r="AK285" s="69" t="str">
        <f t="shared" si="9"/>
        <v/>
      </c>
      <c r="AL285" s="69" t="str">
        <f t="shared" si="9"/>
        <v/>
      </c>
      <c r="AM285" s="69" t="str">
        <f t="shared" si="9"/>
        <v/>
      </c>
      <c r="AN285" s="79"/>
      <c r="AO285" s="79"/>
      <c r="AP285" s="79"/>
      <c r="AQ285" s="79"/>
      <c r="AR285" s="79"/>
      <c r="AS285" s="79"/>
      <c r="AT285" s="79"/>
      <c r="AU285" s="79"/>
      <c r="AV285" s="80"/>
    </row>
    <row r="286" spans="1:48" s="32" customFormat="1" ht="13.9" thickTop="1" thickBot="1" x14ac:dyDescent="0.45">
      <c r="A286" s="46">
        <v>275</v>
      </c>
      <c r="B286" s="72"/>
      <c r="C286" s="73"/>
      <c r="D286" s="74"/>
      <c r="E286" s="74"/>
      <c r="F286" s="73"/>
      <c r="G286" s="73"/>
      <c r="H286" s="74"/>
      <c r="I286" s="75"/>
      <c r="J286" s="74"/>
      <c r="K286" s="76"/>
      <c r="L286" s="76"/>
      <c r="M286" s="66" t="str">
        <f t="shared" si="8"/>
        <v/>
      </c>
      <c r="N286" s="77"/>
      <c r="O286" s="78"/>
      <c r="P286" s="74"/>
      <c r="Q286" s="79"/>
      <c r="R286" s="74"/>
      <c r="S286" s="74"/>
      <c r="T286" s="74"/>
      <c r="U286" s="74"/>
      <c r="V286" s="74"/>
      <c r="W286" s="74"/>
      <c r="X286" s="74"/>
      <c r="Y286" s="74"/>
      <c r="Z286" s="74"/>
      <c r="AA286" s="74"/>
      <c r="AB286" s="74"/>
      <c r="AC286" s="74"/>
      <c r="AD286" s="74"/>
      <c r="AE286" s="74"/>
      <c r="AF286" s="74"/>
      <c r="AG286" s="74"/>
      <c r="AH286" s="74"/>
      <c r="AI286" s="74"/>
      <c r="AJ286" s="74"/>
      <c r="AK286" s="69" t="str">
        <f t="shared" si="9"/>
        <v/>
      </c>
      <c r="AL286" s="69" t="str">
        <f t="shared" si="9"/>
        <v/>
      </c>
      <c r="AM286" s="69" t="str">
        <f t="shared" si="9"/>
        <v/>
      </c>
      <c r="AN286" s="79"/>
      <c r="AO286" s="79"/>
      <c r="AP286" s="79"/>
      <c r="AQ286" s="79"/>
      <c r="AR286" s="79"/>
      <c r="AS286" s="79"/>
      <c r="AT286" s="79"/>
      <c r="AU286" s="79"/>
      <c r="AV286" s="80"/>
    </row>
    <row r="287" spans="1:48" s="32" customFormat="1" ht="13.9" thickTop="1" thickBot="1" x14ac:dyDescent="0.45">
      <c r="A287" s="46">
        <v>276</v>
      </c>
      <c r="B287" s="72"/>
      <c r="C287" s="73"/>
      <c r="D287" s="74"/>
      <c r="E287" s="74"/>
      <c r="F287" s="73"/>
      <c r="G287" s="73"/>
      <c r="H287" s="74"/>
      <c r="I287" s="75"/>
      <c r="J287" s="74"/>
      <c r="K287" s="76"/>
      <c r="L287" s="76"/>
      <c r="M287" s="66" t="str">
        <f t="shared" si="8"/>
        <v/>
      </c>
      <c r="N287" s="77"/>
      <c r="O287" s="78"/>
      <c r="P287" s="74"/>
      <c r="Q287" s="79"/>
      <c r="R287" s="74"/>
      <c r="S287" s="74"/>
      <c r="T287" s="74"/>
      <c r="U287" s="74"/>
      <c r="V287" s="74"/>
      <c r="W287" s="74"/>
      <c r="X287" s="74"/>
      <c r="Y287" s="74"/>
      <c r="Z287" s="74"/>
      <c r="AA287" s="74"/>
      <c r="AB287" s="74"/>
      <c r="AC287" s="74"/>
      <c r="AD287" s="74"/>
      <c r="AE287" s="74"/>
      <c r="AF287" s="74"/>
      <c r="AG287" s="74"/>
      <c r="AH287" s="74"/>
      <c r="AI287" s="74"/>
      <c r="AJ287" s="74"/>
      <c r="AK287" s="69" t="str">
        <f t="shared" si="9"/>
        <v/>
      </c>
      <c r="AL287" s="69" t="str">
        <f t="shared" si="9"/>
        <v/>
      </c>
      <c r="AM287" s="69" t="str">
        <f t="shared" si="9"/>
        <v/>
      </c>
      <c r="AN287" s="79"/>
      <c r="AO287" s="79"/>
      <c r="AP287" s="79"/>
      <c r="AQ287" s="79"/>
      <c r="AR287" s="79"/>
      <c r="AS287" s="79"/>
      <c r="AT287" s="79"/>
      <c r="AU287" s="79"/>
      <c r="AV287" s="80"/>
    </row>
    <row r="288" spans="1:48" s="32" customFormat="1" ht="13.9" thickTop="1" thickBot="1" x14ac:dyDescent="0.45">
      <c r="A288" s="46">
        <v>277</v>
      </c>
      <c r="B288" s="72"/>
      <c r="C288" s="73"/>
      <c r="D288" s="74"/>
      <c r="E288" s="74"/>
      <c r="F288" s="73"/>
      <c r="G288" s="73"/>
      <c r="H288" s="74"/>
      <c r="I288" s="75"/>
      <c r="J288" s="74"/>
      <c r="K288" s="76"/>
      <c r="L288" s="76"/>
      <c r="M288" s="66" t="str">
        <f t="shared" si="8"/>
        <v/>
      </c>
      <c r="N288" s="77"/>
      <c r="O288" s="78"/>
      <c r="P288" s="74"/>
      <c r="Q288" s="79"/>
      <c r="R288" s="74"/>
      <c r="S288" s="74"/>
      <c r="T288" s="74"/>
      <c r="U288" s="74"/>
      <c r="V288" s="74"/>
      <c r="W288" s="74"/>
      <c r="X288" s="74"/>
      <c r="Y288" s="74"/>
      <c r="Z288" s="74"/>
      <c r="AA288" s="74"/>
      <c r="AB288" s="74"/>
      <c r="AC288" s="74"/>
      <c r="AD288" s="74"/>
      <c r="AE288" s="74"/>
      <c r="AF288" s="74"/>
      <c r="AG288" s="74"/>
      <c r="AH288" s="74"/>
      <c r="AI288" s="74"/>
      <c r="AJ288" s="74"/>
      <c r="AK288" s="69" t="str">
        <f t="shared" si="9"/>
        <v/>
      </c>
      <c r="AL288" s="69" t="str">
        <f t="shared" si="9"/>
        <v/>
      </c>
      <c r="AM288" s="69" t="str">
        <f t="shared" si="9"/>
        <v/>
      </c>
      <c r="AN288" s="79"/>
      <c r="AO288" s="79"/>
      <c r="AP288" s="79"/>
      <c r="AQ288" s="79"/>
      <c r="AR288" s="79"/>
      <c r="AS288" s="79"/>
      <c r="AT288" s="79"/>
      <c r="AU288" s="79"/>
      <c r="AV288" s="80"/>
    </row>
    <row r="289" spans="1:48" s="32" customFormat="1" ht="13.9" thickTop="1" thickBot="1" x14ac:dyDescent="0.45">
      <c r="A289" s="46">
        <v>278</v>
      </c>
      <c r="B289" s="72"/>
      <c r="C289" s="73"/>
      <c r="D289" s="74"/>
      <c r="E289" s="74"/>
      <c r="F289" s="73"/>
      <c r="G289" s="73"/>
      <c r="H289" s="74"/>
      <c r="I289" s="75"/>
      <c r="J289" s="74"/>
      <c r="K289" s="76"/>
      <c r="L289" s="76"/>
      <c r="M289" s="66" t="str">
        <f t="shared" si="8"/>
        <v/>
      </c>
      <c r="N289" s="77"/>
      <c r="O289" s="78"/>
      <c r="P289" s="74"/>
      <c r="Q289" s="79"/>
      <c r="R289" s="74"/>
      <c r="S289" s="74"/>
      <c r="T289" s="74"/>
      <c r="U289" s="74"/>
      <c r="V289" s="74"/>
      <c r="W289" s="74"/>
      <c r="X289" s="74"/>
      <c r="Y289" s="74"/>
      <c r="Z289" s="74"/>
      <c r="AA289" s="74"/>
      <c r="AB289" s="74"/>
      <c r="AC289" s="74"/>
      <c r="AD289" s="74"/>
      <c r="AE289" s="74"/>
      <c r="AF289" s="74"/>
      <c r="AG289" s="74"/>
      <c r="AH289" s="74"/>
      <c r="AI289" s="74"/>
      <c r="AJ289" s="74"/>
      <c r="AK289" s="69" t="str">
        <f t="shared" si="9"/>
        <v/>
      </c>
      <c r="AL289" s="69" t="str">
        <f t="shared" si="9"/>
        <v/>
      </c>
      <c r="AM289" s="69" t="str">
        <f t="shared" si="9"/>
        <v/>
      </c>
      <c r="AN289" s="79"/>
      <c r="AO289" s="79"/>
      <c r="AP289" s="79"/>
      <c r="AQ289" s="79"/>
      <c r="AR289" s="79"/>
      <c r="AS289" s="79"/>
      <c r="AT289" s="79"/>
      <c r="AU289" s="79"/>
      <c r="AV289" s="80"/>
    </row>
    <row r="290" spans="1:48" s="32" customFormat="1" ht="13.9" thickTop="1" thickBot="1" x14ac:dyDescent="0.45">
      <c r="A290" s="46">
        <v>279</v>
      </c>
      <c r="B290" s="72"/>
      <c r="C290" s="73"/>
      <c r="D290" s="74"/>
      <c r="E290" s="74"/>
      <c r="F290" s="73"/>
      <c r="G290" s="73"/>
      <c r="H290" s="74"/>
      <c r="I290" s="75"/>
      <c r="J290" s="74"/>
      <c r="K290" s="76"/>
      <c r="L290" s="76"/>
      <c r="M290" s="66" t="str">
        <f t="shared" si="8"/>
        <v/>
      </c>
      <c r="N290" s="77"/>
      <c r="O290" s="78"/>
      <c r="P290" s="74"/>
      <c r="Q290" s="79"/>
      <c r="R290" s="74"/>
      <c r="S290" s="74"/>
      <c r="T290" s="74"/>
      <c r="U290" s="74"/>
      <c r="V290" s="74"/>
      <c r="W290" s="74"/>
      <c r="X290" s="74"/>
      <c r="Y290" s="74"/>
      <c r="Z290" s="74"/>
      <c r="AA290" s="74"/>
      <c r="AB290" s="74"/>
      <c r="AC290" s="74"/>
      <c r="AD290" s="74"/>
      <c r="AE290" s="74"/>
      <c r="AF290" s="74"/>
      <c r="AG290" s="74"/>
      <c r="AH290" s="74"/>
      <c r="AI290" s="74"/>
      <c r="AJ290" s="74"/>
      <c r="AK290" s="69" t="str">
        <f t="shared" si="9"/>
        <v/>
      </c>
      <c r="AL290" s="69" t="str">
        <f t="shared" si="9"/>
        <v/>
      </c>
      <c r="AM290" s="69" t="str">
        <f t="shared" si="9"/>
        <v/>
      </c>
      <c r="AN290" s="79"/>
      <c r="AO290" s="79"/>
      <c r="AP290" s="79"/>
      <c r="AQ290" s="79"/>
      <c r="AR290" s="79"/>
      <c r="AS290" s="79"/>
      <c r="AT290" s="79"/>
      <c r="AU290" s="79"/>
      <c r="AV290" s="80"/>
    </row>
    <row r="291" spans="1:48" s="32" customFormat="1" ht="13.9" thickTop="1" thickBot="1" x14ac:dyDescent="0.45">
      <c r="A291" s="46">
        <v>280</v>
      </c>
      <c r="B291" s="72"/>
      <c r="C291" s="73"/>
      <c r="D291" s="74"/>
      <c r="E291" s="74"/>
      <c r="F291" s="73"/>
      <c r="G291" s="73"/>
      <c r="H291" s="74"/>
      <c r="I291" s="75"/>
      <c r="J291" s="74"/>
      <c r="K291" s="76"/>
      <c r="L291" s="76"/>
      <c r="M291" s="66" t="str">
        <f t="shared" si="8"/>
        <v/>
      </c>
      <c r="N291" s="77"/>
      <c r="O291" s="78"/>
      <c r="P291" s="74"/>
      <c r="Q291" s="79"/>
      <c r="R291" s="74"/>
      <c r="S291" s="74"/>
      <c r="T291" s="74"/>
      <c r="U291" s="74"/>
      <c r="V291" s="74"/>
      <c r="W291" s="74"/>
      <c r="X291" s="74"/>
      <c r="Y291" s="74"/>
      <c r="Z291" s="74"/>
      <c r="AA291" s="74"/>
      <c r="AB291" s="74"/>
      <c r="AC291" s="74"/>
      <c r="AD291" s="74"/>
      <c r="AE291" s="74"/>
      <c r="AF291" s="74"/>
      <c r="AG291" s="74"/>
      <c r="AH291" s="74"/>
      <c r="AI291" s="74"/>
      <c r="AJ291" s="74"/>
      <c r="AK291" s="69" t="str">
        <f t="shared" si="9"/>
        <v/>
      </c>
      <c r="AL291" s="69" t="str">
        <f t="shared" si="9"/>
        <v/>
      </c>
      <c r="AM291" s="69" t="str">
        <f t="shared" si="9"/>
        <v/>
      </c>
      <c r="AN291" s="79"/>
      <c r="AO291" s="79"/>
      <c r="AP291" s="79"/>
      <c r="AQ291" s="79"/>
      <c r="AR291" s="79"/>
      <c r="AS291" s="79"/>
      <c r="AT291" s="79"/>
      <c r="AU291" s="79"/>
      <c r="AV291" s="80"/>
    </row>
    <row r="292" spans="1:48" s="32" customFormat="1" ht="13.9" thickTop="1" thickBot="1" x14ac:dyDescent="0.45">
      <c r="A292" s="46">
        <v>281</v>
      </c>
      <c r="B292" s="72"/>
      <c r="C292" s="73"/>
      <c r="D292" s="74"/>
      <c r="E292" s="74"/>
      <c r="F292" s="73"/>
      <c r="G292" s="73"/>
      <c r="H292" s="74"/>
      <c r="I292" s="75"/>
      <c r="J292" s="74"/>
      <c r="K292" s="76"/>
      <c r="L292" s="76"/>
      <c r="M292" s="66" t="str">
        <f t="shared" si="8"/>
        <v/>
      </c>
      <c r="N292" s="77"/>
      <c r="O292" s="78"/>
      <c r="P292" s="74"/>
      <c r="Q292" s="79"/>
      <c r="R292" s="74"/>
      <c r="S292" s="74"/>
      <c r="T292" s="74"/>
      <c r="U292" s="74"/>
      <c r="V292" s="74"/>
      <c r="W292" s="74"/>
      <c r="X292" s="74"/>
      <c r="Y292" s="74"/>
      <c r="Z292" s="74"/>
      <c r="AA292" s="74"/>
      <c r="AB292" s="74"/>
      <c r="AC292" s="74"/>
      <c r="AD292" s="74"/>
      <c r="AE292" s="74"/>
      <c r="AF292" s="74"/>
      <c r="AG292" s="74"/>
      <c r="AH292" s="74"/>
      <c r="AI292" s="74"/>
      <c r="AJ292" s="74"/>
      <c r="AK292" s="69" t="str">
        <f t="shared" si="9"/>
        <v/>
      </c>
      <c r="AL292" s="69" t="str">
        <f t="shared" si="9"/>
        <v/>
      </c>
      <c r="AM292" s="69" t="str">
        <f t="shared" si="9"/>
        <v/>
      </c>
      <c r="AN292" s="79"/>
      <c r="AO292" s="79"/>
      <c r="AP292" s="79"/>
      <c r="AQ292" s="79"/>
      <c r="AR292" s="79"/>
      <c r="AS292" s="79"/>
      <c r="AT292" s="79"/>
      <c r="AU292" s="79"/>
      <c r="AV292" s="80"/>
    </row>
    <row r="293" spans="1:48" s="32" customFormat="1" ht="13.9" thickTop="1" thickBot="1" x14ac:dyDescent="0.45">
      <c r="A293" s="46">
        <v>282</v>
      </c>
      <c r="B293" s="72"/>
      <c r="C293" s="73"/>
      <c r="D293" s="74"/>
      <c r="E293" s="74"/>
      <c r="F293" s="73"/>
      <c r="G293" s="73"/>
      <c r="H293" s="74"/>
      <c r="I293" s="75"/>
      <c r="J293" s="74"/>
      <c r="K293" s="76"/>
      <c r="L293" s="76"/>
      <c r="M293" s="66" t="str">
        <f t="shared" si="8"/>
        <v/>
      </c>
      <c r="N293" s="77"/>
      <c r="O293" s="78"/>
      <c r="P293" s="74"/>
      <c r="Q293" s="79"/>
      <c r="R293" s="74"/>
      <c r="S293" s="74"/>
      <c r="T293" s="74"/>
      <c r="U293" s="74"/>
      <c r="V293" s="74"/>
      <c r="W293" s="74"/>
      <c r="X293" s="74"/>
      <c r="Y293" s="74"/>
      <c r="Z293" s="74"/>
      <c r="AA293" s="74"/>
      <c r="AB293" s="74"/>
      <c r="AC293" s="74"/>
      <c r="AD293" s="74"/>
      <c r="AE293" s="74"/>
      <c r="AF293" s="74"/>
      <c r="AG293" s="74"/>
      <c r="AH293" s="74"/>
      <c r="AI293" s="74"/>
      <c r="AJ293" s="74"/>
      <c r="AK293" s="69" t="str">
        <f t="shared" si="9"/>
        <v/>
      </c>
      <c r="AL293" s="69" t="str">
        <f t="shared" si="9"/>
        <v/>
      </c>
      <c r="AM293" s="69" t="str">
        <f t="shared" si="9"/>
        <v/>
      </c>
      <c r="AN293" s="79"/>
      <c r="AO293" s="79"/>
      <c r="AP293" s="79"/>
      <c r="AQ293" s="79"/>
      <c r="AR293" s="79"/>
      <c r="AS293" s="79"/>
      <c r="AT293" s="79"/>
      <c r="AU293" s="79"/>
      <c r="AV293" s="80"/>
    </row>
    <row r="294" spans="1:48" s="32" customFormat="1" ht="13.9" thickTop="1" thickBot="1" x14ac:dyDescent="0.45">
      <c r="A294" s="46">
        <v>283</v>
      </c>
      <c r="B294" s="72"/>
      <c r="C294" s="73"/>
      <c r="D294" s="74"/>
      <c r="E294" s="74"/>
      <c r="F294" s="73"/>
      <c r="G294" s="73"/>
      <c r="H294" s="74"/>
      <c r="I294" s="75"/>
      <c r="J294" s="74"/>
      <c r="K294" s="76"/>
      <c r="L294" s="76"/>
      <c r="M294" s="66" t="str">
        <f t="shared" si="8"/>
        <v/>
      </c>
      <c r="N294" s="77"/>
      <c r="O294" s="78"/>
      <c r="P294" s="74"/>
      <c r="Q294" s="79"/>
      <c r="R294" s="74"/>
      <c r="S294" s="74"/>
      <c r="T294" s="74"/>
      <c r="U294" s="74"/>
      <c r="V294" s="74"/>
      <c r="W294" s="74"/>
      <c r="X294" s="74"/>
      <c r="Y294" s="74"/>
      <c r="Z294" s="74"/>
      <c r="AA294" s="74"/>
      <c r="AB294" s="74"/>
      <c r="AC294" s="74"/>
      <c r="AD294" s="74"/>
      <c r="AE294" s="74"/>
      <c r="AF294" s="74"/>
      <c r="AG294" s="74"/>
      <c r="AH294" s="74"/>
      <c r="AI294" s="74"/>
      <c r="AJ294" s="74"/>
      <c r="AK294" s="69" t="str">
        <f t="shared" si="9"/>
        <v/>
      </c>
      <c r="AL294" s="69" t="str">
        <f t="shared" si="9"/>
        <v/>
      </c>
      <c r="AM294" s="69" t="str">
        <f t="shared" si="9"/>
        <v/>
      </c>
      <c r="AN294" s="79"/>
      <c r="AO294" s="79"/>
      <c r="AP294" s="79"/>
      <c r="AQ294" s="79"/>
      <c r="AR294" s="79"/>
      <c r="AS294" s="79"/>
      <c r="AT294" s="79"/>
      <c r="AU294" s="79"/>
      <c r="AV294" s="80"/>
    </row>
    <row r="295" spans="1:48" s="32" customFormat="1" ht="13.9" thickTop="1" thickBot="1" x14ac:dyDescent="0.45">
      <c r="A295" s="46">
        <v>284</v>
      </c>
      <c r="B295" s="72"/>
      <c r="C295" s="73"/>
      <c r="D295" s="74"/>
      <c r="E295" s="74"/>
      <c r="F295" s="73"/>
      <c r="G295" s="73"/>
      <c r="H295" s="74"/>
      <c r="I295" s="75"/>
      <c r="J295" s="74"/>
      <c r="K295" s="76"/>
      <c r="L295" s="76"/>
      <c r="M295" s="66" t="str">
        <f t="shared" si="8"/>
        <v/>
      </c>
      <c r="N295" s="77"/>
      <c r="O295" s="78"/>
      <c r="P295" s="74"/>
      <c r="Q295" s="79"/>
      <c r="R295" s="74"/>
      <c r="S295" s="74"/>
      <c r="T295" s="74"/>
      <c r="U295" s="74"/>
      <c r="V295" s="74"/>
      <c r="W295" s="74"/>
      <c r="X295" s="74"/>
      <c r="Y295" s="74"/>
      <c r="Z295" s="74"/>
      <c r="AA295" s="74"/>
      <c r="AB295" s="74"/>
      <c r="AC295" s="74"/>
      <c r="AD295" s="74"/>
      <c r="AE295" s="74"/>
      <c r="AF295" s="74"/>
      <c r="AG295" s="74"/>
      <c r="AH295" s="74"/>
      <c r="AI295" s="74"/>
      <c r="AJ295" s="74"/>
      <c r="AK295" s="69" t="str">
        <f t="shared" si="9"/>
        <v/>
      </c>
      <c r="AL295" s="69" t="str">
        <f t="shared" si="9"/>
        <v/>
      </c>
      <c r="AM295" s="69" t="str">
        <f t="shared" si="9"/>
        <v/>
      </c>
      <c r="AN295" s="79"/>
      <c r="AO295" s="79"/>
      <c r="AP295" s="79"/>
      <c r="AQ295" s="79"/>
      <c r="AR295" s="79"/>
      <c r="AS295" s="79"/>
      <c r="AT295" s="79"/>
      <c r="AU295" s="79"/>
      <c r="AV295" s="80"/>
    </row>
    <row r="296" spans="1:48" s="32" customFormat="1" ht="13.9" thickTop="1" thickBot="1" x14ac:dyDescent="0.45">
      <c r="A296" s="46">
        <v>285</v>
      </c>
      <c r="B296" s="72"/>
      <c r="C296" s="73"/>
      <c r="D296" s="74"/>
      <c r="E296" s="74"/>
      <c r="F296" s="73"/>
      <c r="G296" s="73"/>
      <c r="H296" s="74"/>
      <c r="I296" s="75"/>
      <c r="J296" s="74"/>
      <c r="K296" s="76"/>
      <c r="L296" s="76"/>
      <c r="M296" s="66" t="str">
        <f t="shared" si="8"/>
        <v/>
      </c>
      <c r="N296" s="77"/>
      <c r="O296" s="78"/>
      <c r="P296" s="74"/>
      <c r="Q296" s="79"/>
      <c r="R296" s="74"/>
      <c r="S296" s="74"/>
      <c r="T296" s="74"/>
      <c r="U296" s="74"/>
      <c r="V296" s="74"/>
      <c r="W296" s="74"/>
      <c r="X296" s="74"/>
      <c r="Y296" s="74"/>
      <c r="Z296" s="74"/>
      <c r="AA296" s="74"/>
      <c r="AB296" s="74"/>
      <c r="AC296" s="74"/>
      <c r="AD296" s="74"/>
      <c r="AE296" s="74"/>
      <c r="AF296" s="74"/>
      <c r="AG296" s="74"/>
      <c r="AH296" s="74"/>
      <c r="AI296" s="74"/>
      <c r="AJ296" s="74"/>
      <c r="AK296" s="69" t="str">
        <f t="shared" si="9"/>
        <v/>
      </c>
      <c r="AL296" s="69" t="str">
        <f t="shared" si="9"/>
        <v/>
      </c>
      <c r="AM296" s="69" t="str">
        <f t="shared" si="9"/>
        <v/>
      </c>
      <c r="AN296" s="79"/>
      <c r="AO296" s="79"/>
      <c r="AP296" s="79"/>
      <c r="AQ296" s="79"/>
      <c r="AR296" s="79"/>
      <c r="AS296" s="79"/>
      <c r="AT296" s="79"/>
      <c r="AU296" s="79"/>
      <c r="AV296" s="80"/>
    </row>
    <row r="297" spans="1:48" s="32" customFormat="1" ht="13.9" thickTop="1" thickBot="1" x14ac:dyDescent="0.45">
      <c r="A297" s="46">
        <v>286</v>
      </c>
      <c r="B297" s="72"/>
      <c r="C297" s="73"/>
      <c r="D297" s="74"/>
      <c r="E297" s="74"/>
      <c r="F297" s="73"/>
      <c r="G297" s="73"/>
      <c r="H297" s="74"/>
      <c r="I297" s="75"/>
      <c r="J297" s="74"/>
      <c r="K297" s="76"/>
      <c r="L297" s="76"/>
      <c r="M297" s="66" t="str">
        <f t="shared" si="8"/>
        <v/>
      </c>
      <c r="N297" s="77"/>
      <c r="O297" s="78"/>
      <c r="P297" s="74"/>
      <c r="Q297" s="79"/>
      <c r="R297" s="74"/>
      <c r="S297" s="74"/>
      <c r="T297" s="74"/>
      <c r="U297" s="74"/>
      <c r="V297" s="74"/>
      <c r="W297" s="74"/>
      <c r="X297" s="74"/>
      <c r="Y297" s="74"/>
      <c r="Z297" s="74"/>
      <c r="AA297" s="74"/>
      <c r="AB297" s="74"/>
      <c r="AC297" s="74"/>
      <c r="AD297" s="74"/>
      <c r="AE297" s="74"/>
      <c r="AF297" s="74"/>
      <c r="AG297" s="74"/>
      <c r="AH297" s="74"/>
      <c r="AI297" s="74"/>
      <c r="AJ297" s="74"/>
      <c r="AK297" s="69" t="str">
        <f t="shared" si="9"/>
        <v/>
      </c>
      <c r="AL297" s="69" t="str">
        <f t="shared" si="9"/>
        <v/>
      </c>
      <c r="AM297" s="69" t="str">
        <f t="shared" si="9"/>
        <v/>
      </c>
      <c r="AN297" s="79"/>
      <c r="AO297" s="79"/>
      <c r="AP297" s="79"/>
      <c r="AQ297" s="79"/>
      <c r="AR297" s="79"/>
      <c r="AS297" s="79"/>
      <c r="AT297" s="79"/>
      <c r="AU297" s="79"/>
      <c r="AV297" s="80"/>
    </row>
    <row r="298" spans="1:48" s="32" customFormat="1" ht="13.9" thickTop="1" thickBot="1" x14ac:dyDescent="0.45">
      <c r="A298" s="46">
        <v>287</v>
      </c>
      <c r="B298" s="72"/>
      <c r="C298" s="73"/>
      <c r="D298" s="74"/>
      <c r="E298" s="74"/>
      <c r="F298" s="73"/>
      <c r="G298" s="73"/>
      <c r="H298" s="74"/>
      <c r="I298" s="75"/>
      <c r="J298" s="74"/>
      <c r="K298" s="76"/>
      <c r="L298" s="76"/>
      <c r="M298" s="66" t="str">
        <f t="shared" si="8"/>
        <v/>
      </c>
      <c r="N298" s="77"/>
      <c r="O298" s="78"/>
      <c r="P298" s="74"/>
      <c r="Q298" s="79"/>
      <c r="R298" s="74"/>
      <c r="S298" s="74"/>
      <c r="T298" s="74"/>
      <c r="U298" s="74"/>
      <c r="V298" s="74"/>
      <c r="W298" s="74"/>
      <c r="X298" s="74"/>
      <c r="Y298" s="74"/>
      <c r="Z298" s="74"/>
      <c r="AA298" s="74"/>
      <c r="AB298" s="74"/>
      <c r="AC298" s="74"/>
      <c r="AD298" s="74"/>
      <c r="AE298" s="74"/>
      <c r="AF298" s="74"/>
      <c r="AG298" s="74"/>
      <c r="AH298" s="74"/>
      <c r="AI298" s="74"/>
      <c r="AJ298" s="74"/>
      <c r="AK298" s="69" t="str">
        <f t="shared" si="9"/>
        <v/>
      </c>
      <c r="AL298" s="69" t="str">
        <f t="shared" si="9"/>
        <v/>
      </c>
      <c r="AM298" s="69" t="str">
        <f t="shared" si="9"/>
        <v/>
      </c>
      <c r="AN298" s="79"/>
      <c r="AO298" s="79"/>
      <c r="AP298" s="79"/>
      <c r="AQ298" s="79"/>
      <c r="AR298" s="79"/>
      <c r="AS298" s="79"/>
      <c r="AT298" s="79"/>
      <c r="AU298" s="79"/>
      <c r="AV298" s="80"/>
    </row>
    <row r="299" spans="1:48" s="32" customFormat="1" ht="13.9" thickTop="1" thickBot="1" x14ac:dyDescent="0.45">
      <c r="A299" s="46">
        <v>288</v>
      </c>
      <c r="B299" s="72"/>
      <c r="C299" s="73"/>
      <c r="D299" s="74"/>
      <c r="E299" s="74"/>
      <c r="F299" s="73"/>
      <c r="G299" s="73"/>
      <c r="H299" s="74"/>
      <c r="I299" s="75"/>
      <c r="J299" s="74"/>
      <c r="K299" s="76"/>
      <c r="L299" s="76"/>
      <c r="M299" s="66" t="str">
        <f t="shared" si="8"/>
        <v/>
      </c>
      <c r="N299" s="77"/>
      <c r="O299" s="78"/>
      <c r="P299" s="74"/>
      <c r="Q299" s="79"/>
      <c r="R299" s="74"/>
      <c r="S299" s="74"/>
      <c r="T299" s="74"/>
      <c r="U299" s="74"/>
      <c r="V299" s="74"/>
      <c r="W299" s="74"/>
      <c r="X299" s="74"/>
      <c r="Y299" s="74"/>
      <c r="Z299" s="74"/>
      <c r="AA299" s="74"/>
      <c r="AB299" s="74"/>
      <c r="AC299" s="74"/>
      <c r="AD299" s="74"/>
      <c r="AE299" s="74"/>
      <c r="AF299" s="74"/>
      <c r="AG299" s="74"/>
      <c r="AH299" s="74"/>
      <c r="AI299" s="74"/>
      <c r="AJ299" s="74"/>
      <c r="AK299" s="69" t="str">
        <f t="shared" si="9"/>
        <v/>
      </c>
      <c r="AL299" s="69" t="str">
        <f t="shared" si="9"/>
        <v/>
      </c>
      <c r="AM299" s="69" t="str">
        <f t="shared" si="9"/>
        <v/>
      </c>
      <c r="AN299" s="79"/>
      <c r="AO299" s="79"/>
      <c r="AP299" s="79"/>
      <c r="AQ299" s="79"/>
      <c r="AR299" s="79"/>
      <c r="AS299" s="79"/>
      <c r="AT299" s="79"/>
      <c r="AU299" s="79"/>
      <c r="AV299" s="80"/>
    </row>
    <row r="300" spans="1:48" s="32" customFormat="1" ht="13.9" thickTop="1" thickBot="1" x14ac:dyDescent="0.45">
      <c r="A300" s="46">
        <v>289</v>
      </c>
      <c r="B300" s="72"/>
      <c r="C300" s="73"/>
      <c r="D300" s="74"/>
      <c r="E300" s="74"/>
      <c r="F300" s="73"/>
      <c r="G300" s="73"/>
      <c r="H300" s="74"/>
      <c r="I300" s="75"/>
      <c r="J300" s="74"/>
      <c r="K300" s="76"/>
      <c r="L300" s="76"/>
      <c r="M300" s="66" t="str">
        <f t="shared" si="8"/>
        <v/>
      </c>
      <c r="N300" s="77"/>
      <c r="O300" s="78"/>
      <c r="P300" s="74"/>
      <c r="Q300" s="79"/>
      <c r="R300" s="74"/>
      <c r="S300" s="74"/>
      <c r="T300" s="74"/>
      <c r="U300" s="74"/>
      <c r="V300" s="74"/>
      <c r="W300" s="74"/>
      <c r="X300" s="74"/>
      <c r="Y300" s="74"/>
      <c r="Z300" s="74"/>
      <c r="AA300" s="74"/>
      <c r="AB300" s="74"/>
      <c r="AC300" s="74"/>
      <c r="AD300" s="74"/>
      <c r="AE300" s="74"/>
      <c r="AF300" s="74"/>
      <c r="AG300" s="74"/>
      <c r="AH300" s="74"/>
      <c r="AI300" s="74"/>
      <c r="AJ300" s="74"/>
      <c r="AK300" s="69" t="str">
        <f t="shared" si="9"/>
        <v/>
      </c>
      <c r="AL300" s="69" t="str">
        <f t="shared" si="9"/>
        <v/>
      </c>
      <c r="AM300" s="69" t="str">
        <f t="shared" si="9"/>
        <v/>
      </c>
      <c r="AN300" s="79"/>
      <c r="AO300" s="79"/>
      <c r="AP300" s="79"/>
      <c r="AQ300" s="79"/>
      <c r="AR300" s="79"/>
      <c r="AS300" s="79"/>
      <c r="AT300" s="79"/>
      <c r="AU300" s="79"/>
      <c r="AV300" s="80"/>
    </row>
    <row r="301" spans="1:48" s="32" customFormat="1" ht="13.9" thickTop="1" thickBot="1" x14ac:dyDescent="0.45">
      <c r="A301" s="46">
        <v>290</v>
      </c>
      <c r="B301" s="72"/>
      <c r="C301" s="73"/>
      <c r="D301" s="74"/>
      <c r="E301" s="74"/>
      <c r="F301" s="73"/>
      <c r="G301" s="73"/>
      <c r="H301" s="74"/>
      <c r="I301" s="75"/>
      <c r="J301" s="74"/>
      <c r="K301" s="76"/>
      <c r="L301" s="76"/>
      <c r="M301" s="66" t="str">
        <f t="shared" si="8"/>
        <v/>
      </c>
      <c r="N301" s="77"/>
      <c r="O301" s="78"/>
      <c r="P301" s="74"/>
      <c r="Q301" s="79"/>
      <c r="R301" s="74"/>
      <c r="S301" s="74"/>
      <c r="T301" s="74"/>
      <c r="U301" s="74"/>
      <c r="V301" s="74"/>
      <c r="W301" s="74"/>
      <c r="X301" s="74"/>
      <c r="Y301" s="74"/>
      <c r="Z301" s="74"/>
      <c r="AA301" s="74"/>
      <c r="AB301" s="74"/>
      <c r="AC301" s="74"/>
      <c r="AD301" s="74"/>
      <c r="AE301" s="74"/>
      <c r="AF301" s="74"/>
      <c r="AG301" s="74"/>
      <c r="AH301" s="74"/>
      <c r="AI301" s="74"/>
      <c r="AJ301" s="74"/>
      <c r="AK301" s="69" t="str">
        <f t="shared" si="9"/>
        <v/>
      </c>
      <c r="AL301" s="69" t="str">
        <f t="shared" si="9"/>
        <v/>
      </c>
      <c r="AM301" s="69" t="str">
        <f t="shared" si="9"/>
        <v/>
      </c>
      <c r="AN301" s="79"/>
      <c r="AO301" s="79"/>
      <c r="AP301" s="79"/>
      <c r="AQ301" s="79"/>
      <c r="AR301" s="79"/>
      <c r="AS301" s="79"/>
      <c r="AT301" s="79"/>
      <c r="AU301" s="79"/>
      <c r="AV301" s="80"/>
    </row>
    <row r="302" spans="1:48" s="32" customFormat="1" ht="13.9" thickTop="1" thickBot="1" x14ac:dyDescent="0.45">
      <c r="A302" s="46">
        <v>291</v>
      </c>
      <c r="B302" s="72"/>
      <c r="C302" s="73"/>
      <c r="D302" s="74"/>
      <c r="E302" s="74"/>
      <c r="F302" s="73"/>
      <c r="G302" s="73"/>
      <c r="H302" s="74"/>
      <c r="I302" s="75"/>
      <c r="J302" s="74"/>
      <c r="K302" s="76"/>
      <c r="L302" s="76"/>
      <c r="M302" s="66" t="str">
        <f t="shared" si="8"/>
        <v/>
      </c>
      <c r="N302" s="77"/>
      <c r="O302" s="78"/>
      <c r="P302" s="74"/>
      <c r="Q302" s="79"/>
      <c r="R302" s="74"/>
      <c r="S302" s="74"/>
      <c r="T302" s="74"/>
      <c r="U302" s="74"/>
      <c r="V302" s="74"/>
      <c r="W302" s="74"/>
      <c r="X302" s="74"/>
      <c r="Y302" s="74"/>
      <c r="Z302" s="74"/>
      <c r="AA302" s="74"/>
      <c r="AB302" s="74"/>
      <c r="AC302" s="74"/>
      <c r="AD302" s="74"/>
      <c r="AE302" s="74"/>
      <c r="AF302" s="74"/>
      <c r="AG302" s="74"/>
      <c r="AH302" s="74"/>
      <c r="AI302" s="74"/>
      <c r="AJ302" s="74"/>
      <c r="AK302" s="69" t="str">
        <f t="shared" si="9"/>
        <v/>
      </c>
      <c r="AL302" s="69" t="str">
        <f t="shared" si="9"/>
        <v/>
      </c>
      <c r="AM302" s="69" t="str">
        <f t="shared" si="9"/>
        <v/>
      </c>
      <c r="AN302" s="79"/>
      <c r="AO302" s="79"/>
      <c r="AP302" s="79"/>
      <c r="AQ302" s="79"/>
      <c r="AR302" s="79"/>
      <c r="AS302" s="79"/>
      <c r="AT302" s="79"/>
      <c r="AU302" s="79"/>
      <c r="AV302" s="80"/>
    </row>
    <row r="303" spans="1:48" s="32" customFormat="1" ht="13.9" thickTop="1" thickBot="1" x14ac:dyDescent="0.45">
      <c r="A303" s="46">
        <v>292</v>
      </c>
      <c r="B303" s="72"/>
      <c r="C303" s="73"/>
      <c r="D303" s="74"/>
      <c r="E303" s="74"/>
      <c r="F303" s="73"/>
      <c r="G303" s="73"/>
      <c r="H303" s="74"/>
      <c r="I303" s="75"/>
      <c r="J303" s="74"/>
      <c r="K303" s="76"/>
      <c r="L303" s="76"/>
      <c r="M303" s="66" t="str">
        <f t="shared" si="8"/>
        <v/>
      </c>
      <c r="N303" s="77"/>
      <c r="O303" s="78"/>
      <c r="P303" s="74"/>
      <c r="Q303" s="79"/>
      <c r="R303" s="74"/>
      <c r="S303" s="74"/>
      <c r="T303" s="74"/>
      <c r="U303" s="74"/>
      <c r="V303" s="74"/>
      <c r="W303" s="74"/>
      <c r="X303" s="74"/>
      <c r="Y303" s="74"/>
      <c r="Z303" s="74"/>
      <c r="AA303" s="74"/>
      <c r="AB303" s="74"/>
      <c r="AC303" s="74"/>
      <c r="AD303" s="74"/>
      <c r="AE303" s="74"/>
      <c r="AF303" s="74"/>
      <c r="AG303" s="74"/>
      <c r="AH303" s="74"/>
      <c r="AI303" s="74"/>
      <c r="AJ303" s="74"/>
      <c r="AK303" s="69" t="str">
        <f t="shared" si="9"/>
        <v/>
      </c>
      <c r="AL303" s="69" t="str">
        <f t="shared" si="9"/>
        <v/>
      </c>
      <c r="AM303" s="69" t="str">
        <f t="shared" si="9"/>
        <v/>
      </c>
      <c r="AN303" s="79"/>
      <c r="AO303" s="79"/>
      <c r="AP303" s="79"/>
      <c r="AQ303" s="79"/>
      <c r="AR303" s="79"/>
      <c r="AS303" s="79"/>
      <c r="AT303" s="79"/>
      <c r="AU303" s="79"/>
      <c r="AV303" s="80"/>
    </row>
    <row r="304" spans="1:48" s="32" customFormat="1" ht="13.9" thickTop="1" thickBot="1" x14ac:dyDescent="0.45">
      <c r="A304" s="46">
        <v>293</v>
      </c>
      <c r="B304" s="72"/>
      <c r="C304" s="73"/>
      <c r="D304" s="74"/>
      <c r="E304" s="74"/>
      <c r="F304" s="73"/>
      <c r="G304" s="73"/>
      <c r="H304" s="74"/>
      <c r="I304" s="75"/>
      <c r="J304" s="74"/>
      <c r="K304" s="76"/>
      <c r="L304" s="76"/>
      <c r="M304" s="66" t="str">
        <f t="shared" si="8"/>
        <v/>
      </c>
      <c r="N304" s="77"/>
      <c r="O304" s="78"/>
      <c r="P304" s="74"/>
      <c r="Q304" s="79"/>
      <c r="R304" s="74"/>
      <c r="S304" s="74"/>
      <c r="T304" s="74"/>
      <c r="U304" s="74"/>
      <c r="V304" s="74"/>
      <c r="W304" s="74"/>
      <c r="X304" s="74"/>
      <c r="Y304" s="74"/>
      <c r="Z304" s="74"/>
      <c r="AA304" s="74"/>
      <c r="AB304" s="74"/>
      <c r="AC304" s="74"/>
      <c r="AD304" s="74"/>
      <c r="AE304" s="74"/>
      <c r="AF304" s="74"/>
      <c r="AG304" s="74"/>
      <c r="AH304" s="74"/>
      <c r="AI304" s="74"/>
      <c r="AJ304" s="74"/>
      <c r="AK304" s="69" t="str">
        <f t="shared" si="9"/>
        <v/>
      </c>
      <c r="AL304" s="69" t="str">
        <f t="shared" si="9"/>
        <v/>
      </c>
      <c r="AM304" s="69" t="str">
        <f t="shared" si="9"/>
        <v/>
      </c>
      <c r="AN304" s="79"/>
      <c r="AO304" s="79"/>
      <c r="AP304" s="79"/>
      <c r="AQ304" s="79"/>
      <c r="AR304" s="79"/>
      <c r="AS304" s="79"/>
      <c r="AT304" s="79"/>
      <c r="AU304" s="79"/>
      <c r="AV304" s="80"/>
    </row>
    <row r="305" spans="1:48" s="32" customFormat="1" ht="13.9" thickTop="1" thickBot="1" x14ac:dyDescent="0.45">
      <c r="A305" s="46">
        <v>294</v>
      </c>
      <c r="B305" s="72"/>
      <c r="C305" s="73"/>
      <c r="D305" s="74"/>
      <c r="E305" s="74"/>
      <c r="F305" s="73"/>
      <c r="G305" s="73"/>
      <c r="H305" s="74"/>
      <c r="I305" s="75"/>
      <c r="J305" s="74"/>
      <c r="K305" s="76"/>
      <c r="L305" s="76"/>
      <c r="M305" s="66" t="str">
        <f t="shared" si="8"/>
        <v/>
      </c>
      <c r="N305" s="77"/>
      <c r="O305" s="78"/>
      <c r="P305" s="74"/>
      <c r="Q305" s="79"/>
      <c r="R305" s="74"/>
      <c r="S305" s="74"/>
      <c r="T305" s="74"/>
      <c r="U305" s="74"/>
      <c r="V305" s="74"/>
      <c r="W305" s="74"/>
      <c r="X305" s="74"/>
      <c r="Y305" s="74"/>
      <c r="Z305" s="74"/>
      <c r="AA305" s="74"/>
      <c r="AB305" s="74"/>
      <c r="AC305" s="74"/>
      <c r="AD305" s="74"/>
      <c r="AE305" s="74"/>
      <c r="AF305" s="74"/>
      <c r="AG305" s="74"/>
      <c r="AH305" s="74"/>
      <c r="AI305" s="74"/>
      <c r="AJ305" s="74"/>
      <c r="AK305" s="69" t="str">
        <f t="shared" si="9"/>
        <v/>
      </c>
      <c r="AL305" s="69" t="str">
        <f t="shared" si="9"/>
        <v/>
      </c>
      <c r="AM305" s="69" t="str">
        <f t="shared" si="9"/>
        <v/>
      </c>
      <c r="AN305" s="79"/>
      <c r="AO305" s="79"/>
      <c r="AP305" s="79"/>
      <c r="AQ305" s="79"/>
      <c r="AR305" s="79"/>
      <c r="AS305" s="79"/>
      <c r="AT305" s="79"/>
      <c r="AU305" s="79"/>
      <c r="AV305" s="80"/>
    </row>
    <row r="306" spans="1:48" s="32" customFormat="1" ht="13.9" thickTop="1" thickBot="1" x14ac:dyDescent="0.45">
      <c r="A306" s="46">
        <v>295</v>
      </c>
      <c r="B306" s="72"/>
      <c r="C306" s="73"/>
      <c r="D306" s="74"/>
      <c r="E306" s="74"/>
      <c r="F306" s="73"/>
      <c r="G306" s="73"/>
      <c r="H306" s="74"/>
      <c r="I306" s="75"/>
      <c r="J306" s="74"/>
      <c r="K306" s="76"/>
      <c r="L306" s="76"/>
      <c r="M306" s="66" t="str">
        <f t="shared" si="8"/>
        <v/>
      </c>
      <c r="N306" s="77"/>
      <c r="O306" s="78"/>
      <c r="P306" s="74"/>
      <c r="Q306" s="79"/>
      <c r="R306" s="74"/>
      <c r="S306" s="74"/>
      <c r="T306" s="74"/>
      <c r="U306" s="74"/>
      <c r="V306" s="74"/>
      <c r="W306" s="74"/>
      <c r="X306" s="74"/>
      <c r="Y306" s="74"/>
      <c r="Z306" s="74"/>
      <c r="AA306" s="74"/>
      <c r="AB306" s="74"/>
      <c r="AC306" s="74"/>
      <c r="AD306" s="74"/>
      <c r="AE306" s="74"/>
      <c r="AF306" s="74"/>
      <c r="AG306" s="74"/>
      <c r="AH306" s="74"/>
      <c r="AI306" s="74"/>
      <c r="AJ306" s="74"/>
      <c r="AK306" s="69" t="str">
        <f t="shared" si="9"/>
        <v/>
      </c>
      <c r="AL306" s="69" t="str">
        <f t="shared" si="9"/>
        <v/>
      </c>
      <c r="AM306" s="69" t="str">
        <f t="shared" si="9"/>
        <v/>
      </c>
      <c r="AN306" s="79"/>
      <c r="AO306" s="79"/>
      <c r="AP306" s="79"/>
      <c r="AQ306" s="79"/>
      <c r="AR306" s="79"/>
      <c r="AS306" s="79"/>
      <c r="AT306" s="79"/>
      <c r="AU306" s="79"/>
      <c r="AV306" s="80"/>
    </row>
    <row r="307" spans="1:48" s="32" customFormat="1" ht="13.9" thickTop="1" thickBot="1" x14ac:dyDescent="0.45">
      <c r="A307" s="46">
        <v>296</v>
      </c>
      <c r="B307" s="72"/>
      <c r="C307" s="73"/>
      <c r="D307" s="74"/>
      <c r="E307" s="74"/>
      <c r="F307" s="73"/>
      <c r="G307" s="73"/>
      <c r="H307" s="74"/>
      <c r="I307" s="75"/>
      <c r="J307" s="74"/>
      <c r="K307" s="76"/>
      <c r="L307" s="76"/>
      <c r="M307" s="66" t="str">
        <f t="shared" si="8"/>
        <v/>
      </c>
      <c r="N307" s="77"/>
      <c r="O307" s="78"/>
      <c r="P307" s="74"/>
      <c r="Q307" s="79"/>
      <c r="R307" s="74"/>
      <c r="S307" s="74"/>
      <c r="T307" s="74"/>
      <c r="U307" s="74"/>
      <c r="V307" s="74"/>
      <c r="W307" s="74"/>
      <c r="X307" s="74"/>
      <c r="Y307" s="74"/>
      <c r="Z307" s="74"/>
      <c r="AA307" s="74"/>
      <c r="AB307" s="74"/>
      <c r="AC307" s="74"/>
      <c r="AD307" s="74"/>
      <c r="AE307" s="74"/>
      <c r="AF307" s="74"/>
      <c r="AG307" s="74"/>
      <c r="AH307" s="74"/>
      <c r="AI307" s="74"/>
      <c r="AJ307" s="74"/>
      <c r="AK307" s="69" t="str">
        <f t="shared" si="9"/>
        <v/>
      </c>
      <c r="AL307" s="69" t="str">
        <f t="shared" si="9"/>
        <v/>
      </c>
      <c r="AM307" s="69" t="str">
        <f t="shared" si="9"/>
        <v/>
      </c>
      <c r="AN307" s="79"/>
      <c r="AO307" s="79"/>
      <c r="AP307" s="79"/>
      <c r="AQ307" s="79"/>
      <c r="AR307" s="79"/>
      <c r="AS307" s="79"/>
      <c r="AT307" s="79"/>
      <c r="AU307" s="79"/>
      <c r="AV307" s="80"/>
    </row>
    <row r="308" spans="1:48" s="32" customFormat="1" ht="13.9" thickTop="1" thickBot="1" x14ac:dyDescent="0.45">
      <c r="A308" s="46">
        <v>297</v>
      </c>
      <c r="B308" s="72"/>
      <c r="C308" s="73"/>
      <c r="D308" s="74"/>
      <c r="E308" s="74"/>
      <c r="F308" s="73"/>
      <c r="G308" s="73"/>
      <c r="H308" s="74"/>
      <c r="I308" s="75"/>
      <c r="J308" s="74"/>
      <c r="K308" s="76"/>
      <c r="L308" s="76"/>
      <c r="M308" s="66" t="str">
        <f t="shared" si="8"/>
        <v/>
      </c>
      <c r="N308" s="77"/>
      <c r="O308" s="78"/>
      <c r="P308" s="74"/>
      <c r="Q308" s="79"/>
      <c r="R308" s="74"/>
      <c r="S308" s="74"/>
      <c r="T308" s="74"/>
      <c r="U308" s="74"/>
      <c r="V308" s="74"/>
      <c r="W308" s="74"/>
      <c r="X308" s="74"/>
      <c r="Y308" s="74"/>
      <c r="Z308" s="74"/>
      <c r="AA308" s="74"/>
      <c r="AB308" s="74"/>
      <c r="AC308" s="74"/>
      <c r="AD308" s="74"/>
      <c r="AE308" s="74"/>
      <c r="AF308" s="74"/>
      <c r="AG308" s="74"/>
      <c r="AH308" s="74"/>
      <c r="AI308" s="74"/>
      <c r="AJ308" s="74"/>
      <c r="AK308" s="69" t="str">
        <f t="shared" si="9"/>
        <v/>
      </c>
      <c r="AL308" s="69" t="str">
        <f t="shared" si="9"/>
        <v/>
      </c>
      <c r="AM308" s="69" t="str">
        <f t="shared" si="9"/>
        <v/>
      </c>
      <c r="AN308" s="79"/>
      <c r="AO308" s="79"/>
      <c r="AP308" s="79"/>
      <c r="AQ308" s="79"/>
      <c r="AR308" s="79"/>
      <c r="AS308" s="79"/>
      <c r="AT308" s="79"/>
      <c r="AU308" s="79"/>
      <c r="AV308" s="80"/>
    </row>
    <row r="309" spans="1:48" s="32" customFormat="1" ht="13.9" thickTop="1" thickBot="1" x14ac:dyDescent="0.45">
      <c r="A309" s="46">
        <v>298</v>
      </c>
      <c r="B309" s="72"/>
      <c r="C309" s="73"/>
      <c r="D309" s="74"/>
      <c r="E309" s="74"/>
      <c r="F309" s="73"/>
      <c r="G309" s="73"/>
      <c r="H309" s="74"/>
      <c r="I309" s="75"/>
      <c r="J309" s="74"/>
      <c r="K309" s="76"/>
      <c r="L309" s="76"/>
      <c r="M309" s="66" t="str">
        <f t="shared" si="8"/>
        <v/>
      </c>
      <c r="N309" s="77"/>
      <c r="O309" s="78"/>
      <c r="P309" s="74"/>
      <c r="Q309" s="79"/>
      <c r="R309" s="74"/>
      <c r="S309" s="74"/>
      <c r="T309" s="74"/>
      <c r="U309" s="74"/>
      <c r="V309" s="74"/>
      <c r="W309" s="74"/>
      <c r="X309" s="74"/>
      <c r="Y309" s="74"/>
      <c r="Z309" s="74"/>
      <c r="AA309" s="74"/>
      <c r="AB309" s="74"/>
      <c r="AC309" s="74"/>
      <c r="AD309" s="74"/>
      <c r="AE309" s="74"/>
      <c r="AF309" s="74"/>
      <c r="AG309" s="74"/>
      <c r="AH309" s="74"/>
      <c r="AI309" s="74"/>
      <c r="AJ309" s="74"/>
      <c r="AK309" s="69" t="str">
        <f t="shared" si="9"/>
        <v/>
      </c>
      <c r="AL309" s="69" t="str">
        <f t="shared" si="9"/>
        <v/>
      </c>
      <c r="AM309" s="69" t="str">
        <f t="shared" si="9"/>
        <v/>
      </c>
      <c r="AN309" s="79"/>
      <c r="AO309" s="79"/>
      <c r="AP309" s="79"/>
      <c r="AQ309" s="79"/>
      <c r="AR309" s="79"/>
      <c r="AS309" s="79"/>
      <c r="AT309" s="79"/>
      <c r="AU309" s="79"/>
      <c r="AV309" s="80"/>
    </row>
    <row r="310" spans="1:48" s="32" customFormat="1" ht="13.9" thickTop="1" thickBot="1" x14ac:dyDescent="0.45">
      <c r="A310" s="46">
        <v>299</v>
      </c>
      <c r="B310" s="72"/>
      <c r="C310" s="73"/>
      <c r="D310" s="74"/>
      <c r="E310" s="74"/>
      <c r="F310" s="73"/>
      <c r="G310" s="73"/>
      <c r="H310" s="74"/>
      <c r="I310" s="75"/>
      <c r="J310" s="74"/>
      <c r="K310" s="76"/>
      <c r="L310" s="76"/>
      <c r="M310" s="66" t="str">
        <f t="shared" si="8"/>
        <v/>
      </c>
      <c r="N310" s="77"/>
      <c r="O310" s="78"/>
      <c r="P310" s="74"/>
      <c r="Q310" s="79"/>
      <c r="R310" s="74"/>
      <c r="S310" s="74"/>
      <c r="T310" s="74"/>
      <c r="U310" s="74"/>
      <c r="V310" s="74"/>
      <c r="W310" s="74"/>
      <c r="X310" s="74"/>
      <c r="Y310" s="74"/>
      <c r="Z310" s="74"/>
      <c r="AA310" s="74"/>
      <c r="AB310" s="74"/>
      <c r="AC310" s="74"/>
      <c r="AD310" s="74"/>
      <c r="AE310" s="74"/>
      <c r="AF310" s="74"/>
      <c r="AG310" s="74"/>
      <c r="AH310" s="74"/>
      <c r="AI310" s="74"/>
      <c r="AJ310" s="74"/>
      <c r="AK310" s="69" t="str">
        <f t="shared" si="9"/>
        <v/>
      </c>
      <c r="AL310" s="69" t="str">
        <f t="shared" si="9"/>
        <v/>
      </c>
      <c r="AM310" s="69" t="str">
        <f t="shared" si="9"/>
        <v/>
      </c>
      <c r="AN310" s="79"/>
      <c r="AO310" s="79"/>
      <c r="AP310" s="79"/>
      <c r="AQ310" s="79"/>
      <c r="AR310" s="79"/>
      <c r="AS310" s="79"/>
      <c r="AT310" s="79"/>
      <c r="AU310" s="79"/>
      <c r="AV310" s="80"/>
    </row>
    <row r="311" spans="1:48" s="32" customFormat="1" ht="13.9" thickTop="1" thickBot="1" x14ac:dyDescent="0.45">
      <c r="A311" s="46">
        <v>300</v>
      </c>
      <c r="B311" s="72"/>
      <c r="C311" s="73"/>
      <c r="D311" s="74"/>
      <c r="E311" s="74"/>
      <c r="F311" s="73"/>
      <c r="G311" s="73"/>
      <c r="H311" s="74"/>
      <c r="I311" s="75"/>
      <c r="J311" s="74"/>
      <c r="K311" s="76"/>
      <c r="L311" s="76"/>
      <c r="M311" s="66" t="str">
        <f t="shared" si="8"/>
        <v/>
      </c>
      <c r="N311" s="77"/>
      <c r="O311" s="78"/>
      <c r="P311" s="74"/>
      <c r="Q311" s="79"/>
      <c r="R311" s="74"/>
      <c r="S311" s="74"/>
      <c r="T311" s="74"/>
      <c r="U311" s="74"/>
      <c r="V311" s="74"/>
      <c r="W311" s="74"/>
      <c r="X311" s="74"/>
      <c r="Y311" s="74"/>
      <c r="Z311" s="74"/>
      <c r="AA311" s="74"/>
      <c r="AB311" s="74"/>
      <c r="AC311" s="74"/>
      <c r="AD311" s="74"/>
      <c r="AE311" s="74"/>
      <c r="AF311" s="74"/>
      <c r="AG311" s="74"/>
      <c r="AH311" s="74"/>
      <c r="AI311" s="74"/>
      <c r="AJ311" s="74"/>
      <c r="AK311" s="69" t="str">
        <f t="shared" si="9"/>
        <v/>
      </c>
      <c r="AL311" s="69" t="str">
        <f t="shared" si="9"/>
        <v/>
      </c>
      <c r="AM311" s="69" t="str">
        <f t="shared" si="9"/>
        <v/>
      </c>
      <c r="AN311" s="79"/>
      <c r="AO311" s="79"/>
      <c r="AP311" s="79"/>
      <c r="AQ311" s="79"/>
      <c r="AR311" s="79"/>
      <c r="AS311" s="79"/>
      <c r="AT311" s="79"/>
      <c r="AU311" s="79"/>
      <c r="AV311" s="80"/>
    </row>
    <row r="312" spans="1:48" s="32" customFormat="1" ht="13.9" thickTop="1" thickBot="1" x14ac:dyDescent="0.45">
      <c r="A312" s="46">
        <v>301</v>
      </c>
      <c r="B312" s="72"/>
      <c r="C312" s="73"/>
      <c r="D312" s="74"/>
      <c r="E312" s="74"/>
      <c r="F312" s="73"/>
      <c r="G312" s="73"/>
      <c r="H312" s="74"/>
      <c r="I312" s="75"/>
      <c r="J312" s="74"/>
      <c r="K312" s="76"/>
      <c r="L312" s="76"/>
      <c r="M312" s="66" t="str">
        <f t="shared" si="8"/>
        <v/>
      </c>
      <c r="N312" s="77"/>
      <c r="O312" s="78"/>
      <c r="P312" s="74"/>
      <c r="Q312" s="79"/>
      <c r="R312" s="74"/>
      <c r="S312" s="74"/>
      <c r="T312" s="74"/>
      <c r="U312" s="74"/>
      <c r="V312" s="74"/>
      <c r="W312" s="74"/>
      <c r="X312" s="74"/>
      <c r="Y312" s="74"/>
      <c r="Z312" s="74"/>
      <c r="AA312" s="74"/>
      <c r="AB312" s="74"/>
      <c r="AC312" s="74"/>
      <c r="AD312" s="74"/>
      <c r="AE312" s="74"/>
      <c r="AF312" s="74"/>
      <c r="AG312" s="74"/>
      <c r="AH312" s="74"/>
      <c r="AI312" s="74"/>
      <c r="AJ312" s="74"/>
      <c r="AK312" s="69" t="str">
        <f t="shared" si="9"/>
        <v/>
      </c>
      <c r="AL312" s="69" t="str">
        <f t="shared" si="9"/>
        <v/>
      </c>
      <c r="AM312" s="69" t="str">
        <f t="shared" si="9"/>
        <v/>
      </c>
      <c r="AN312" s="79"/>
      <c r="AO312" s="79"/>
      <c r="AP312" s="79"/>
      <c r="AQ312" s="79"/>
      <c r="AR312" s="79"/>
      <c r="AS312" s="79"/>
      <c r="AT312" s="79"/>
      <c r="AU312" s="79"/>
      <c r="AV312" s="80"/>
    </row>
    <row r="313" spans="1:48" s="32" customFormat="1" ht="13.9" thickTop="1" thickBot="1" x14ac:dyDescent="0.45">
      <c r="A313" s="46">
        <v>302</v>
      </c>
      <c r="B313" s="72"/>
      <c r="C313" s="73"/>
      <c r="D313" s="74"/>
      <c r="E313" s="74"/>
      <c r="F313" s="73"/>
      <c r="G313" s="73"/>
      <c r="H313" s="74"/>
      <c r="I313" s="75"/>
      <c r="J313" s="74"/>
      <c r="K313" s="76"/>
      <c r="L313" s="76"/>
      <c r="M313" s="66" t="str">
        <f t="shared" si="8"/>
        <v/>
      </c>
      <c r="N313" s="77"/>
      <c r="O313" s="78"/>
      <c r="P313" s="74"/>
      <c r="Q313" s="79"/>
      <c r="R313" s="74"/>
      <c r="S313" s="74"/>
      <c r="T313" s="74"/>
      <c r="U313" s="74"/>
      <c r="V313" s="74"/>
      <c r="W313" s="74"/>
      <c r="X313" s="74"/>
      <c r="Y313" s="74"/>
      <c r="Z313" s="74"/>
      <c r="AA313" s="74"/>
      <c r="AB313" s="74"/>
      <c r="AC313" s="74"/>
      <c r="AD313" s="74"/>
      <c r="AE313" s="74"/>
      <c r="AF313" s="74"/>
      <c r="AG313" s="74"/>
      <c r="AH313" s="74"/>
      <c r="AI313" s="74"/>
      <c r="AJ313" s="74"/>
      <c r="AK313" s="69" t="str">
        <f t="shared" si="9"/>
        <v/>
      </c>
      <c r="AL313" s="69" t="str">
        <f t="shared" si="9"/>
        <v/>
      </c>
      <c r="AM313" s="69" t="str">
        <f t="shared" si="9"/>
        <v/>
      </c>
      <c r="AN313" s="79"/>
      <c r="AO313" s="79"/>
      <c r="AP313" s="79"/>
      <c r="AQ313" s="79"/>
      <c r="AR313" s="79"/>
      <c r="AS313" s="79"/>
      <c r="AT313" s="79"/>
      <c r="AU313" s="79"/>
      <c r="AV313" s="80"/>
    </row>
    <row r="314" spans="1:48" s="32" customFormat="1" ht="13.9" thickTop="1" thickBot="1" x14ac:dyDescent="0.45">
      <c r="A314" s="46">
        <v>303</v>
      </c>
      <c r="B314" s="72"/>
      <c r="C314" s="73"/>
      <c r="D314" s="74"/>
      <c r="E314" s="74"/>
      <c r="F314" s="73"/>
      <c r="G314" s="73"/>
      <c r="H314" s="74"/>
      <c r="I314" s="75"/>
      <c r="J314" s="74"/>
      <c r="K314" s="76"/>
      <c r="L314" s="76"/>
      <c r="M314" s="66" t="str">
        <f t="shared" si="8"/>
        <v/>
      </c>
      <c r="N314" s="77"/>
      <c r="O314" s="78"/>
      <c r="P314" s="74"/>
      <c r="Q314" s="79"/>
      <c r="R314" s="74"/>
      <c r="S314" s="74"/>
      <c r="T314" s="74"/>
      <c r="U314" s="74"/>
      <c r="V314" s="74"/>
      <c r="W314" s="74"/>
      <c r="X314" s="74"/>
      <c r="Y314" s="74"/>
      <c r="Z314" s="74"/>
      <c r="AA314" s="74"/>
      <c r="AB314" s="74"/>
      <c r="AC314" s="74"/>
      <c r="AD314" s="74"/>
      <c r="AE314" s="74"/>
      <c r="AF314" s="74"/>
      <c r="AG314" s="74"/>
      <c r="AH314" s="74"/>
      <c r="AI314" s="74"/>
      <c r="AJ314" s="74"/>
      <c r="AK314" s="69" t="str">
        <f t="shared" si="9"/>
        <v/>
      </c>
      <c r="AL314" s="69" t="str">
        <f t="shared" si="9"/>
        <v/>
      </c>
      <c r="AM314" s="69" t="str">
        <f t="shared" si="9"/>
        <v/>
      </c>
      <c r="AN314" s="79"/>
      <c r="AO314" s="79"/>
      <c r="AP314" s="79"/>
      <c r="AQ314" s="79"/>
      <c r="AR314" s="79"/>
      <c r="AS314" s="79"/>
      <c r="AT314" s="79"/>
      <c r="AU314" s="79"/>
      <c r="AV314" s="80"/>
    </row>
    <row r="315" spans="1:48" s="32" customFormat="1" ht="13.9" thickTop="1" thickBot="1" x14ac:dyDescent="0.45">
      <c r="A315" s="46">
        <v>304</v>
      </c>
      <c r="B315" s="72"/>
      <c r="C315" s="73"/>
      <c r="D315" s="74"/>
      <c r="E315" s="74"/>
      <c r="F315" s="73"/>
      <c r="G315" s="73"/>
      <c r="H315" s="74"/>
      <c r="I315" s="75"/>
      <c r="J315" s="74"/>
      <c r="K315" s="76"/>
      <c r="L315" s="76"/>
      <c r="M315" s="66" t="str">
        <f t="shared" si="8"/>
        <v/>
      </c>
      <c r="N315" s="77"/>
      <c r="O315" s="78"/>
      <c r="P315" s="74"/>
      <c r="Q315" s="79"/>
      <c r="R315" s="74"/>
      <c r="S315" s="74"/>
      <c r="T315" s="74"/>
      <c r="U315" s="74"/>
      <c r="V315" s="74"/>
      <c r="W315" s="74"/>
      <c r="X315" s="74"/>
      <c r="Y315" s="74"/>
      <c r="Z315" s="74"/>
      <c r="AA315" s="74"/>
      <c r="AB315" s="74"/>
      <c r="AC315" s="74"/>
      <c r="AD315" s="74"/>
      <c r="AE315" s="74"/>
      <c r="AF315" s="74"/>
      <c r="AG315" s="74"/>
      <c r="AH315" s="74"/>
      <c r="AI315" s="74"/>
      <c r="AJ315" s="74"/>
      <c r="AK315" s="69" t="str">
        <f t="shared" si="9"/>
        <v/>
      </c>
      <c r="AL315" s="69" t="str">
        <f t="shared" si="9"/>
        <v/>
      </c>
      <c r="AM315" s="69" t="str">
        <f t="shared" si="9"/>
        <v/>
      </c>
      <c r="AN315" s="79"/>
      <c r="AO315" s="79"/>
      <c r="AP315" s="79"/>
      <c r="AQ315" s="79"/>
      <c r="AR315" s="79"/>
      <c r="AS315" s="79"/>
      <c r="AT315" s="79"/>
      <c r="AU315" s="79"/>
      <c r="AV315" s="80"/>
    </row>
    <row r="316" spans="1:48" s="32" customFormat="1" ht="13.9" thickTop="1" thickBot="1" x14ac:dyDescent="0.45">
      <c r="A316" s="46">
        <v>305</v>
      </c>
      <c r="B316" s="72"/>
      <c r="C316" s="73"/>
      <c r="D316" s="74"/>
      <c r="E316" s="74"/>
      <c r="F316" s="73"/>
      <c r="G316" s="73"/>
      <c r="H316" s="74"/>
      <c r="I316" s="75"/>
      <c r="J316" s="74"/>
      <c r="K316" s="76"/>
      <c r="L316" s="76"/>
      <c r="M316" s="66" t="str">
        <f t="shared" si="8"/>
        <v/>
      </c>
      <c r="N316" s="77"/>
      <c r="O316" s="78"/>
      <c r="P316" s="74"/>
      <c r="Q316" s="79"/>
      <c r="R316" s="74"/>
      <c r="S316" s="74"/>
      <c r="T316" s="74"/>
      <c r="U316" s="74"/>
      <c r="V316" s="74"/>
      <c r="W316" s="74"/>
      <c r="X316" s="74"/>
      <c r="Y316" s="74"/>
      <c r="Z316" s="74"/>
      <c r="AA316" s="74"/>
      <c r="AB316" s="74"/>
      <c r="AC316" s="74"/>
      <c r="AD316" s="74"/>
      <c r="AE316" s="74"/>
      <c r="AF316" s="74"/>
      <c r="AG316" s="74"/>
      <c r="AH316" s="74"/>
      <c r="AI316" s="74"/>
      <c r="AJ316" s="74"/>
      <c r="AK316" s="69" t="str">
        <f t="shared" si="9"/>
        <v/>
      </c>
      <c r="AL316" s="69" t="str">
        <f t="shared" si="9"/>
        <v/>
      </c>
      <c r="AM316" s="69" t="str">
        <f t="shared" si="9"/>
        <v/>
      </c>
      <c r="AN316" s="79"/>
      <c r="AO316" s="79"/>
      <c r="AP316" s="79"/>
      <c r="AQ316" s="79"/>
      <c r="AR316" s="79"/>
      <c r="AS316" s="79"/>
      <c r="AT316" s="79"/>
      <c r="AU316" s="79"/>
      <c r="AV316" s="80"/>
    </row>
    <row r="317" spans="1:48" s="32" customFormat="1" ht="13.9" thickTop="1" thickBot="1" x14ac:dyDescent="0.45">
      <c r="A317" s="46">
        <v>306</v>
      </c>
      <c r="B317" s="72"/>
      <c r="C317" s="73"/>
      <c r="D317" s="74"/>
      <c r="E317" s="74"/>
      <c r="F317" s="73"/>
      <c r="G317" s="73"/>
      <c r="H317" s="74"/>
      <c r="I317" s="75"/>
      <c r="J317" s="74"/>
      <c r="K317" s="76"/>
      <c r="L317" s="76"/>
      <c r="M317" s="66" t="str">
        <f t="shared" si="8"/>
        <v/>
      </c>
      <c r="N317" s="77"/>
      <c r="O317" s="78"/>
      <c r="P317" s="74"/>
      <c r="Q317" s="79"/>
      <c r="R317" s="74"/>
      <c r="S317" s="74"/>
      <c r="T317" s="74"/>
      <c r="U317" s="74"/>
      <c r="V317" s="74"/>
      <c r="W317" s="74"/>
      <c r="X317" s="74"/>
      <c r="Y317" s="74"/>
      <c r="Z317" s="74"/>
      <c r="AA317" s="74"/>
      <c r="AB317" s="74"/>
      <c r="AC317" s="74"/>
      <c r="AD317" s="74"/>
      <c r="AE317" s="74"/>
      <c r="AF317" s="74"/>
      <c r="AG317" s="74"/>
      <c r="AH317" s="74"/>
      <c r="AI317" s="74"/>
      <c r="AJ317" s="74"/>
      <c r="AK317" s="69" t="str">
        <f t="shared" si="9"/>
        <v/>
      </c>
      <c r="AL317" s="69" t="str">
        <f t="shared" si="9"/>
        <v/>
      </c>
      <c r="AM317" s="69" t="str">
        <f t="shared" si="9"/>
        <v/>
      </c>
      <c r="AN317" s="79"/>
      <c r="AO317" s="79"/>
      <c r="AP317" s="79"/>
      <c r="AQ317" s="79"/>
      <c r="AR317" s="79"/>
      <c r="AS317" s="79"/>
      <c r="AT317" s="79"/>
      <c r="AU317" s="79"/>
      <c r="AV317" s="80"/>
    </row>
    <row r="318" spans="1:48" s="32" customFormat="1" ht="13.9" thickTop="1" thickBot="1" x14ac:dyDescent="0.45">
      <c r="A318" s="46">
        <v>307</v>
      </c>
      <c r="B318" s="72"/>
      <c r="C318" s="73"/>
      <c r="D318" s="74"/>
      <c r="E318" s="74"/>
      <c r="F318" s="73"/>
      <c r="G318" s="73"/>
      <c r="H318" s="74"/>
      <c r="I318" s="75"/>
      <c r="J318" s="74"/>
      <c r="K318" s="76"/>
      <c r="L318" s="76"/>
      <c r="M318" s="66" t="str">
        <f t="shared" si="8"/>
        <v/>
      </c>
      <c r="N318" s="77"/>
      <c r="O318" s="78"/>
      <c r="P318" s="74"/>
      <c r="Q318" s="79"/>
      <c r="R318" s="74"/>
      <c r="S318" s="74"/>
      <c r="T318" s="74"/>
      <c r="U318" s="74"/>
      <c r="V318" s="74"/>
      <c r="W318" s="74"/>
      <c r="X318" s="74"/>
      <c r="Y318" s="74"/>
      <c r="Z318" s="74"/>
      <c r="AA318" s="74"/>
      <c r="AB318" s="74"/>
      <c r="AC318" s="74"/>
      <c r="AD318" s="74"/>
      <c r="AE318" s="74"/>
      <c r="AF318" s="74"/>
      <c r="AG318" s="74"/>
      <c r="AH318" s="74"/>
      <c r="AI318" s="74"/>
      <c r="AJ318" s="74"/>
      <c r="AK318" s="69" t="str">
        <f t="shared" si="9"/>
        <v/>
      </c>
      <c r="AL318" s="69" t="str">
        <f t="shared" si="9"/>
        <v/>
      </c>
      <c r="AM318" s="69" t="str">
        <f t="shared" si="9"/>
        <v/>
      </c>
      <c r="AN318" s="79"/>
      <c r="AO318" s="79"/>
      <c r="AP318" s="79"/>
      <c r="AQ318" s="79"/>
      <c r="AR318" s="79"/>
      <c r="AS318" s="79"/>
      <c r="AT318" s="79"/>
      <c r="AU318" s="79"/>
      <c r="AV318" s="80"/>
    </row>
    <row r="319" spans="1:48" s="32" customFormat="1" ht="13.9" thickTop="1" thickBot="1" x14ac:dyDescent="0.45">
      <c r="A319" s="46">
        <v>308</v>
      </c>
      <c r="B319" s="72"/>
      <c r="C319" s="73"/>
      <c r="D319" s="74"/>
      <c r="E319" s="74"/>
      <c r="F319" s="73"/>
      <c r="G319" s="73"/>
      <c r="H319" s="74"/>
      <c r="I319" s="75"/>
      <c r="J319" s="74"/>
      <c r="K319" s="76"/>
      <c r="L319" s="76"/>
      <c r="M319" s="66" t="str">
        <f t="shared" si="8"/>
        <v/>
      </c>
      <c r="N319" s="77"/>
      <c r="O319" s="78"/>
      <c r="P319" s="74"/>
      <c r="Q319" s="79"/>
      <c r="R319" s="74"/>
      <c r="S319" s="74"/>
      <c r="T319" s="74"/>
      <c r="U319" s="74"/>
      <c r="V319" s="74"/>
      <c r="W319" s="74"/>
      <c r="X319" s="74"/>
      <c r="Y319" s="74"/>
      <c r="Z319" s="74"/>
      <c r="AA319" s="74"/>
      <c r="AB319" s="74"/>
      <c r="AC319" s="74"/>
      <c r="AD319" s="74"/>
      <c r="AE319" s="74"/>
      <c r="AF319" s="74"/>
      <c r="AG319" s="74"/>
      <c r="AH319" s="74"/>
      <c r="AI319" s="74"/>
      <c r="AJ319" s="74"/>
      <c r="AK319" s="69" t="str">
        <f t="shared" si="9"/>
        <v/>
      </c>
      <c r="AL319" s="69" t="str">
        <f t="shared" si="9"/>
        <v/>
      </c>
      <c r="AM319" s="69" t="str">
        <f t="shared" si="9"/>
        <v/>
      </c>
      <c r="AN319" s="79"/>
      <c r="AO319" s="79"/>
      <c r="AP319" s="79"/>
      <c r="AQ319" s="79"/>
      <c r="AR319" s="79"/>
      <c r="AS319" s="79"/>
      <c r="AT319" s="79"/>
      <c r="AU319" s="79"/>
      <c r="AV319" s="80"/>
    </row>
    <row r="320" spans="1:48" s="32" customFormat="1" ht="13.9" thickTop="1" thickBot="1" x14ac:dyDescent="0.45">
      <c r="A320" s="46">
        <v>309</v>
      </c>
      <c r="B320" s="72"/>
      <c r="C320" s="73"/>
      <c r="D320" s="74"/>
      <c r="E320" s="74"/>
      <c r="F320" s="73"/>
      <c r="G320" s="73"/>
      <c r="H320" s="74"/>
      <c r="I320" s="75"/>
      <c r="J320" s="74"/>
      <c r="K320" s="76"/>
      <c r="L320" s="76"/>
      <c r="M320" s="66" t="str">
        <f t="shared" si="8"/>
        <v/>
      </c>
      <c r="N320" s="77"/>
      <c r="O320" s="78"/>
      <c r="P320" s="74"/>
      <c r="Q320" s="79"/>
      <c r="R320" s="74"/>
      <c r="S320" s="74"/>
      <c r="T320" s="74"/>
      <c r="U320" s="74"/>
      <c r="V320" s="74"/>
      <c r="W320" s="74"/>
      <c r="X320" s="74"/>
      <c r="Y320" s="74"/>
      <c r="Z320" s="74"/>
      <c r="AA320" s="74"/>
      <c r="AB320" s="74"/>
      <c r="AC320" s="74"/>
      <c r="AD320" s="74"/>
      <c r="AE320" s="74"/>
      <c r="AF320" s="74"/>
      <c r="AG320" s="74"/>
      <c r="AH320" s="74"/>
      <c r="AI320" s="74"/>
      <c r="AJ320" s="74"/>
      <c r="AK320" s="69" t="str">
        <f t="shared" si="9"/>
        <v/>
      </c>
      <c r="AL320" s="69" t="str">
        <f t="shared" si="9"/>
        <v/>
      </c>
      <c r="AM320" s="69" t="str">
        <f t="shared" si="9"/>
        <v/>
      </c>
      <c r="AN320" s="79"/>
      <c r="AO320" s="79"/>
      <c r="AP320" s="79"/>
      <c r="AQ320" s="79"/>
      <c r="AR320" s="79"/>
      <c r="AS320" s="79"/>
      <c r="AT320" s="79"/>
      <c r="AU320" s="79"/>
      <c r="AV320" s="80"/>
    </row>
    <row r="321" spans="1:48" s="32" customFormat="1" ht="13.9" thickTop="1" thickBot="1" x14ac:dyDescent="0.45">
      <c r="A321" s="46">
        <v>310</v>
      </c>
      <c r="B321" s="72"/>
      <c r="C321" s="73"/>
      <c r="D321" s="74"/>
      <c r="E321" s="74"/>
      <c r="F321" s="73"/>
      <c r="G321" s="73"/>
      <c r="H321" s="74"/>
      <c r="I321" s="75"/>
      <c r="J321" s="74"/>
      <c r="K321" s="76"/>
      <c r="L321" s="76"/>
      <c r="M321" s="66" t="str">
        <f t="shared" si="8"/>
        <v/>
      </c>
      <c r="N321" s="77"/>
      <c r="O321" s="78"/>
      <c r="P321" s="74"/>
      <c r="Q321" s="79"/>
      <c r="R321" s="74"/>
      <c r="S321" s="74"/>
      <c r="T321" s="74"/>
      <c r="U321" s="74"/>
      <c r="V321" s="74"/>
      <c r="W321" s="74"/>
      <c r="X321" s="74"/>
      <c r="Y321" s="74"/>
      <c r="Z321" s="74"/>
      <c r="AA321" s="74"/>
      <c r="AB321" s="74"/>
      <c r="AC321" s="74"/>
      <c r="AD321" s="74"/>
      <c r="AE321" s="74"/>
      <c r="AF321" s="74"/>
      <c r="AG321" s="74"/>
      <c r="AH321" s="74"/>
      <c r="AI321" s="74"/>
      <c r="AJ321" s="74"/>
      <c r="AK321" s="69" t="str">
        <f t="shared" si="9"/>
        <v/>
      </c>
      <c r="AL321" s="69" t="str">
        <f t="shared" si="9"/>
        <v/>
      </c>
      <c r="AM321" s="69" t="str">
        <f t="shared" si="9"/>
        <v/>
      </c>
      <c r="AN321" s="79"/>
      <c r="AO321" s="79"/>
      <c r="AP321" s="79"/>
      <c r="AQ321" s="79"/>
      <c r="AR321" s="79"/>
      <c r="AS321" s="79"/>
      <c r="AT321" s="79"/>
      <c r="AU321" s="79"/>
      <c r="AV321" s="80"/>
    </row>
    <row r="322" spans="1:48" s="32" customFormat="1" ht="13.9" thickTop="1" thickBot="1" x14ac:dyDescent="0.45">
      <c r="A322" s="46">
        <v>311</v>
      </c>
      <c r="B322" s="72"/>
      <c r="C322" s="73"/>
      <c r="D322" s="74"/>
      <c r="E322" s="74"/>
      <c r="F322" s="73"/>
      <c r="G322" s="73"/>
      <c r="H322" s="74"/>
      <c r="I322" s="75"/>
      <c r="J322" s="74"/>
      <c r="K322" s="76"/>
      <c r="L322" s="76"/>
      <c r="M322" s="66" t="str">
        <f t="shared" si="8"/>
        <v/>
      </c>
      <c r="N322" s="77"/>
      <c r="O322" s="78"/>
      <c r="P322" s="74"/>
      <c r="Q322" s="79"/>
      <c r="R322" s="74"/>
      <c r="S322" s="74"/>
      <c r="T322" s="74"/>
      <c r="U322" s="74"/>
      <c r="V322" s="74"/>
      <c r="W322" s="74"/>
      <c r="X322" s="74"/>
      <c r="Y322" s="74"/>
      <c r="Z322" s="74"/>
      <c r="AA322" s="74"/>
      <c r="AB322" s="74"/>
      <c r="AC322" s="74"/>
      <c r="AD322" s="74"/>
      <c r="AE322" s="74"/>
      <c r="AF322" s="74"/>
      <c r="AG322" s="74"/>
      <c r="AH322" s="74"/>
      <c r="AI322" s="74"/>
      <c r="AJ322" s="74"/>
      <c r="AK322" s="69" t="str">
        <f t="shared" si="9"/>
        <v/>
      </c>
      <c r="AL322" s="69" t="str">
        <f t="shared" si="9"/>
        <v/>
      </c>
      <c r="AM322" s="69" t="str">
        <f t="shared" si="9"/>
        <v/>
      </c>
      <c r="AN322" s="79"/>
      <c r="AO322" s="79"/>
      <c r="AP322" s="79"/>
      <c r="AQ322" s="79"/>
      <c r="AR322" s="79"/>
      <c r="AS322" s="79"/>
      <c r="AT322" s="79"/>
      <c r="AU322" s="79"/>
      <c r="AV322" s="80"/>
    </row>
    <row r="323" spans="1:48" s="32" customFormat="1" ht="13.9" thickTop="1" thickBot="1" x14ac:dyDescent="0.45">
      <c r="A323" s="46">
        <v>312</v>
      </c>
      <c r="B323" s="72"/>
      <c r="C323" s="73"/>
      <c r="D323" s="74"/>
      <c r="E323" s="74"/>
      <c r="F323" s="73"/>
      <c r="G323" s="73"/>
      <c r="H323" s="74"/>
      <c r="I323" s="75"/>
      <c r="J323" s="74"/>
      <c r="K323" s="76"/>
      <c r="L323" s="76"/>
      <c r="M323" s="66" t="str">
        <f t="shared" si="8"/>
        <v/>
      </c>
      <c r="N323" s="77"/>
      <c r="O323" s="78"/>
      <c r="P323" s="74"/>
      <c r="Q323" s="79"/>
      <c r="R323" s="74"/>
      <c r="S323" s="74"/>
      <c r="T323" s="74"/>
      <c r="U323" s="74"/>
      <c r="V323" s="74"/>
      <c r="W323" s="74"/>
      <c r="X323" s="74"/>
      <c r="Y323" s="74"/>
      <c r="Z323" s="74"/>
      <c r="AA323" s="74"/>
      <c r="AB323" s="74"/>
      <c r="AC323" s="74"/>
      <c r="AD323" s="74"/>
      <c r="AE323" s="74"/>
      <c r="AF323" s="74"/>
      <c r="AG323" s="74"/>
      <c r="AH323" s="74"/>
      <c r="AI323" s="74"/>
      <c r="AJ323" s="74"/>
      <c r="AK323" s="69" t="str">
        <f t="shared" si="9"/>
        <v/>
      </c>
      <c r="AL323" s="69" t="str">
        <f t="shared" si="9"/>
        <v/>
      </c>
      <c r="AM323" s="69" t="str">
        <f t="shared" si="9"/>
        <v/>
      </c>
      <c r="AN323" s="79"/>
      <c r="AO323" s="79"/>
      <c r="AP323" s="79"/>
      <c r="AQ323" s="79"/>
      <c r="AR323" s="79"/>
      <c r="AS323" s="79"/>
      <c r="AT323" s="79"/>
      <c r="AU323" s="79"/>
      <c r="AV323" s="80"/>
    </row>
    <row r="324" spans="1:48" s="32" customFormat="1" ht="13.9" thickTop="1" thickBot="1" x14ac:dyDescent="0.45">
      <c r="A324" s="46">
        <v>313</v>
      </c>
      <c r="B324" s="72"/>
      <c r="C324" s="73"/>
      <c r="D324" s="74"/>
      <c r="E324" s="74"/>
      <c r="F324" s="73"/>
      <c r="G324" s="73"/>
      <c r="H324" s="74"/>
      <c r="I324" s="75"/>
      <c r="J324" s="74"/>
      <c r="K324" s="76"/>
      <c r="L324" s="76"/>
      <c r="M324" s="66" t="str">
        <f t="shared" si="8"/>
        <v/>
      </c>
      <c r="N324" s="77"/>
      <c r="O324" s="78"/>
      <c r="P324" s="74"/>
      <c r="Q324" s="79"/>
      <c r="R324" s="74"/>
      <c r="S324" s="74"/>
      <c r="T324" s="74"/>
      <c r="U324" s="74"/>
      <c r="V324" s="74"/>
      <c r="W324" s="74"/>
      <c r="X324" s="74"/>
      <c r="Y324" s="74"/>
      <c r="Z324" s="74"/>
      <c r="AA324" s="74"/>
      <c r="AB324" s="74"/>
      <c r="AC324" s="74"/>
      <c r="AD324" s="74"/>
      <c r="AE324" s="74"/>
      <c r="AF324" s="74"/>
      <c r="AG324" s="74"/>
      <c r="AH324" s="74"/>
      <c r="AI324" s="74"/>
      <c r="AJ324" s="74"/>
      <c r="AK324" s="69" t="str">
        <f t="shared" si="9"/>
        <v/>
      </c>
      <c r="AL324" s="69" t="str">
        <f t="shared" si="9"/>
        <v/>
      </c>
      <c r="AM324" s="69" t="str">
        <f t="shared" si="9"/>
        <v/>
      </c>
      <c r="AN324" s="79"/>
      <c r="AO324" s="79"/>
      <c r="AP324" s="79"/>
      <c r="AQ324" s="79"/>
      <c r="AR324" s="79"/>
      <c r="AS324" s="79"/>
      <c r="AT324" s="79"/>
      <c r="AU324" s="79"/>
      <c r="AV324" s="80"/>
    </row>
    <row r="325" spans="1:48" s="32" customFormat="1" ht="13.9" thickTop="1" thickBot="1" x14ac:dyDescent="0.45">
      <c r="A325" s="46">
        <v>314</v>
      </c>
      <c r="B325" s="72"/>
      <c r="C325" s="73"/>
      <c r="D325" s="74"/>
      <c r="E325" s="74"/>
      <c r="F325" s="73"/>
      <c r="G325" s="73"/>
      <c r="H325" s="74"/>
      <c r="I325" s="75"/>
      <c r="J325" s="74"/>
      <c r="K325" s="76"/>
      <c r="L325" s="76"/>
      <c r="M325" s="66" t="str">
        <f t="shared" si="8"/>
        <v/>
      </c>
      <c r="N325" s="77"/>
      <c r="O325" s="78"/>
      <c r="P325" s="74"/>
      <c r="Q325" s="79"/>
      <c r="R325" s="74"/>
      <c r="S325" s="74"/>
      <c r="T325" s="74"/>
      <c r="U325" s="74"/>
      <c r="V325" s="74"/>
      <c r="W325" s="74"/>
      <c r="X325" s="74"/>
      <c r="Y325" s="74"/>
      <c r="Z325" s="74"/>
      <c r="AA325" s="74"/>
      <c r="AB325" s="74"/>
      <c r="AC325" s="74"/>
      <c r="AD325" s="74"/>
      <c r="AE325" s="74"/>
      <c r="AF325" s="74"/>
      <c r="AG325" s="74"/>
      <c r="AH325" s="74"/>
      <c r="AI325" s="74"/>
      <c r="AJ325" s="74"/>
      <c r="AK325" s="69" t="str">
        <f t="shared" si="9"/>
        <v/>
      </c>
      <c r="AL325" s="69" t="str">
        <f t="shared" si="9"/>
        <v/>
      </c>
      <c r="AM325" s="69" t="str">
        <f t="shared" si="9"/>
        <v/>
      </c>
      <c r="AN325" s="79"/>
      <c r="AO325" s="79"/>
      <c r="AP325" s="79"/>
      <c r="AQ325" s="79"/>
      <c r="AR325" s="79"/>
      <c r="AS325" s="79"/>
      <c r="AT325" s="79"/>
      <c r="AU325" s="79"/>
      <c r="AV325" s="80"/>
    </row>
    <row r="326" spans="1:48" s="32" customFormat="1" ht="13.9" thickTop="1" thickBot="1" x14ac:dyDescent="0.45">
      <c r="A326" s="46">
        <v>315</v>
      </c>
      <c r="B326" s="72"/>
      <c r="C326" s="73"/>
      <c r="D326" s="74"/>
      <c r="E326" s="74"/>
      <c r="F326" s="73"/>
      <c r="G326" s="73"/>
      <c r="H326" s="74"/>
      <c r="I326" s="75"/>
      <c r="J326" s="74"/>
      <c r="K326" s="76"/>
      <c r="L326" s="76"/>
      <c r="M326" s="66" t="str">
        <f t="shared" si="8"/>
        <v/>
      </c>
      <c r="N326" s="77"/>
      <c r="O326" s="78"/>
      <c r="P326" s="74"/>
      <c r="Q326" s="79"/>
      <c r="R326" s="74"/>
      <c r="S326" s="74"/>
      <c r="T326" s="74"/>
      <c r="U326" s="74"/>
      <c r="V326" s="74"/>
      <c r="W326" s="74"/>
      <c r="X326" s="74"/>
      <c r="Y326" s="74"/>
      <c r="Z326" s="74"/>
      <c r="AA326" s="74"/>
      <c r="AB326" s="74"/>
      <c r="AC326" s="74"/>
      <c r="AD326" s="74"/>
      <c r="AE326" s="74"/>
      <c r="AF326" s="74"/>
      <c r="AG326" s="74"/>
      <c r="AH326" s="74"/>
      <c r="AI326" s="74"/>
      <c r="AJ326" s="74"/>
      <c r="AK326" s="69" t="str">
        <f t="shared" si="9"/>
        <v/>
      </c>
      <c r="AL326" s="69" t="str">
        <f t="shared" si="9"/>
        <v/>
      </c>
      <c r="AM326" s="69" t="str">
        <f t="shared" si="9"/>
        <v/>
      </c>
      <c r="AN326" s="79"/>
      <c r="AO326" s="79"/>
      <c r="AP326" s="79"/>
      <c r="AQ326" s="79"/>
      <c r="AR326" s="79"/>
      <c r="AS326" s="79"/>
      <c r="AT326" s="79"/>
      <c r="AU326" s="79"/>
      <c r="AV326" s="80"/>
    </row>
    <row r="327" spans="1:48" s="32" customFormat="1" ht="13.9" thickTop="1" thickBot="1" x14ac:dyDescent="0.45">
      <c r="A327" s="46">
        <v>316</v>
      </c>
      <c r="B327" s="72"/>
      <c r="C327" s="73"/>
      <c r="D327" s="74"/>
      <c r="E327" s="74"/>
      <c r="F327" s="73"/>
      <c r="G327" s="73"/>
      <c r="H327" s="74"/>
      <c r="I327" s="75"/>
      <c r="J327" s="74"/>
      <c r="K327" s="76"/>
      <c r="L327" s="76"/>
      <c r="M327" s="66" t="str">
        <f t="shared" si="8"/>
        <v/>
      </c>
      <c r="N327" s="77"/>
      <c r="O327" s="78"/>
      <c r="P327" s="74"/>
      <c r="Q327" s="79"/>
      <c r="R327" s="74"/>
      <c r="S327" s="74"/>
      <c r="T327" s="74"/>
      <c r="U327" s="74"/>
      <c r="V327" s="74"/>
      <c r="W327" s="74"/>
      <c r="X327" s="74"/>
      <c r="Y327" s="74"/>
      <c r="Z327" s="74"/>
      <c r="AA327" s="74"/>
      <c r="AB327" s="74"/>
      <c r="AC327" s="74"/>
      <c r="AD327" s="74"/>
      <c r="AE327" s="74"/>
      <c r="AF327" s="74"/>
      <c r="AG327" s="74"/>
      <c r="AH327" s="74"/>
      <c r="AI327" s="74"/>
      <c r="AJ327" s="74"/>
      <c r="AK327" s="69" t="str">
        <f t="shared" si="9"/>
        <v/>
      </c>
      <c r="AL327" s="69" t="str">
        <f t="shared" si="9"/>
        <v/>
      </c>
      <c r="AM327" s="69" t="str">
        <f t="shared" si="9"/>
        <v/>
      </c>
      <c r="AN327" s="79"/>
      <c r="AO327" s="79"/>
      <c r="AP327" s="79"/>
      <c r="AQ327" s="79"/>
      <c r="AR327" s="79"/>
      <c r="AS327" s="79"/>
      <c r="AT327" s="79"/>
      <c r="AU327" s="79"/>
      <c r="AV327" s="80"/>
    </row>
    <row r="328" spans="1:48" s="32" customFormat="1" ht="13.9" thickTop="1" thickBot="1" x14ac:dyDescent="0.45">
      <c r="A328" s="46">
        <v>317</v>
      </c>
      <c r="B328" s="72"/>
      <c r="C328" s="73"/>
      <c r="D328" s="74"/>
      <c r="E328" s="74"/>
      <c r="F328" s="73"/>
      <c r="G328" s="73"/>
      <c r="H328" s="74"/>
      <c r="I328" s="75"/>
      <c r="J328" s="74"/>
      <c r="K328" s="76"/>
      <c r="L328" s="76"/>
      <c r="M328" s="66" t="str">
        <f t="shared" si="8"/>
        <v/>
      </c>
      <c r="N328" s="77"/>
      <c r="O328" s="78"/>
      <c r="P328" s="74"/>
      <c r="Q328" s="79"/>
      <c r="R328" s="74"/>
      <c r="S328" s="74"/>
      <c r="T328" s="74"/>
      <c r="U328" s="74"/>
      <c r="V328" s="74"/>
      <c r="W328" s="74"/>
      <c r="X328" s="74"/>
      <c r="Y328" s="74"/>
      <c r="Z328" s="74"/>
      <c r="AA328" s="74"/>
      <c r="AB328" s="74"/>
      <c r="AC328" s="74"/>
      <c r="AD328" s="74"/>
      <c r="AE328" s="74"/>
      <c r="AF328" s="74"/>
      <c r="AG328" s="74"/>
      <c r="AH328" s="74"/>
      <c r="AI328" s="74"/>
      <c r="AJ328" s="74"/>
      <c r="AK328" s="69" t="str">
        <f t="shared" si="9"/>
        <v/>
      </c>
      <c r="AL328" s="69" t="str">
        <f t="shared" si="9"/>
        <v/>
      </c>
      <c r="AM328" s="69" t="str">
        <f t="shared" si="9"/>
        <v/>
      </c>
      <c r="AN328" s="79"/>
      <c r="AO328" s="79"/>
      <c r="AP328" s="79"/>
      <c r="AQ328" s="79"/>
      <c r="AR328" s="79"/>
      <c r="AS328" s="79"/>
      <c r="AT328" s="79"/>
      <c r="AU328" s="79"/>
      <c r="AV328" s="80"/>
    </row>
    <row r="329" spans="1:48" s="32" customFormat="1" ht="13.9" thickTop="1" thickBot="1" x14ac:dyDescent="0.45">
      <c r="A329" s="46">
        <v>318</v>
      </c>
      <c r="B329" s="72"/>
      <c r="C329" s="73"/>
      <c r="D329" s="74"/>
      <c r="E329" s="74"/>
      <c r="F329" s="73"/>
      <c r="G329" s="73"/>
      <c r="H329" s="74"/>
      <c r="I329" s="75"/>
      <c r="J329" s="74"/>
      <c r="K329" s="76"/>
      <c r="L329" s="76"/>
      <c r="M329" s="66" t="str">
        <f t="shared" si="8"/>
        <v/>
      </c>
      <c r="N329" s="77"/>
      <c r="O329" s="78"/>
      <c r="P329" s="74"/>
      <c r="Q329" s="79"/>
      <c r="R329" s="74"/>
      <c r="S329" s="74"/>
      <c r="T329" s="74"/>
      <c r="U329" s="74"/>
      <c r="V329" s="74"/>
      <c r="W329" s="74"/>
      <c r="X329" s="74"/>
      <c r="Y329" s="74"/>
      <c r="Z329" s="74"/>
      <c r="AA329" s="74"/>
      <c r="AB329" s="74"/>
      <c r="AC329" s="74"/>
      <c r="AD329" s="74"/>
      <c r="AE329" s="74"/>
      <c r="AF329" s="74"/>
      <c r="AG329" s="74"/>
      <c r="AH329" s="74"/>
      <c r="AI329" s="74"/>
      <c r="AJ329" s="74"/>
      <c r="AK329" s="69" t="str">
        <f t="shared" si="9"/>
        <v/>
      </c>
      <c r="AL329" s="69" t="str">
        <f t="shared" si="9"/>
        <v/>
      </c>
      <c r="AM329" s="69" t="str">
        <f t="shared" si="9"/>
        <v/>
      </c>
      <c r="AN329" s="79"/>
      <c r="AO329" s="79"/>
      <c r="AP329" s="79"/>
      <c r="AQ329" s="79"/>
      <c r="AR329" s="79"/>
      <c r="AS329" s="79"/>
      <c r="AT329" s="79"/>
      <c r="AU329" s="79"/>
      <c r="AV329" s="80"/>
    </row>
    <row r="330" spans="1:48" s="32" customFormat="1" ht="13.9" thickTop="1" thickBot="1" x14ac:dyDescent="0.45">
      <c r="A330" s="46">
        <v>319</v>
      </c>
      <c r="B330" s="72"/>
      <c r="C330" s="73"/>
      <c r="D330" s="74"/>
      <c r="E330" s="74"/>
      <c r="F330" s="73"/>
      <c r="G330" s="73"/>
      <c r="H330" s="74"/>
      <c r="I330" s="75"/>
      <c r="J330" s="74"/>
      <c r="K330" s="76"/>
      <c r="L330" s="76"/>
      <c r="M330" s="66" t="str">
        <f t="shared" si="8"/>
        <v/>
      </c>
      <c r="N330" s="77"/>
      <c r="O330" s="78"/>
      <c r="P330" s="74"/>
      <c r="Q330" s="79"/>
      <c r="R330" s="74"/>
      <c r="S330" s="74"/>
      <c r="T330" s="74"/>
      <c r="U330" s="74"/>
      <c r="V330" s="74"/>
      <c r="W330" s="74"/>
      <c r="X330" s="74"/>
      <c r="Y330" s="74"/>
      <c r="Z330" s="74"/>
      <c r="AA330" s="74"/>
      <c r="AB330" s="74"/>
      <c r="AC330" s="74"/>
      <c r="AD330" s="74"/>
      <c r="AE330" s="74"/>
      <c r="AF330" s="74"/>
      <c r="AG330" s="74"/>
      <c r="AH330" s="74"/>
      <c r="AI330" s="74"/>
      <c r="AJ330" s="74"/>
      <c r="AK330" s="69" t="str">
        <f t="shared" si="9"/>
        <v/>
      </c>
      <c r="AL330" s="69" t="str">
        <f t="shared" si="9"/>
        <v/>
      </c>
      <c r="AM330" s="69" t="str">
        <f t="shared" si="9"/>
        <v/>
      </c>
      <c r="AN330" s="79"/>
      <c r="AO330" s="79"/>
      <c r="AP330" s="79"/>
      <c r="AQ330" s="79"/>
      <c r="AR330" s="79"/>
      <c r="AS330" s="79"/>
      <c r="AT330" s="79"/>
      <c r="AU330" s="79"/>
      <c r="AV330" s="80"/>
    </row>
    <row r="331" spans="1:48" s="32" customFormat="1" ht="13.9" thickTop="1" thickBot="1" x14ac:dyDescent="0.45">
      <c r="A331" s="46">
        <v>320</v>
      </c>
      <c r="B331" s="72"/>
      <c r="C331" s="73"/>
      <c r="D331" s="74"/>
      <c r="E331" s="74"/>
      <c r="F331" s="73"/>
      <c r="G331" s="73"/>
      <c r="H331" s="74"/>
      <c r="I331" s="75"/>
      <c r="J331" s="74"/>
      <c r="K331" s="76"/>
      <c r="L331" s="76"/>
      <c r="M331" s="66" t="str">
        <f t="shared" si="8"/>
        <v/>
      </c>
      <c r="N331" s="77"/>
      <c r="O331" s="78"/>
      <c r="P331" s="74"/>
      <c r="Q331" s="79"/>
      <c r="R331" s="74"/>
      <c r="S331" s="74"/>
      <c r="T331" s="74"/>
      <c r="U331" s="74"/>
      <c r="V331" s="74"/>
      <c r="W331" s="74"/>
      <c r="X331" s="74"/>
      <c r="Y331" s="74"/>
      <c r="Z331" s="74"/>
      <c r="AA331" s="74"/>
      <c r="AB331" s="74"/>
      <c r="AC331" s="74"/>
      <c r="AD331" s="74"/>
      <c r="AE331" s="74"/>
      <c r="AF331" s="74"/>
      <c r="AG331" s="74"/>
      <c r="AH331" s="74"/>
      <c r="AI331" s="74"/>
      <c r="AJ331" s="74"/>
      <c r="AK331" s="69" t="str">
        <f t="shared" si="9"/>
        <v/>
      </c>
      <c r="AL331" s="69" t="str">
        <f t="shared" si="9"/>
        <v/>
      </c>
      <c r="AM331" s="69" t="str">
        <f t="shared" si="9"/>
        <v/>
      </c>
      <c r="AN331" s="79"/>
      <c r="AO331" s="79"/>
      <c r="AP331" s="79"/>
      <c r="AQ331" s="79"/>
      <c r="AR331" s="79"/>
      <c r="AS331" s="79"/>
      <c r="AT331" s="79"/>
      <c r="AU331" s="79"/>
      <c r="AV331" s="80"/>
    </row>
    <row r="332" spans="1:48" s="32" customFormat="1" ht="13.9" thickTop="1" thickBot="1" x14ac:dyDescent="0.45">
      <c r="A332" s="46">
        <v>321</v>
      </c>
      <c r="B332" s="72"/>
      <c r="C332" s="73"/>
      <c r="D332" s="74"/>
      <c r="E332" s="74"/>
      <c r="F332" s="73"/>
      <c r="G332" s="73"/>
      <c r="H332" s="74"/>
      <c r="I332" s="75"/>
      <c r="J332" s="74"/>
      <c r="K332" s="76"/>
      <c r="L332" s="76"/>
      <c r="M332" s="66" t="str">
        <f t="shared" ref="M332:M395" si="10">IF(AND(K332&lt;&gt;"",L332&lt;&gt;""),HYPERLINK("https://map.geo.admin.ch/?E="&amp;K332&amp;"&amp;N="&amp;L332&amp;"&amp;zoom=8&amp;crosshair=marker","→ Link"),"")</f>
        <v/>
      </c>
      <c r="N332" s="77"/>
      <c r="O332" s="78"/>
      <c r="P332" s="74"/>
      <c r="Q332" s="79"/>
      <c r="R332" s="74"/>
      <c r="S332" s="74"/>
      <c r="T332" s="74"/>
      <c r="U332" s="74"/>
      <c r="V332" s="74"/>
      <c r="W332" s="74"/>
      <c r="X332" s="74"/>
      <c r="Y332" s="74"/>
      <c r="Z332" s="74"/>
      <c r="AA332" s="74"/>
      <c r="AB332" s="74"/>
      <c r="AC332" s="74"/>
      <c r="AD332" s="74"/>
      <c r="AE332" s="74"/>
      <c r="AF332" s="74"/>
      <c r="AG332" s="74"/>
      <c r="AH332" s="74"/>
      <c r="AI332" s="74"/>
      <c r="AJ332" s="74"/>
      <c r="AK332" s="69" t="str">
        <f t="shared" si="9"/>
        <v/>
      </c>
      <c r="AL332" s="69" t="str">
        <f t="shared" si="9"/>
        <v/>
      </c>
      <c r="AM332" s="69" t="str">
        <f t="shared" si="9"/>
        <v/>
      </c>
      <c r="AN332" s="79"/>
      <c r="AO332" s="79"/>
      <c r="AP332" s="79"/>
      <c r="AQ332" s="79"/>
      <c r="AR332" s="79"/>
      <c r="AS332" s="79"/>
      <c r="AT332" s="79"/>
      <c r="AU332" s="79"/>
      <c r="AV332" s="80"/>
    </row>
    <row r="333" spans="1:48" s="32" customFormat="1" ht="13.9" thickTop="1" thickBot="1" x14ac:dyDescent="0.45">
      <c r="A333" s="46">
        <v>322</v>
      </c>
      <c r="B333" s="72"/>
      <c r="C333" s="73"/>
      <c r="D333" s="74"/>
      <c r="E333" s="74"/>
      <c r="F333" s="73"/>
      <c r="G333" s="73"/>
      <c r="H333" s="74"/>
      <c r="I333" s="75"/>
      <c r="J333" s="74"/>
      <c r="K333" s="76"/>
      <c r="L333" s="76"/>
      <c r="M333" s="66" t="str">
        <f t="shared" si="10"/>
        <v/>
      </c>
      <c r="N333" s="77"/>
      <c r="O333" s="78"/>
      <c r="P333" s="74"/>
      <c r="Q333" s="79"/>
      <c r="R333" s="74"/>
      <c r="S333" s="74"/>
      <c r="T333" s="74"/>
      <c r="U333" s="74"/>
      <c r="V333" s="74"/>
      <c r="W333" s="74"/>
      <c r="X333" s="74"/>
      <c r="Y333" s="74"/>
      <c r="Z333" s="74"/>
      <c r="AA333" s="74"/>
      <c r="AB333" s="74"/>
      <c r="AC333" s="74"/>
      <c r="AD333" s="74"/>
      <c r="AE333" s="74"/>
      <c r="AF333" s="74"/>
      <c r="AG333" s="74"/>
      <c r="AH333" s="74"/>
      <c r="AI333" s="74"/>
      <c r="AJ333" s="74"/>
      <c r="AK333" s="69" t="str">
        <f t="shared" ref="AK333:AM364" si="11">IF($B333="","",AK$5)</f>
        <v/>
      </c>
      <c r="AL333" s="69" t="str">
        <f t="shared" si="11"/>
        <v/>
      </c>
      <c r="AM333" s="69" t="str">
        <f t="shared" si="11"/>
        <v/>
      </c>
      <c r="AN333" s="79"/>
      <c r="AO333" s="79"/>
      <c r="AP333" s="79"/>
      <c r="AQ333" s="79"/>
      <c r="AR333" s="79"/>
      <c r="AS333" s="79"/>
      <c r="AT333" s="79"/>
      <c r="AU333" s="79"/>
      <c r="AV333" s="80"/>
    </row>
    <row r="334" spans="1:48" s="32" customFormat="1" ht="13.9" thickTop="1" thickBot="1" x14ac:dyDescent="0.45">
      <c r="A334" s="46">
        <v>323</v>
      </c>
      <c r="B334" s="72"/>
      <c r="C334" s="73"/>
      <c r="D334" s="74"/>
      <c r="E334" s="74"/>
      <c r="F334" s="73"/>
      <c r="G334" s="73"/>
      <c r="H334" s="74"/>
      <c r="I334" s="75"/>
      <c r="J334" s="74"/>
      <c r="K334" s="76"/>
      <c r="L334" s="76"/>
      <c r="M334" s="66" t="str">
        <f t="shared" si="10"/>
        <v/>
      </c>
      <c r="N334" s="77"/>
      <c r="O334" s="78"/>
      <c r="P334" s="74"/>
      <c r="Q334" s="79"/>
      <c r="R334" s="74"/>
      <c r="S334" s="74"/>
      <c r="T334" s="74"/>
      <c r="U334" s="74"/>
      <c r="V334" s="74"/>
      <c r="W334" s="74"/>
      <c r="X334" s="74"/>
      <c r="Y334" s="74"/>
      <c r="Z334" s="74"/>
      <c r="AA334" s="74"/>
      <c r="AB334" s="74"/>
      <c r="AC334" s="74"/>
      <c r="AD334" s="74"/>
      <c r="AE334" s="74"/>
      <c r="AF334" s="74"/>
      <c r="AG334" s="74"/>
      <c r="AH334" s="74"/>
      <c r="AI334" s="74"/>
      <c r="AJ334" s="74"/>
      <c r="AK334" s="69" t="str">
        <f t="shared" si="11"/>
        <v/>
      </c>
      <c r="AL334" s="69" t="str">
        <f t="shared" si="11"/>
        <v/>
      </c>
      <c r="AM334" s="69" t="str">
        <f t="shared" si="11"/>
        <v/>
      </c>
      <c r="AN334" s="79"/>
      <c r="AO334" s="79"/>
      <c r="AP334" s="79"/>
      <c r="AQ334" s="79"/>
      <c r="AR334" s="79"/>
      <c r="AS334" s="79"/>
      <c r="AT334" s="79"/>
      <c r="AU334" s="79"/>
      <c r="AV334" s="80"/>
    </row>
    <row r="335" spans="1:48" s="32" customFormat="1" ht="13.9" thickTop="1" thickBot="1" x14ac:dyDescent="0.45">
      <c r="A335" s="46">
        <v>324</v>
      </c>
      <c r="B335" s="72"/>
      <c r="C335" s="73"/>
      <c r="D335" s="74"/>
      <c r="E335" s="74"/>
      <c r="F335" s="73"/>
      <c r="G335" s="73"/>
      <c r="H335" s="74"/>
      <c r="I335" s="75"/>
      <c r="J335" s="74"/>
      <c r="K335" s="76"/>
      <c r="L335" s="76"/>
      <c r="M335" s="66" t="str">
        <f t="shared" si="10"/>
        <v/>
      </c>
      <c r="N335" s="77"/>
      <c r="O335" s="78"/>
      <c r="P335" s="74"/>
      <c r="Q335" s="79"/>
      <c r="R335" s="74"/>
      <c r="S335" s="74"/>
      <c r="T335" s="74"/>
      <c r="U335" s="74"/>
      <c r="V335" s="74"/>
      <c r="W335" s="74"/>
      <c r="X335" s="74"/>
      <c r="Y335" s="74"/>
      <c r="Z335" s="74"/>
      <c r="AA335" s="74"/>
      <c r="AB335" s="74"/>
      <c r="AC335" s="74"/>
      <c r="AD335" s="74"/>
      <c r="AE335" s="74"/>
      <c r="AF335" s="74"/>
      <c r="AG335" s="74"/>
      <c r="AH335" s="74"/>
      <c r="AI335" s="74"/>
      <c r="AJ335" s="74"/>
      <c r="AK335" s="69" t="str">
        <f t="shared" si="11"/>
        <v/>
      </c>
      <c r="AL335" s="69" t="str">
        <f t="shared" si="11"/>
        <v/>
      </c>
      <c r="AM335" s="69" t="str">
        <f t="shared" si="11"/>
        <v/>
      </c>
      <c r="AN335" s="79"/>
      <c r="AO335" s="79"/>
      <c r="AP335" s="79"/>
      <c r="AQ335" s="79"/>
      <c r="AR335" s="79"/>
      <c r="AS335" s="79"/>
      <c r="AT335" s="79"/>
      <c r="AU335" s="79"/>
      <c r="AV335" s="80"/>
    </row>
    <row r="336" spans="1:48" s="32" customFormat="1" ht="13.9" thickTop="1" thickBot="1" x14ac:dyDescent="0.45">
      <c r="A336" s="46">
        <v>325</v>
      </c>
      <c r="B336" s="72"/>
      <c r="C336" s="73"/>
      <c r="D336" s="74"/>
      <c r="E336" s="74"/>
      <c r="F336" s="73"/>
      <c r="G336" s="73"/>
      <c r="H336" s="74"/>
      <c r="I336" s="75"/>
      <c r="J336" s="74"/>
      <c r="K336" s="76"/>
      <c r="L336" s="76"/>
      <c r="M336" s="66" t="str">
        <f t="shared" si="10"/>
        <v/>
      </c>
      <c r="N336" s="77"/>
      <c r="O336" s="78"/>
      <c r="P336" s="74"/>
      <c r="Q336" s="79"/>
      <c r="R336" s="74"/>
      <c r="S336" s="74"/>
      <c r="T336" s="74"/>
      <c r="U336" s="74"/>
      <c r="V336" s="74"/>
      <c r="W336" s="74"/>
      <c r="X336" s="74"/>
      <c r="Y336" s="74"/>
      <c r="Z336" s="74"/>
      <c r="AA336" s="74"/>
      <c r="AB336" s="74"/>
      <c r="AC336" s="74"/>
      <c r="AD336" s="74"/>
      <c r="AE336" s="74"/>
      <c r="AF336" s="74"/>
      <c r="AG336" s="74"/>
      <c r="AH336" s="74"/>
      <c r="AI336" s="74"/>
      <c r="AJ336" s="74"/>
      <c r="AK336" s="69" t="str">
        <f t="shared" si="11"/>
        <v/>
      </c>
      <c r="AL336" s="69" t="str">
        <f t="shared" si="11"/>
        <v/>
      </c>
      <c r="AM336" s="69" t="str">
        <f t="shared" si="11"/>
        <v/>
      </c>
      <c r="AN336" s="79"/>
      <c r="AO336" s="79"/>
      <c r="AP336" s="79"/>
      <c r="AQ336" s="79"/>
      <c r="AR336" s="79"/>
      <c r="AS336" s="79"/>
      <c r="AT336" s="79"/>
      <c r="AU336" s="79"/>
      <c r="AV336" s="80"/>
    </row>
    <row r="337" spans="1:48" s="32" customFormat="1" ht="13.9" thickTop="1" thickBot="1" x14ac:dyDescent="0.45">
      <c r="A337" s="46">
        <v>326</v>
      </c>
      <c r="B337" s="72"/>
      <c r="C337" s="73"/>
      <c r="D337" s="74"/>
      <c r="E337" s="74"/>
      <c r="F337" s="73"/>
      <c r="G337" s="73"/>
      <c r="H337" s="74"/>
      <c r="I337" s="75"/>
      <c r="J337" s="74"/>
      <c r="K337" s="76"/>
      <c r="L337" s="76"/>
      <c r="M337" s="66" t="str">
        <f t="shared" si="10"/>
        <v/>
      </c>
      <c r="N337" s="77"/>
      <c r="O337" s="78"/>
      <c r="P337" s="74"/>
      <c r="Q337" s="79"/>
      <c r="R337" s="74"/>
      <c r="S337" s="74"/>
      <c r="T337" s="74"/>
      <c r="U337" s="74"/>
      <c r="V337" s="74"/>
      <c r="W337" s="74"/>
      <c r="X337" s="74"/>
      <c r="Y337" s="74"/>
      <c r="Z337" s="74"/>
      <c r="AA337" s="74"/>
      <c r="AB337" s="74"/>
      <c r="AC337" s="74"/>
      <c r="AD337" s="74"/>
      <c r="AE337" s="74"/>
      <c r="AF337" s="74"/>
      <c r="AG337" s="74"/>
      <c r="AH337" s="74"/>
      <c r="AI337" s="74"/>
      <c r="AJ337" s="74"/>
      <c r="AK337" s="69" t="str">
        <f t="shared" si="11"/>
        <v/>
      </c>
      <c r="AL337" s="69" t="str">
        <f t="shared" si="11"/>
        <v/>
      </c>
      <c r="AM337" s="69" t="str">
        <f t="shared" si="11"/>
        <v/>
      </c>
      <c r="AN337" s="79"/>
      <c r="AO337" s="79"/>
      <c r="AP337" s="79"/>
      <c r="AQ337" s="79"/>
      <c r="AR337" s="79"/>
      <c r="AS337" s="79"/>
      <c r="AT337" s="79"/>
      <c r="AU337" s="79"/>
      <c r="AV337" s="80"/>
    </row>
    <row r="338" spans="1:48" s="32" customFormat="1" ht="13.9" thickTop="1" thickBot="1" x14ac:dyDescent="0.45">
      <c r="A338" s="46">
        <v>327</v>
      </c>
      <c r="B338" s="72"/>
      <c r="C338" s="73"/>
      <c r="D338" s="74"/>
      <c r="E338" s="74"/>
      <c r="F338" s="73"/>
      <c r="G338" s="73"/>
      <c r="H338" s="74"/>
      <c r="I338" s="75"/>
      <c r="J338" s="74"/>
      <c r="K338" s="76"/>
      <c r="L338" s="76"/>
      <c r="M338" s="66" t="str">
        <f t="shared" si="10"/>
        <v/>
      </c>
      <c r="N338" s="77"/>
      <c r="O338" s="78"/>
      <c r="P338" s="74"/>
      <c r="Q338" s="79"/>
      <c r="R338" s="74"/>
      <c r="S338" s="74"/>
      <c r="T338" s="74"/>
      <c r="U338" s="74"/>
      <c r="V338" s="74"/>
      <c r="W338" s="74"/>
      <c r="X338" s="74"/>
      <c r="Y338" s="74"/>
      <c r="Z338" s="74"/>
      <c r="AA338" s="74"/>
      <c r="AB338" s="74"/>
      <c r="AC338" s="74"/>
      <c r="AD338" s="74"/>
      <c r="AE338" s="74"/>
      <c r="AF338" s="74"/>
      <c r="AG338" s="74"/>
      <c r="AH338" s="74"/>
      <c r="AI338" s="74"/>
      <c r="AJ338" s="74"/>
      <c r="AK338" s="69" t="str">
        <f t="shared" si="11"/>
        <v/>
      </c>
      <c r="AL338" s="69" t="str">
        <f t="shared" si="11"/>
        <v/>
      </c>
      <c r="AM338" s="69" t="str">
        <f t="shared" si="11"/>
        <v/>
      </c>
      <c r="AN338" s="79"/>
      <c r="AO338" s="79"/>
      <c r="AP338" s="79"/>
      <c r="AQ338" s="79"/>
      <c r="AR338" s="79"/>
      <c r="AS338" s="79"/>
      <c r="AT338" s="79"/>
      <c r="AU338" s="79"/>
      <c r="AV338" s="80"/>
    </row>
    <row r="339" spans="1:48" s="32" customFormat="1" ht="13.9" thickTop="1" thickBot="1" x14ac:dyDescent="0.45">
      <c r="A339" s="46">
        <v>328</v>
      </c>
      <c r="B339" s="72"/>
      <c r="C339" s="73"/>
      <c r="D339" s="74"/>
      <c r="E339" s="74"/>
      <c r="F339" s="73"/>
      <c r="G339" s="73"/>
      <c r="H339" s="74"/>
      <c r="I339" s="75"/>
      <c r="J339" s="74"/>
      <c r="K339" s="76"/>
      <c r="L339" s="76"/>
      <c r="M339" s="66" t="str">
        <f t="shared" si="10"/>
        <v/>
      </c>
      <c r="N339" s="77"/>
      <c r="O339" s="78"/>
      <c r="P339" s="74"/>
      <c r="Q339" s="79"/>
      <c r="R339" s="74"/>
      <c r="S339" s="74"/>
      <c r="T339" s="74"/>
      <c r="U339" s="74"/>
      <c r="V339" s="74"/>
      <c r="W339" s="74"/>
      <c r="X339" s="74"/>
      <c r="Y339" s="74"/>
      <c r="Z339" s="74"/>
      <c r="AA339" s="74"/>
      <c r="AB339" s="74"/>
      <c r="AC339" s="74"/>
      <c r="AD339" s="74"/>
      <c r="AE339" s="74"/>
      <c r="AF339" s="74"/>
      <c r="AG339" s="74"/>
      <c r="AH339" s="74"/>
      <c r="AI339" s="74"/>
      <c r="AJ339" s="74"/>
      <c r="AK339" s="69" t="str">
        <f t="shared" si="11"/>
        <v/>
      </c>
      <c r="AL339" s="69" t="str">
        <f t="shared" si="11"/>
        <v/>
      </c>
      <c r="AM339" s="69" t="str">
        <f t="shared" si="11"/>
        <v/>
      </c>
      <c r="AN339" s="79"/>
      <c r="AO339" s="79"/>
      <c r="AP339" s="79"/>
      <c r="AQ339" s="79"/>
      <c r="AR339" s="79"/>
      <c r="AS339" s="79"/>
      <c r="AT339" s="79"/>
      <c r="AU339" s="79"/>
      <c r="AV339" s="80"/>
    </row>
    <row r="340" spans="1:48" s="32" customFormat="1" ht="13.9" thickTop="1" thickBot="1" x14ac:dyDescent="0.45">
      <c r="A340" s="46">
        <v>329</v>
      </c>
      <c r="B340" s="72"/>
      <c r="C340" s="73"/>
      <c r="D340" s="74"/>
      <c r="E340" s="74"/>
      <c r="F340" s="73"/>
      <c r="G340" s="73"/>
      <c r="H340" s="74"/>
      <c r="I340" s="75"/>
      <c r="J340" s="74"/>
      <c r="K340" s="76"/>
      <c r="L340" s="76"/>
      <c r="M340" s="66" t="str">
        <f t="shared" si="10"/>
        <v/>
      </c>
      <c r="N340" s="77"/>
      <c r="O340" s="78"/>
      <c r="P340" s="74"/>
      <c r="Q340" s="79"/>
      <c r="R340" s="74"/>
      <c r="S340" s="74"/>
      <c r="T340" s="74"/>
      <c r="U340" s="74"/>
      <c r="V340" s="74"/>
      <c r="W340" s="74"/>
      <c r="X340" s="74"/>
      <c r="Y340" s="74"/>
      <c r="Z340" s="74"/>
      <c r="AA340" s="74"/>
      <c r="AB340" s="74"/>
      <c r="AC340" s="74"/>
      <c r="AD340" s="74"/>
      <c r="AE340" s="74"/>
      <c r="AF340" s="74"/>
      <c r="AG340" s="74"/>
      <c r="AH340" s="74"/>
      <c r="AI340" s="74"/>
      <c r="AJ340" s="74"/>
      <c r="AK340" s="69" t="str">
        <f t="shared" si="11"/>
        <v/>
      </c>
      <c r="AL340" s="69" t="str">
        <f t="shared" si="11"/>
        <v/>
      </c>
      <c r="AM340" s="69" t="str">
        <f t="shared" si="11"/>
        <v/>
      </c>
      <c r="AN340" s="79"/>
      <c r="AO340" s="79"/>
      <c r="AP340" s="79"/>
      <c r="AQ340" s="79"/>
      <c r="AR340" s="79"/>
      <c r="AS340" s="79"/>
      <c r="AT340" s="79"/>
      <c r="AU340" s="79"/>
      <c r="AV340" s="80"/>
    </row>
    <row r="341" spans="1:48" s="32" customFormat="1" ht="13.9" thickTop="1" thickBot="1" x14ac:dyDescent="0.45">
      <c r="A341" s="46">
        <v>330</v>
      </c>
      <c r="B341" s="72"/>
      <c r="C341" s="73"/>
      <c r="D341" s="74"/>
      <c r="E341" s="74"/>
      <c r="F341" s="73"/>
      <c r="G341" s="73"/>
      <c r="H341" s="74"/>
      <c r="I341" s="75"/>
      <c r="J341" s="74"/>
      <c r="K341" s="76"/>
      <c r="L341" s="76"/>
      <c r="M341" s="66" t="str">
        <f t="shared" si="10"/>
        <v/>
      </c>
      <c r="N341" s="77"/>
      <c r="O341" s="78"/>
      <c r="P341" s="74"/>
      <c r="Q341" s="79"/>
      <c r="R341" s="74"/>
      <c r="S341" s="74"/>
      <c r="T341" s="74"/>
      <c r="U341" s="74"/>
      <c r="V341" s="74"/>
      <c r="W341" s="74"/>
      <c r="X341" s="74"/>
      <c r="Y341" s="74"/>
      <c r="Z341" s="74"/>
      <c r="AA341" s="74"/>
      <c r="AB341" s="74"/>
      <c r="AC341" s="74"/>
      <c r="AD341" s="74"/>
      <c r="AE341" s="74"/>
      <c r="AF341" s="74"/>
      <c r="AG341" s="74"/>
      <c r="AH341" s="74"/>
      <c r="AI341" s="74"/>
      <c r="AJ341" s="74"/>
      <c r="AK341" s="69" t="str">
        <f t="shared" si="11"/>
        <v/>
      </c>
      <c r="AL341" s="69" t="str">
        <f t="shared" si="11"/>
        <v/>
      </c>
      <c r="AM341" s="69" t="str">
        <f t="shared" si="11"/>
        <v/>
      </c>
      <c r="AN341" s="79"/>
      <c r="AO341" s="79"/>
      <c r="AP341" s="79"/>
      <c r="AQ341" s="79"/>
      <c r="AR341" s="79"/>
      <c r="AS341" s="79"/>
      <c r="AT341" s="79"/>
      <c r="AU341" s="79"/>
      <c r="AV341" s="80"/>
    </row>
    <row r="342" spans="1:48" s="32" customFormat="1" ht="13.9" thickTop="1" thickBot="1" x14ac:dyDescent="0.45">
      <c r="A342" s="46">
        <v>331</v>
      </c>
      <c r="B342" s="72"/>
      <c r="C342" s="73"/>
      <c r="D342" s="74"/>
      <c r="E342" s="74"/>
      <c r="F342" s="73"/>
      <c r="G342" s="73"/>
      <c r="H342" s="74"/>
      <c r="I342" s="75"/>
      <c r="J342" s="74"/>
      <c r="K342" s="76"/>
      <c r="L342" s="76"/>
      <c r="M342" s="66" t="str">
        <f t="shared" si="10"/>
        <v/>
      </c>
      <c r="N342" s="77"/>
      <c r="O342" s="78"/>
      <c r="P342" s="74"/>
      <c r="Q342" s="79"/>
      <c r="R342" s="74"/>
      <c r="S342" s="74"/>
      <c r="T342" s="74"/>
      <c r="U342" s="74"/>
      <c r="V342" s="74"/>
      <c r="W342" s="74"/>
      <c r="X342" s="74"/>
      <c r="Y342" s="74"/>
      <c r="Z342" s="74"/>
      <c r="AA342" s="74"/>
      <c r="AB342" s="74"/>
      <c r="AC342" s="74"/>
      <c r="AD342" s="74"/>
      <c r="AE342" s="74"/>
      <c r="AF342" s="74"/>
      <c r="AG342" s="74"/>
      <c r="AH342" s="74"/>
      <c r="AI342" s="74"/>
      <c r="AJ342" s="74"/>
      <c r="AK342" s="69" t="str">
        <f t="shared" si="11"/>
        <v/>
      </c>
      <c r="AL342" s="69" t="str">
        <f t="shared" si="11"/>
        <v/>
      </c>
      <c r="AM342" s="69" t="str">
        <f t="shared" si="11"/>
        <v/>
      </c>
      <c r="AN342" s="79"/>
      <c r="AO342" s="79"/>
      <c r="AP342" s="79"/>
      <c r="AQ342" s="79"/>
      <c r="AR342" s="79"/>
      <c r="AS342" s="79"/>
      <c r="AT342" s="79"/>
      <c r="AU342" s="79"/>
      <c r="AV342" s="80"/>
    </row>
    <row r="343" spans="1:48" s="32" customFormat="1" ht="13.9" thickTop="1" thickBot="1" x14ac:dyDescent="0.45">
      <c r="A343" s="46">
        <v>332</v>
      </c>
      <c r="B343" s="72"/>
      <c r="C343" s="73"/>
      <c r="D343" s="74"/>
      <c r="E343" s="74"/>
      <c r="F343" s="73"/>
      <c r="G343" s="73"/>
      <c r="H343" s="74"/>
      <c r="I343" s="75"/>
      <c r="J343" s="74"/>
      <c r="K343" s="76"/>
      <c r="L343" s="76"/>
      <c r="M343" s="66" t="str">
        <f t="shared" si="10"/>
        <v/>
      </c>
      <c r="N343" s="77"/>
      <c r="O343" s="78"/>
      <c r="P343" s="74"/>
      <c r="Q343" s="79"/>
      <c r="R343" s="74"/>
      <c r="S343" s="74"/>
      <c r="T343" s="74"/>
      <c r="U343" s="74"/>
      <c r="V343" s="74"/>
      <c r="W343" s="74"/>
      <c r="X343" s="74"/>
      <c r="Y343" s="74"/>
      <c r="Z343" s="74"/>
      <c r="AA343" s="74"/>
      <c r="AB343" s="74"/>
      <c r="AC343" s="74"/>
      <c r="AD343" s="74"/>
      <c r="AE343" s="74"/>
      <c r="AF343" s="74"/>
      <c r="AG343" s="74"/>
      <c r="AH343" s="74"/>
      <c r="AI343" s="74"/>
      <c r="AJ343" s="74"/>
      <c r="AK343" s="69" t="str">
        <f t="shared" si="11"/>
        <v/>
      </c>
      <c r="AL343" s="69" t="str">
        <f t="shared" si="11"/>
        <v/>
      </c>
      <c r="AM343" s="69" t="str">
        <f t="shared" si="11"/>
        <v/>
      </c>
      <c r="AN343" s="79"/>
      <c r="AO343" s="79"/>
      <c r="AP343" s="79"/>
      <c r="AQ343" s="79"/>
      <c r="AR343" s="79"/>
      <c r="AS343" s="79"/>
      <c r="AT343" s="79"/>
      <c r="AU343" s="79"/>
      <c r="AV343" s="80"/>
    </row>
    <row r="344" spans="1:48" s="32" customFormat="1" ht="13.9" thickTop="1" thickBot="1" x14ac:dyDescent="0.45">
      <c r="A344" s="46">
        <v>333</v>
      </c>
      <c r="B344" s="72"/>
      <c r="C344" s="73"/>
      <c r="D344" s="74"/>
      <c r="E344" s="74"/>
      <c r="F344" s="73"/>
      <c r="G344" s="73"/>
      <c r="H344" s="74"/>
      <c r="I344" s="75"/>
      <c r="J344" s="74"/>
      <c r="K344" s="76"/>
      <c r="L344" s="76"/>
      <c r="M344" s="66" t="str">
        <f t="shared" si="10"/>
        <v/>
      </c>
      <c r="N344" s="77"/>
      <c r="O344" s="78"/>
      <c r="P344" s="74"/>
      <c r="Q344" s="79"/>
      <c r="R344" s="74"/>
      <c r="S344" s="74"/>
      <c r="T344" s="74"/>
      <c r="U344" s="74"/>
      <c r="V344" s="74"/>
      <c r="W344" s="74"/>
      <c r="X344" s="74"/>
      <c r="Y344" s="74"/>
      <c r="Z344" s="74"/>
      <c r="AA344" s="74"/>
      <c r="AB344" s="74"/>
      <c r="AC344" s="74"/>
      <c r="AD344" s="74"/>
      <c r="AE344" s="74"/>
      <c r="AF344" s="74"/>
      <c r="AG344" s="74"/>
      <c r="AH344" s="74"/>
      <c r="AI344" s="74"/>
      <c r="AJ344" s="74"/>
      <c r="AK344" s="69" t="str">
        <f t="shared" si="11"/>
        <v/>
      </c>
      <c r="AL344" s="69" t="str">
        <f t="shared" si="11"/>
        <v/>
      </c>
      <c r="AM344" s="69" t="str">
        <f t="shared" si="11"/>
        <v/>
      </c>
      <c r="AN344" s="79"/>
      <c r="AO344" s="79"/>
      <c r="AP344" s="79"/>
      <c r="AQ344" s="79"/>
      <c r="AR344" s="79"/>
      <c r="AS344" s="79"/>
      <c r="AT344" s="79"/>
      <c r="AU344" s="79"/>
      <c r="AV344" s="80"/>
    </row>
    <row r="345" spans="1:48" s="32" customFormat="1" ht="13.9" thickTop="1" thickBot="1" x14ac:dyDescent="0.45">
      <c r="A345" s="46">
        <v>334</v>
      </c>
      <c r="B345" s="72"/>
      <c r="C345" s="73"/>
      <c r="D345" s="74"/>
      <c r="E345" s="74"/>
      <c r="F345" s="73"/>
      <c r="G345" s="73"/>
      <c r="H345" s="74"/>
      <c r="I345" s="75"/>
      <c r="J345" s="74"/>
      <c r="K345" s="76"/>
      <c r="L345" s="76"/>
      <c r="M345" s="66" t="str">
        <f t="shared" si="10"/>
        <v/>
      </c>
      <c r="N345" s="77"/>
      <c r="O345" s="78"/>
      <c r="P345" s="74"/>
      <c r="Q345" s="79"/>
      <c r="R345" s="74"/>
      <c r="S345" s="74"/>
      <c r="T345" s="74"/>
      <c r="U345" s="74"/>
      <c r="V345" s="74"/>
      <c r="W345" s="74"/>
      <c r="X345" s="74"/>
      <c r="Y345" s="74"/>
      <c r="Z345" s="74"/>
      <c r="AA345" s="74"/>
      <c r="AB345" s="74"/>
      <c r="AC345" s="74"/>
      <c r="AD345" s="74"/>
      <c r="AE345" s="74"/>
      <c r="AF345" s="74"/>
      <c r="AG345" s="74"/>
      <c r="AH345" s="74"/>
      <c r="AI345" s="74"/>
      <c r="AJ345" s="74"/>
      <c r="AK345" s="69" t="str">
        <f t="shared" si="11"/>
        <v/>
      </c>
      <c r="AL345" s="69" t="str">
        <f t="shared" si="11"/>
        <v/>
      </c>
      <c r="AM345" s="69" t="str">
        <f t="shared" si="11"/>
        <v/>
      </c>
      <c r="AN345" s="79"/>
      <c r="AO345" s="79"/>
      <c r="AP345" s="79"/>
      <c r="AQ345" s="79"/>
      <c r="AR345" s="79"/>
      <c r="AS345" s="79"/>
      <c r="AT345" s="79"/>
      <c r="AU345" s="79"/>
      <c r="AV345" s="80"/>
    </row>
    <row r="346" spans="1:48" s="32" customFormat="1" ht="13.9" thickTop="1" thickBot="1" x14ac:dyDescent="0.45">
      <c r="A346" s="46">
        <v>335</v>
      </c>
      <c r="B346" s="72"/>
      <c r="C346" s="73"/>
      <c r="D346" s="74"/>
      <c r="E346" s="74"/>
      <c r="F346" s="73"/>
      <c r="G346" s="73"/>
      <c r="H346" s="74"/>
      <c r="I346" s="75"/>
      <c r="J346" s="74"/>
      <c r="K346" s="76"/>
      <c r="L346" s="76"/>
      <c r="M346" s="66" t="str">
        <f t="shared" si="10"/>
        <v/>
      </c>
      <c r="N346" s="77"/>
      <c r="O346" s="78"/>
      <c r="P346" s="74"/>
      <c r="Q346" s="79"/>
      <c r="R346" s="74"/>
      <c r="S346" s="74"/>
      <c r="T346" s="74"/>
      <c r="U346" s="74"/>
      <c r="V346" s="74"/>
      <c r="W346" s="74"/>
      <c r="X346" s="74"/>
      <c r="Y346" s="74"/>
      <c r="Z346" s="74"/>
      <c r="AA346" s="74"/>
      <c r="AB346" s="74"/>
      <c r="AC346" s="74"/>
      <c r="AD346" s="74"/>
      <c r="AE346" s="74"/>
      <c r="AF346" s="74"/>
      <c r="AG346" s="74"/>
      <c r="AH346" s="74"/>
      <c r="AI346" s="74"/>
      <c r="AJ346" s="74"/>
      <c r="AK346" s="69" t="str">
        <f t="shared" si="11"/>
        <v/>
      </c>
      <c r="AL346" s="69" t="str">
        <f t="shared" si="11"/>
        <v/>
      </c>
      <c r="AM346" s="69" t="str">
        <f t="shared" si="11"/>
        <v/>
      </c>
      <c r="AN346" s="79"/>
      <c r="AO346" s="79"/>
      <c r="AP346" s="79"/>
      <c r="AQ346" s="79"/>
      <c r="AR346" s="79"/>
      <c r="AS346" s="79"/>
      <c r="AT346" s="79"/>
      <c r="AU346" s="79"/>
      <c r="AV346" s="80"/>
    </row>
    <row r="347" spans="1:48" s="32" customFormat="1" ht="13.9" thickTop="1" thickBot="1" x14ac:dyDescent="0.45">
      <c r="A347" s="46">
        <v>336</v>
      </c>
      <c r="B347" s="72"/>
      <c r="C347" s="73"/>
      <c r="D347" s="74"/>
      <c r="E347" s="74"/>
      <c r="F347" s="73"/>
      <c r="G347" s="73"/>
      <c r="H347" s="74"/>
      <c r="I347" s="75"/>
      <c r="J347" s="74"/>
      <c r="K347" s="76"/>
      <c r="L347" s="76"/>
      <c r="M347" s="66" t="str">
        <f t="shared" si="10"/>
        <v/>
      </c>
      <c r="N347" s="77"/>
      <c r="O347" s="78"/>
      <c r="P347" s="74"/>
      <c r="Q347" s="79"/>
      <c r="R347" s="74"/>
      <c r="S347" s="74"/>
      <c r="T347" s="74"/>
      <c r="U347" s="74"/>
      <c r="V347" s="74"/>
      <c r="W347" s="74"/>
      <c r="X347" s="74"/>
      <c r="Y347" s="74"/>
      <c r="Z347" s="74"/>
      <c r="AA347" s="74"/>
      <c r="AB347" s="74"/>
      <c r="AC347" s="74"/>
      <c r="AD347" s="74"/>
      <c r="AE347" s="74"/>
      <c r="AF347" s="74"/>
      <c r="AG347" s="74"/>
      <c r="AH347" s="74"/>
      <c r="AI347" s="74"/>
      <c r="AJ347" s="74"/>
      <c r="AK347" s="69" t="str">
        <f t="shared" si="11"/>
        <v/>
      </c>
      <c r="AL347" s="69" t="str">
        <f t="shared" si="11"/>
        <v/>
      </c>
      <c r="AM347" s="69" t="str">
        <f t="shared" si="11"/>
        <v/>
      </c>
      <c r="AN347" s="79"/>
      <c r="AO347" s="79"/>
      <c r="AP347" s="79"/>
      <c r="AQ347" s="79"/>
      <c r="AR347" s="79"/>
      <c r="AS347" s="79"/>
      <c r="AT347" s="79"/>
      <c r="AU347" s="79"/>
      <c r="AV347" s="80"/>
    </row>
    <row r="348" spans="1:48" s="32" customFormat="1" ht="13.9" thickTop="1" thickBot="1" x14ac:dyDescent="0.45">
      <c r="A348" s="46">
        <v>337</v>
      </c>
      <c r="B348" s="72"/>
      <c r="C348" s="73"/>
      <c r="D348" s="74"/>
      <c r="E348" s="74"/>
      <c r="F348" s="73"/>
      <c r="G348" s="73"/>
      <c r="H348" s="74"/>
      <c r="I348" s="75"/>
      <c r="J348" s="74"/>
      <c r="K348" s="76"/>
      <c r="L348" s="76"/>
      <c r="M348" s="66" t="str">
        <f t="shared" si="10"/>
        <v/>
      </c>
      <c r="N348" s="77"/>
      <c r="O348" s="78"/>
      <c r="P348" s="74"/>
      <c r="Q348" s="79"/>
      <c r="R348" s="74"/>
      <c r="S348" s="74"/>
      <c r="T348" s="74"/>
      <c r="U348" s="74"/>
      <c r="V348" s="74"/>
      <c r="W348" s="74"/>
      <c r="X348" s="74"/>
      <c r="Y348" s="74"/>
      <c r="Z348" s="74"/>
      <c r="AA348" s="74"/>
      <c r="AB348" s="74"/>
      <c r="AC348" s="74"/>
      <c r="AD348" s="74"/>
      <c r="AE348" s="74"/>
      <c r="AF348" s="74"/>
      <c r="AG348" s="74"/>
      <c r="AH348" s="74"/>
      <c r="AI348" s="74"/>
      <c r="AJ348" s="74"/>
      <c r="AK348" s="69" t="str">
        <f t="shared" si="11"/>
        <v/>
      </c>
      <c r="AL348" s="69" t="str">
        <f t="shared" si="11"/>
        <v/>
      </c>
      <c r="AM348" s="69" t="str">
        <f t="shared" si="11"/>
        <v/>
      </c>
      <c r="AN348" s="79"/>
      <c r="AO348" s="79"/>
      <c r="AP348" s="79"/>
      <c r="AQ348" s="79"/>
      <c r="AR348" s="79"/>
      <c r="AS348" s="79"/>
      <c r="AT348" s="79"/>
      <c r="AU348" s="79"/>
      <c r="AV348" s="80"/>
    </row>
    <row r="349" spans="1:48" s="32" customFormat="1" ht="13.9" thickTop="1" thickBot="1" x14ac:dyDescent="0.45">
      <c r="A349" s="46">
        <v>338</v>
      </c>
      <c r="B349" s="72"/>
      <c r="C349" s="73"/>
      <c r="D349" s="74"/>
      <c r="E349" s="74"/>
      <c r="F349" s="73"/>
      <c r="G349" s="73"/>
      <c r="H349" s="74"/>
      <c r="I349" s="75"/>
      <c r="J349" s="74"/>
      <c r="K349" s="76"/>
      <c r="L349" s="76"/>
      <c r="M349" s="66" t="str">
        <f t="shared" si="10"/>
        <v/>
      </c>
      <c r="N349" s="77"/>
      <c r="O349" s="78"/>
      <c r="P349" s="74"/>
      <c r="Q349" s="79"/>
      <c r="R349" s="74"/>
      <c r="S349" s="74"/>
      <c r="T349" s="74"/>
      <c r="U349" s="74"/>
      <c r="V349" s="74"/>
      <c r="W349" s="74"/>
      <c r="X349" s="74"/>
      <c r="Y349" s="74"/>
      <c r="Z349" s="74"/>
      <c r="AA349" s="74"/>
      <c r="AB349" s="74"/>
      <c r="AC349" s="74"/>
      <c r="AD349" s="74"/>
      <c r="AE349" s="74"/>
      <c r="AF349" s="74"/>
      <c r="AG349" s="74"/>
      <c r="AH349" s="74"/>
      <c r="AI349" s="74"/>
      <c r="AJ349" s="74"/>
      <c r="AK349" s="69" t="str">
        <f t="shared" si="11"/>
        <v/>
      </c>
      <c r="AL349" s="69" t="str">
        <f t="shared" si="11"/>
        <v/>
      </c>
      <c r="AM349" s="69" t="str">
        <f t="shared" si="11"/>
        <v/>
      </c>
      <c r="AN349" s="79"/>
      <c r="AO349" s="79"/>
      <c r="AP349" s="79"/>
      <c r="AQ349" s="79"/>
      <c r="AR349" s="79"/>
      <c r="AS349" s="79"/>
      <c r="AT349" s="79"/>
      <c r="AU349" s="79"/>
      <c r="AV349" s="80"/>
    </row>
    <row r="350" spans="1:48" s="32" customFormat="1" ht="13.9" thickTop="1" thickBot="1" x14ac:dyDescent="0.45">
      <c r="A350" s="46">
        <v>339</v>
      </c>
      <c r="B350" s="72"/>
      <c r="C350" s="73"/>
      <c r="D350" s="74"/>
      <c r="E350" s="74"/>
      <c r="F350" s="73"/>
      <c r="G350" s="73"/>
      <c r="H350" s="74"/>
      <c r="I350" s="75"/>
      <c r="J350" s="74"/>
      <c r="K350" s="76"/>
      <c r="L350" s="76"/>
      <c r="M350" s="66" t="str">
        <f t="shared" si="10"/>
        <v/>
      </c>
      <c r="N350" s="77"/>
      <c r="O350" s="78"/>
      <c r="P350" s="74"/>
      <c r="Q350" s="79"/>
      <c r="R350" s="74"/>
      <c r="S350" s="74"/>
      <c r="T350" s="74"/>
      <c r="U350" s="74"/>
      <c r="V350" s="74"/>
      <c r="W350" s="74"/>
      <c r="X350" s="74"/>
      <c r="Y350" s="74"/>
      <c r="Z350" s="74"/>
      <c r="AA350" s="74"/>
      <c r="AB350" s="74"/>
      <c r="AC350" s="74"/>
      <c r="AD350" s="74"/>
      <c r="AE350" s="74"/>
      <c r="AF350" s="74"/>
      <c r="AG350" s="74"/>
      <c r="AH350" s="74"/>
      <c r="AI350" s="74"/>
      <c r="AJ350" s="74"/>
      <c r="AK350" s="69" t="str">
        <f t="shared" si="11"/>
        <v/>
      </c>
      <c r="AL350" s="69" t="str">
        <f t="shared" si="11"/>
        <v/>
      </c>
      <c r="AM350" s="69" t="str">
        <f t="shared" si="11"/>
        <v/>
      </c>
      <c r="AN350" s="79"/>
      <c r="AO350" s="79"/>
      <c r="AP350" s="79"/>
      <c r="AQ350" s="79"/>
      <c r="AR350" s="79"/>
      <c r="AS350" s="79"/>
      <c r="AT350" s="79"/>
      <c r="AU350" s="79"/>
      <c r="AV350" s="80"/>
    </row>
    <row r="351" spans="1:48" s="32" customFormat="1" ht="13.9" thickTop="1" thickBot="1" x14ac:dyDescent="0.45">
      <c r="A351" s="46">
        <v>340</v>
      </c>
      <c r="B351" s="72"/>
      <c r="C351" s="73"/>
      <c r="D351" s="74"/>
      <c r="E351" s="74"/>
      <c r="F351" s="73"/>
      <c r="G351" s="73"/>
      <c r="H351" s="74"/>
      <c r="I351" s="75"/>
      <c r="J351" s="74"/>
      <c r="K351" s="76"/>
      <c r="L351" s="76"/>
      <c r="M351" s="66" t="str">
        <f t="shared" si="10"/>
        <v/>
      </c>
      <c r="N351" s="77"/>
      <c r="O351" s="78"/>
      <c r="P351" s="74"/>
      <c r="Q351" s="79"/>
      <c r="R351" s="74"/>
      <c r="S351" s="74"/>
      <c r="T351" s="74"/>
      <c r="U351" s="74"/>
      <c r="V351" s="74"/>
      <c r="W351" s="74"/>
      <c r="X351" s="74"/>
      <c r="Y351" s="74"/>
      <c r="Z351" s="74"/>
      <c r="AA351" s="74"/>
      <c r="AB351" s="74"/>
      <c r="AC351" s="74"/>
      <c r="AD351" s="74"/>
      <c r="AE351" s="74"/>
      <c r="AF351" s="74"/>
      <c r="AG351" s="74"/>
      <c r="AH351" s="74"/>
      <c r="AI351" s="74"/>
      <c r="AJ351" s="74"/>
      <c r="AK351" s="69" t="str">
        <f t="shared" si="11"/>
        <v/>
      </c>
      <c r="AL351" s="69" t="str">
        <f t="shared" si="11"/>
        <v/>
      </c>
      <c r="AM351" s="69" t="str">
        <f t="shared" si="11"/>
        <v/>
      </c>
      <c r="AN351" s="79"/>
      <c r="AO351" s="79"/>
      <c r="AP351" s="79"/>
      <c r="AQ351" s="79"/>
      <c r="AR351" s="79"/>
      <c r="AS351" s="79"/>
      <c r="AT351" s="79"/>
      <c r="AU351" s="79"/>
      <c r="AV351" s="80"/>
    </row>
    <row r="352" spans="1:48" s="32" customFormat="1" ht="13.9" thickTop="1" thickBot="1" x14ac:dyDescent="0.45">
      <c r="A352" s="46">
        <v>341</v>
      </c>
      <c r="B352" s="72"/>
      <c r="C352" s="73"/>
      <c r="D352" s="74"/>
      <c r="E352" s="74"/>
      <c r="F352" s="73"/>
      <c r="G352" s="73"/>
      <c r="H352" s="74"/>
      <c r="I352" s="75"/>
      <c r="J352" s="74"/>
      <c r="K352" s="76"/>
      <c r="L352" s="76"/>
      <c r="M352" s="66" t="str">
        <f t="shared" si="10"/>
        <v/>
      </c>
      <c r="N352" s="77"/>
      <c r="O352" s="78"/>
      <c r="P352" s="74"/>
      <c r="Q352" s="79"/>
      <c r="R352" s="74"/>
      <c r="S352" s="74"/>
      <c r="T352" s="74"/>
      <c r="U352" s="74"/>
      <c r="V352" s="74"/>
      <c r="W352" s="74"/>
      <c r="X352" s="74"/>
      <c r="Y352" s="74"/>
      <c r="Z352" s="74"/>
      <c r="AA352" s="74"/>
      <c r="AB352" s="74"/>
      <c r="AC352" s="74"/>
      <c r="AD352" s="74"/>
      <c r="AE352" s="74"/>
      <c r="AF352" s="74"/>
      <c r="AG352" s="74"/>
      <c r="AH352" s="74"/>
      <c r="AI352" s="74"/>
      <c r="AJ352" s="74"/>
      <c r="AK352" s="69" t="str">
        <f t="shared" si="11"/>
        <v/>
      </c>
      <c r="AL352" s="69" t="str">
        <f t="shared" si="11"/>
        <v/>
      </c>
      <c r="AM352" s="69" t="str">
        <f t="shared" si="11"/>
        <v/>
      </c>
      <c r="AN352" s="79"/>
      <c r="AO352" s="79"/>
      <c r="AP352" s="79"/>
      <c r="AQ352" s="79"/>
      <c r="AR352" s="79"/>
      <c r="AS352" s="79"/>
      <c r="AT352" s="79"/>
      <c r="AU352" s="79"/>
      <c r="AV352" s="80"/>
    </row>
    <row r="353" spans="1:48" s="32" customFormat="1" ht="13.9" thickTop="1" thickBot="1" x14ac:dyDescent="0.45">
      <c r="A353" s="46">
        <v>342</v>
      </c>
      <c r="B353" s="72"/>
      <c r="C353" s="73"/>
      <c r="D353" s="74"/>
      <c r="E353" s="74"/>
      <c r="F353" s="73"/>
      <c r="G353" s="73"/>
      <c r="H353" s="74"/>
      <c r="I353" s="75"/>
      <c r="J353" s="74"/>
      <c r="K353" s="76"/>
      <c r="L353" s="76"/>
      <c r="M353" s="66" t="str">
        <f t="shared" si="10"/>
        <v/>
      </c>
      <c r="N353" s="77"/>
      <c r="O353" s="78"/>
      <c r="P353" s="74"/>
      <c r="Q353" s="79"/>
      <c r="R353" s="74"/>
      <c r="S353" s="74"/>
      <c r="T353" s="74"/>
      <c r="U353" s="74"/>
      <c r="V353" s="74"/>
      <c r="W353" s="74"/>
      <c r="X353" s="74"/>
      <c r="Y353" s="74"/>
      <c r="Z353" s="74"/>
      <c r="AA353" s="74"/>
      <c r="AB353" s="74"/>
      <c r="AC353" s="74"/>
      <c r="AD353" s="74"/>
      <c r="AE353" s="74"/>
      <c r="AF353" s="74"/>
      <c r="AG353" s="74"/>
      <c r="AH353" s="74"/>
      <c r="AI353" s="74"/>
      <c r="AJ353" s="74"/>
      <c r="AK353" s="69" t="str">
        <f t="shared" si="11"/>
        <v/>
      </c>
      <c r="AL353" s="69" t="str">
        <f t="shared" si="11"/>
        <v/>
      </c>
      <c r="AM353" s="69" t="str">
        <f t="shared" si="11"/>
        <v/>
      </c>
      <c r="AN353" s="79"/>
      <c r="AO353" s="79"/>
      <c r="AP353" s="79"/>
      <c r="AQ353" s="79"/>
      <c r="AR353" s="79"/>
      <c r="AS353" s="79"/>
      <c r="AT353" s="79"/>
      <c r="AU353" s="79"/>
      <c r="AV353" s="80"/>
    </row>
    <row r="354" spans="1:48" s="32" customFormat="1" ht="13.9" thickTop="1" thickBot="1" x14ac:dyDescent="0.45">
      <c r="A354" s="46">
        <v>343</v>
      </c>
      <c r="B354" s="72"/>
      <c r="C354" s="73"/>
      <c r="D354" s="74"/>
      <c r="E354" s="74"/>
      <c r="F354" s="73"/>
      <c r="G354" s="73"/>
      <c r="H354" s="74"/>
      <c r="I354" s="75"/>
      <c r="J354" s="74"/>
      <c r="K354" s="76"/>
      <c r="L354" s="76"/>
      <c r="M354" s="66" t="str">
        <f t="shared" si="10"/>
        <v/>
      </c>
      <c r="N354" s="77"/>
      <c r="O354" s="78"/>
      <c r="P354" s="74"/>
      <c r="Q354" s="79"/>
      <c r="R354" s="74"/>
      <c r="S354" s="74"/>
      <c r="T354" s="74"/>
      <c r="U354" s="74"/>
      <c r="V354" s="74"/>
      <c r="W354" s="74"/>
      <c r="X354" s="74"/>
      <c r="Y354" s="74"/>
      <c r="Z354" s="74"/>
      <c r="AA354" s="74"/>
      <c r="AB354" s="74"/>
      <c r="AC354" s="74"/>
      <c r="AD354" s="74"/>
      <c r="AE354" s="74"/>
      <c r="AF354" s="74"/>
      <c r="AG354" s="74"/>
      <c r="AH354" s="74"/>
      <c r="AI354" s="74"/>
      <c r="AJ354" s="74"/>
      <c r="AK354" s="69" t="str">
        <f t="shared" si="11"/>
        <v/>
      </c>
      <c r="AL354" s="69" t="str">
        <f t="shared" si="11"/>
        <v/>
      </c>
      <c r="AM354" s="69" t="str">
        <f t="shared" si="11"/>
        <v/>
      </c>
      <c r="AN354" s="79"/>
      <c r="AO354" s="79"/>
      <c r="AP354" s="79"/>
      <c r="AQ354" s="79"/>
      <c r="AR354" s="79"/>
      <c r="AS354" s="79"/>
      <c r="AT354" s="79"/>
      <c r="AU354" s="79"/>
      <c r="AV354" s="80"/>
    </row>
    <row r="355" spans="1:48" s="32" customFormat="1" ht="13.9" thickTop="1" thickBot="1" x14ac:dyDescent="0.45">
      <c r="A355" s="46">
        <v>344</v>
      </c>
      <c r="B355" s="72"/>
      <c r="C355" s="73"/>
      <c r="D355" s="74"/>
      <c r="E355" s="74"/>
      <c r="F355" s="73"/>
      <c r="G355" s="73"/>
      <c r="H355" s="74"/>
      <c r="I355" s="75"/>
      <c r="J355" s="74"/>
      <c r="K355" s="76"/>
      <c r="L355" s="76"/>
      <c r="M355" s="66" t="str">
        <f t="shared" si="10"/>
        <v/>
      </c>
      <c r="N355" s="77"/>
      <c r="O355" s="78"/>
      <c r="P355" s="74"/>
      <c r="Q355" s="79"/>
      <c r="R355" s="74"/>
      <c r="S355" s="74"/>
      <c r="T355" s="74"/>
      <c r="U355" s="74"/>
      <c r="V355" s="74"/>
      <c r="W355" s="74"/>
      <c r="X355" s="74"/>
      <c r="Y355" s="74"/>
      <c r="Z355" s="74"/>
      <c r="AA355" s="74"/>
      <c r="AB355" s="74"/>
      <c r="AC355" s="74"/>
      <c r="AD355" s="74"/>
      <c r="AE355" s="74"/>
      <c r="AF355" s="74"/>
      <c r="AG355" s="74"/>
      <c r="AH355" s="74"/>
      <c r="AI355" s="74"/>
      <c r="AJ355" s="74"/>
      <c r="AK355" s="69" t="str">
        <f t="shared" si="11"/>
        <v/>
      </c>
      <c r="AL355" s="69" t="str">
        <f t="shared" si="11"/>
        <v/>
      </c>
      <c r="AM355" s="69" t="str">
        <f t="shared" si="11"/>
        <v/>
      </c>
      <c r="AN355" s="79"/>
      <c r="AO355" s="79"/>
      <c r="AP355" s="79"/>
      <c r="AQ355" s="79"/>
      <c r="AR355" s="79"/>
      <c r="AS355" s="79"/>
      <c r="AT355" s="79"/>
      <c r="AU355" s="79"/>
      <c r="AV355" s="80"/>
    </row>
    <row r="356" spans="1:48" s="32" customFormat="1" ht="13.9" thickTop="1" thickBot="1" x14ac:dyDescent="0.45">
      <c r="A356" s="46">
        <v>345</v>
      </c>
      <c r="B356" s="72"/>
      <c r="C356" s="73"/>
      <c r="D356" s="74"/>
      <c r="E356" s="74"/>
      <c r="F356" s="73"/>
      <c r="G356" s="73"/>
      <c r="H356" s="74"/>
      <c r="I356" s="75"/>
      <c r="J356" s="74"/>
      <c r="K356" s="76"/>
      <c r="L356" s="76"/>
      <c r="M356" s="66" t="str">
        <f t="shared" si="10"/>
        <v/>
      </c>
      <c r="N356" s="77"/>
      <c r="O356" s="78"/>
      <c r="P356" s="74"/>
      <c r="Q356" s="79"/>
      <c r="R356" s="74"/>
      <c r="S356" s="74"/>
      <c r="T356" s="74"/>
      <c r="U356" s="74"/>
      <c r="V356" s="74"/>
      <c r="W356" s="74"/>
      <c r="X356" s="74"/>
      <c r="Y356" s="74"/>
      <c r="Z356" s="74"/>
      <c r="AA356" s="74"/>
      <c r="AB356" s="74"/>
      <c r="AC356" s="74"/>
      <c r="AD356" s="74"/>
      <c r="AE356" s="74"/>
      <c r="AF356" s="74"/>
      <c r="AG356" s="74"/>
      <c r="AH356" s="74"/>
      <c r="AI356" s="74"/>
      <c r="AJ356" s="74"/>
      <c r="AK356" s="69" t="str">
        <f t="shared" si="11"/>
        <v/>
      </c>
      <c r="AL356" s="69" t="str">
        <f t="shared" si="11"/>
        <v/>
      </c>
      <c r="AM356" s="69" t="str">
        <f t="shared" si="11"/>
        <v/>
      </c>
      <c r="AN356" s="79"/>
      <c r="AO356" s="79"/>
      <c r="AP356" s="79"/>
      <c r="AQ356" s="79"/>
      <c r="AR356" s="79"/>
      <c r="AS356" s="79"/>
      <c r="AT356" s="79"/>
      <c r="AU356" s="79"/>
      <c r="AV356" s="80"/>
    </row>
    <row r="357" spans="1:48" s="32" customFormat="1" ht="13.9" thickTop="1" thickBot="1" x14ac:dyDescent="0.45">
      <c r="A357" s="46">
        <v>346</v>
      </c>
      <c r="B357" s="72"/>
      <c r="C357" s="73"/>
      <c r="D357" s="74"/>
      <c r="E357" s="74"/>
      <c r="F357" s="73"/>
      <c r="G357" s="73"/>
      <c r="H357" s="74"/>
      <c r="I357" s="75"/>
      <c r="J357" s="74"/>
      <c r="K357" s="76"/>
      <c r="L357" s="76"/>
      <c r="M357" s="66" t="str">
        <f t="shared" si="10"/>
        <v/>
      </c>
      <c r="N357" s="77"/>
      <c r="O357" s="78"/>
      <c r="P357" s="74"/>
      <c r="Q357" s="79"/>
      <c r="R357" s="74"/>
      <c r="S357" s="74"/>
      <c r="T357" s="74"/>
      <c r="U357" s="74"/>
      <c r="V357" s="74"/>
      <c r="W357" s="74"/>
      <c r="X357" s="74"/>
      <c r="Y357" s="74"/>
      <c r="Z357" s="74"/>
      <c r="AA357" s="74"/>
      <c r="AB357" s="74"/>
      <c r="AC357" s="74"/>
      <c r="AD357" s="74"/>
      <c r="AE357" s="74"/>
      <c r="AF357" s="74"/>
      <c r="AG357" s="74"/>
      <c r="AH357" s="74"/>
      <c r="AI357" s="74"/>
      <c r="AJ357" s="74"/>
      <c r="AK357" s="69" t="str">
        <f t="shared" si="11"/>
        <v/>
      </c>
      <c r="AL357" s="69" t="str">
        <f t="shared" si="11"/>
        <v/>
      </c>
      <c r="AM357" s="69" t="str">
        <f t="shared" si="11"/>
        <v/>
      </c>
      <c r="AN357" s="79"/>
      <c r="AO357" s="79"/>
      <c r="AP357" s="79"/>
      <c r="AQ357" s="79"/>
      <c r="AR357" s="79"/>
      <c r="AS357" s="79"/>
      <c r="AT357" s="79"/>
      <c r="AU357" s="79"/>
      <c r="AV357" s="80"/>
    </row>
    <row r="358" spans="1:48" s="32" customFormat="1" ht="13.9" thickTop="1" thickBot="1" x14ac:dyDescent="0.45">
      <c r="A358" s="46">
        <v>347</v>
      </c>
      <c r="B358" s="72"/>
      <c r="C358" s="73"/>
      <c r="D358" s="74"/>
      <c r="E358" s="74"/>
      <c r="F358" s="73"/>
      <c r="G358" s="73"/>
      <c r="H358" s="74"/>
      <c r="I358" s="75"/>
      <c r="J358" s="74"/>
      <c r="K358" s="76"/>
      <c r="L358" s="76"/>
      <c r="M358" s="66" t="str">
        <f t="shared" si="10"/>
        <v/>
      </c>
      <c r="N358" s="77"/>
      <c r="O358" s="78"/>
      <c r="P358" s="74"/>
      <c r="Q358" s="79"/>
      <c r="R358" s="74"/>
      <c r="S358" s="74"/>
      <c r="T358" s="74"/>
      <c r="U358" s="74"/>
      <c r="V358" s="74"/>
      <c r="W358" s="74"/>
      <c r="X358" s="74"/>
      <c r="Y358" s="74"/>
      <c r="Z358" s="74"/>
      <c r="AA358" s="74"/>
      <c r="AB358" s="74"/>
      <c r="AC358" s="74"/>
      <c r="AD358" s="74"/>
      <c r="AE358" s="74"/>
      <c r="AF358" s="74"/>
      <c r="AG358" s="74"/>
      <c r="AH358" s="74"/>
      <c r="AI358" s="74"/>
      <c r="AJ358" s="74"/>
      <c r="AK358" s="69" t="str">
        <f t="shared" si="11"/>
        <v/>
      </c>
      <c r="AL358" s="69" t="str">
        <f t="shared" si="11"/>
        <v/>
      </c>
      <c r="AM358" s="69" t="str">
        <f t="shared" si="11"/>
        <v/>
      </c>
      <c r="AN358" s="79"/>
      <c r="AO358" s="79"/>
      <c r="AP358" s="79"/>
      <c r="AQ358" s="79"/>
      <c r="AR358" s="79"/>
      <c r="AS358" s="79"/>
      <c r="AT358" s="79"/>
      <c r="AU358" s="79"/>
      <c r="AV358" s="80"/>
    </row>
    <row r="359" spans="1:48" s="32" customFormat="1" ht="13.9" thickTop="1" thickBot="1" x14ac:dyDescent="0.45">
      <c r="A359" s="46">
        <v>348</v>
      </c>
      <c r="B359" s="72"/>
      <c r="C359" s="73"/>
      <c r="D359" s="74"/>
      <c r="E359" s="74"/>
      <c r="F359" s="73"/>
      <c r="G359" s="73"/>
      <c r="H359" s="74"/>
      <c r="I359" s="75"/>
      <c r="J359" s="74"/>
      <c r="K359" s="76"/>
      <c r="L359" s="76"/>
      <c r="M359" s="66" t="str">
        <f t="shared" si="10"/>
        <v/>
      </c>
      <c r="N359" s="77"/>
      <c r="O359" s="78"/>
      <c r="P359" s="74"/>
      <c r="Q359" s="79"/>
      <c r="R359" s="74"/>
      <c r="S359" s="74"/>
      <c r="T359" s="74"/>
      <c r="U359" s="74"/>
      <c r="V359" s="74"/>
      <c r="W359" s="74"/>
      <c r="X359" s="74"/>
      <c r="Y359" s="74"/>
      <c r="Z359" s="74"/>
      <c r="AA359" s="74"/>
      <c r="AB359" s="74"/>
      <c r="AC359" s="74"/>
      <c r="AD359" s="74"/>
      <c r="AE359" s="74"/>
      <c r="AF359" s="74"/>
      <c r="AG359" s="74"/>
      <c r="AH359" s="74"/>
      <c r="AI359" s="74"/>
      <c r="AJ359" s="74"/>
      <c r="AK359" s="69" t="str">
        <f t="shared" si="11"/>
        <v/>
      </c>
      <c r="AL359" s="69" t="str">
        <f t="shared" si="11"/>
        <v/>
      </c>
      <c r="AM359" s="69" t="str">
        <f t="shared" si="11"/>
        <v/>
      </c>
      <c r="AN359" s="79"/>
      <c r="AO359" s="79"/>
      <c r="AP359" s="79"/>
      <c r="AQ359" s="79"/>
      <c r="AR359" s="79"/>
      <c r="AS359" s="79"/>
      <c r="AT359" s="79"/>
      <c r="AU359" s="79"/>
      <c r="AV359" s="80"/>
    </row>
    <row r="360" spans="1:48" s="32" customFormat="1" ht="13.9" thickTop="1" thickBot="1" x14ac:dyDescent="0.45">
      <c r="A360" s="46">
        <v>349</v>
      </c>
      <c r="B360" s="72"/>
      <c r="C360" s="73"/>
      <c r="D360" s="74"/>
      <c r="E360" s="74"/>
      <c r="F360" s="73"/>
      <c r="G360" s="73"/>
      <c r="H360" s="74"/>
      <c r="I360" s="75"/>
      <c r="J360" s="74"/>
      <c r="K360" s="76"/>
      <c r="L360" s="76"/>
      <c r="M360" s="66" t="str">
        <f t="shared" si="10"/>
        <v/>
      </c>
      <c r="N360" s="77"/>
      <c r="O360" s="78"/>
      <c r="P360" s="74"/>
      <c r="Q360" s="79"/>
      <c r="R360" s="74"/>
      <c r="S360" s="74"/>
      <c r="T360" s="74"/>
      <c r="U360" s="74"/>
      <c r="V360" s="74"/>
      <c r="W360" s="74"/>
      <c r="X360" s="74"/>
      <c r="Y360" s="74"/>
      <c r="Z360" s="74"/>
      <c r="AA360" s="74"/>
      <c r="AB360" s="74"/>
      <c r="AC360" s="74"/>
      <c r="AD360" s="74"/>
      <c r="AE360" s="74"/>
      <c r="AF360" s="74"/>
      <c r="AG360" s="74"/>
      <c r="AH360" s="74"/>
      <c r="AI360" s="74"/>
      <c r="AJ360" s="74"/>
      <c r="AK360" s="69" t="str">
        <f t="shared" si="11"/>
        <v/>
      </c>
      <c r="AL360" s="69" t="str">
        <f t="shared" si="11"/>
        <v/>
      </c>
      <c r="AM360" s="69" t="str">
        <f t="shared" si="11"/>
        <v/>
      </c>
      <c r="AN360" s="79"/>
      <c r="AO360" s="79"/>
      <c r="AP360" s="79"/>
      <c r="AQ360" s="79"/>
      <c r="AR360" s="79"/>
      <c r="AS360" s="79"/>
      <c r="AT360" s="79"/>
      <c r="AU360" s="79"/>
      <c r="AV360" s="80"/>
    </row>
    <row r="361" spans="1:48" s="32" customFormat="1" ht="13.9" thickTop="1" thickBot="1" x14ac:dyDescent="0.45">
      <c r="A361" s="46">
        <v>350</v>
      </c>
      <c r="B361" s="72"/>
      <c r="C361" s="73"/>
      <c r="D361" s="74"/>
      <c r="E361" s="74"/>
      <c r="F361" s="73"/>
      <c r="G361" s="73"/>
      <c r="H361" s="74"/>
      <c r="I361" s="75"/>
      <c r="J361" s="74"/>
      <c r="K361" s="76"/>
      <c r="L361" s="76"/>
      <c r="M361" s="66" t="str">
        <f t="shared" si="10"/>
        <v/>
      </c>
      <c r="N361" s="77"/>
      <c r="O361" s="78"/>
      <c r="P361" s="74"/>
      <c r="Q361" s="79"/>
      <c r="R361" s="74"/>
      <c r="S361" s="74"/>
      <c r="T361" s="74"/>
      <c r="U361" s="74"/>
      <c r="V361" s="74"/>
      <c r="W361" s="74"/>
      <c r="X361" s="74"/>
      <c r="Y361" s="74"/>
      <c r="Z361" s="74"/>
      <c r="AA361" s="74"/>
      <c r="AB361" s="74"/>
      <c r="AC361" s="74"/>
      <c r="AD361" s="74"/>
      <c r="AE361" s="74"/>
      <c r="AF361" s="74"/>
      <c r="AG361" s="74"/>
      <c r="AH361" s="74"/>
      <c r="AI361" s="74"/>
      <c r="AJ361" s="74"/>
      <c r="AK361" s="69" t="str">
        <f t="shared" si="11"/>
        <v/>
      </c>
      <c r="AL361" s="69" t="str">
        <f t="shared" si="11"/>
        <v/>
      </c>
      <c r="AM361" s="69" t="str">
        <f t="shared" si="11"/>
        <v/>
      </c>
      <c r="AN361" s="79"/>
      <c r="AO361" s="79"/>
      <c r="AP361" s="79"/>
      <c r="AQ361" s="79"/>
      <c r="AR361" s="79"/>
      <c r="AS361" s="79"/>
      <c r="AT361" s="79"/>
      <c r="AU361" s="79"/>
      <c r="AV361" s="80"/>
    </row>
    <row r="362" spans="1:48" s="32" customFormat="1" ht="13.9" thickTop="1" thickBot="1" x14ac:dyDescent="0.45">
      <c r="A362" s="46">
        <v>351</v>
      </c>
      <c r="B362" s="72"/>
      <c r="C362" s="73"/>
      <c r="D362" s="74"/>
      <c r="E362" s="74"/>
      <c r="F362" s="73"/>
      <c r="G362" s="73"/>
      <c r="H362" s="74"/>
      <c r="I362" s="75"/>
      <c r="J362" s="74"/>
      <c r="K362" s="76"/>
      <c r="L362" s="76"/>
      <c r="M362" s="66" t="str">
        <f t="shared" si="10"/>
        <v/>
      </c>
      <c r="N362" s="77"/>
      <c r="O362" s="78"/>
      <c r="P362" s="74"/>
      <c r="Q362" s="79"/>
      <c r="R362" s="74"/>
      <c r="S362" s="74"/>
      <c r="T362" s="74"/>
      <c r="U362" s="74"/>
      <c r="V362" s="74"/>
      <c r="W362" s="74"/>
      <c r="X362" s="74"/>
      <c r="Y362" s="74"/>
      <c r="Z362" s="74"/>
      <c r="AA362" s="74"/>
      <c r="AB362" s="74"/>
      <c r="AC362" s="74"/>
      <c r="AD362" s="74"/>
      <c r="AE362" s="74"/>
      <c r="AF362" s="74"/>
      <c r="AG362" s="74"/>
      <c r="AH362" s="74"/>
      <c r="AI362" s="74"/>
      <c r="AJ362" s="74"/>
      <c r="AK362" s="69" t="str">
        <f t="shared" si="11"/>
        <v/>
      </c>
      <c r="AL362" s="69" t="str">
        <f t="shared" si="11"/>
        <v/>
      </c>
      <c r="AM362" s="69" t="str">
        <f t="shared" si="11"/>
        <v/>
      </c>
      <c r="AN362" s="79"/>
      <c r="AO362" s="79"/>
      <c r="AP362" s="79"/>
      <c r="AQ362" s="79"/>
      <c r="AR362" s="79"/>
      <c r="AS362" s="79"/>
      <c r="AT362" s="79"/>
      <c r="AU362" s="79"/>
      <c r="AV362" s="80"/>
    </row>
    <row r="363" spans="1:48" s="32" customFormat="1" ht="13.9" thickTop="1" thickBot="1" x14ac:dyDescent="0.45">
      <c r="A363" s="46">
        <v>352</v>
      </c>
      <c r="B363" s="72"/>
      <c r="C363" s="73"/>
      <c r="D363" s="74"/>
      <c r="E363" s="74"/>
      <c r="F363" s="73"/>
      <c r="G363" s="73"/>
      <c r="H363" s="74"/>
      <c r="I363" s="75"/>
      <c r="J363" s="74"/>
      <c r="K363" s="76"/>
      <c r="L363" s="76"/>
      <c r="M363" s="66" t="str">
        <f t="shared" si="10"/>
        <v/>
      </c>
      <c r="N363" s="77"/>
      <c r="O363" s="78"/>
      <c r="P363" s="74"/>
      <c r="Q363" s="79"/>
      <c r="R363" s="74"/>
      <c r="S363" s="74"/>
      <c r="T363" s="74"/>
      <c r="U363" s="74"/>
      <c r="V363" s="74"/>
      <c r="W363" s="74"/>
      <c r="X363" s="74"/>
      <c r="Y363" s="74"/>
      <c r="Z363" s="74"/>
      <c r="AA363" s="74"/>
      <c r="AB363" s="74"/>
      <c r="AC363" s="74"/>
      <c r="AD363" s="74"/>
      <c r="AE363" s="74"/>
      <c r="AF363" s="74"/>
      <c r="AG363" s="74"/>
      <c r="AH363" s="74"/>
      <c r="AI363" s="74"/>
      <c r="AJ363" s="74"/>
      <c r="AK363" s="69" t="str">
        <f t="shared" si="11"/>
        <v/>
      </c>
      <c r="AL363" s="69" t="str">
        <f t="shared" si="11"/>
        <v/>
      </c>
      <c r="AM363" s="69" t="str">
        <f t="shared" si="11"/>
        <v/>
      </c>
      <c r="AN363" s="79"/>
      <c r="AO363" s="79"/>
      <c r="AP363" s="79"/>
      <c r="AQ363" s="79"/>
      <c r="AR363" s="79"/>
      <c r="AS363" s="79"/>
      <c r="AT363" s="79"/>
      <c r="AU363" s="79"/>
      <c r="AV363" s="80"/>
    </row>
    <row r="364" spans="1:48" s="32" customFormat="1" ht="13.9" thickTop="1" thickBot="1" x14ac:dyDescent="0.45">
      <c r="A364" s="46">
        <v>353</v>
      </c>
      <c r="B364" s="72"/>
      <c r="C364" s="73"/>
      <c r="D364" s="74"/>
      <c r="E364" s="74"/>
      <c r="F364" s="73"/>
      <c r="G364" s="73"/>
      <c r="H364" s="74"/>
      <c r="I364" s="75"/>
      <c r="J364" s="74"/>
      <c r="K364" s="76"/>
      <c r="L364" s="76"/>
      <c r="M364" s="66" t="str">
        <f t="shared" si="10"/>
        <v/>
      </c>
      <c r="N364" s="77"/>
      <c r="O364" s="78"/>
      <c r="P364" s="74"/>
      <c r="Q364" s="79"/>
      <c r="R364" s="74"/>
      <c r="S364" s="74"/>
      <c r="T364" s="74"/>
      <c r="U364" s="74"/>
      <c r="V364" s="74"/>
      <c r="W364" s="74"/>
      <c r="X364" s="74"/>
      <c r="Y364" s="74"/>
      <c r="Z364" s="74"/>
      <c r="AA364" s="74"/>
      <c r="AB364" s="74"/>
      <c r="AC364" s="74"/>
      <c r="AD364" s="74"/>
      <c r="AE364" s="74"/>
      <c r="AF364" s="74"/>
      <c r="AG364" s="74"/>
      <c r="AH364" s="74"/>
      <c r="AI364" s="74"/>
      <c r="AJ364" s="74"/>
      <c r="AK364" s="69" t="str">
        <f t="shared" si="11"/>
        <v/>
      </c>
      <c r="AL364" s="69" t="str">
        <f t="shared" si="11"/>
        <v/>
      </c>
      <c r="AM364" s="69" t="str">
        <f t="shared" si="11"/>
        <v/>
      </c>
      <c r="AN364" s="79"/>
      <c r="AO364" s="79"/>
      <c r="AP364" s="79"/>
      <c r="AQ364" s="79"/>
      <c r="AR364" s="79"/>
      <c r="AS364" s="79"/>
      <c r="AT364" s="79"/>
      <c r="AU364" s="79"/>
      <c r="AV364" s="80"/>
    </row>
    <row r="365" spans="1:48" s="32" customFormat="1" ht="13.9" thickTop="1" thickBot="1" x14ac:dyDescent="0.45">
      <c r="A365" s="46">
        <v>354</v>
      </c>
      <c r="B365" s="72"/>
      <c r="C365" s="73"/>
      <c r="D365" s="74"/>
      <c r="E365" s="74"/>
      <c r="F365" s="73"/>
      <c r="G365" s="73"/>
      <c r="H365" s="74"/>
      <c r="I365" s="75"/>
      <c r="J365" s="74"/>
      <c r="K365" s="76"/>
      <c r="L365" s="76"/>
      <c r="M365" s="66" t="str">
        <f t="shared" si="10"/>
        <v/>
      </c>
      <c r="N365" s="77"/>
      <c r="O365" s="78"/>
      <c r="P365" s="74"/>
      <c r="Q365" s="79"/>
      <c r="R365" s="74"/>
      <c r="S365" s="74"/>
      <c r="T365" s="74"/>
      <c r="U365" s="74"/>
      <c r="V365" s="74"/>
      <c r="W365" s="74"/>
      <c r="X365" s="74"/>
      <c r="Y365" s="74"/>
      <c r="Z365" s="74"/>
      <c r="AA365" s="74"/>
      <c r="AB365" s="74"/>
      <c r="AC365" s="74"/>
      <c r="AD365" s="74"/>
      <c r="AE365" s="74"/>
      <c r="AF365" s="74"/>
      <c r="AG365" s="74"/>
      <c r="AH365" s="74"/>
      <c r="AI365" s="74"/>
      <c r="AJ365" s="74"/>
      <c r="AK365" s="69" t="str">
        <f t="shared" ref="AK365:AM396" si="12">IF($B365="","",AK$5)</f>
        <v/>
      </c>
      <c r="AL365" s="69" t="str">
        <f t="shared" si="12"/>
        <v/>
      </c>
      <c r="AM365" s="69" t="str">
        <f t="shared" si="12"/>
        <v/>
      </c>
      <c r="AN365" s="79"/>
      <c r="AO365" s="79"/>
      <c r="AP365" s="79"/>
      <c r="AQ365" s="79"/>
      <c r="AR365" s="79"/>
      <c r="AS365" s="79"/>
      <c r="AT365" s="79"/>
      <c r="AU365" s="79"/>
      <c r="AV365" s="80"/>
    </row>
    <row r="366" spans="1:48" s="32" customFormat="1" ht="13.9" thickTop="1" thickBot="1" x14ac:dyDescent="0.45">
      <c r="A366" s="46">
        <v>355</v>
      </c>
      <c r="B366" s="72"/>
      <c r="C366" s="73"/>
      <c r="D366" s="74"/>
      <c r="E366" s="74"/>
      <c r="F366" s="73"/>
      <c r="G366" s="73"/>
      <c r="H366" s="74"/>
      <c r="I366" s="75"/>
      <c r="J366" s="74"/>
      <c r="K366" s="76"/>
      <c r="L366" s="76"/>
      <c r="M366" s="66" t="str">
        <f t="shared" si="10"/>
        <v/>
      </c>
      <c r="N366" s="77"/>
      <c r="O366" s="78"/>
      <c r="P366" s="74"/>
      <c r="Q366" s="79"/>
      <c r="R366" s="74"/>
      <c r="S366" s="74"/>
      <c r="T366" s="74"/>
      <c r="U366" s="74"/>
      <c r="V366" s="74"/>
      <c r="W366" s="74"/>
      <c r="X366" s="74"/>
      <c r="Y366" s="74"/>
      <c r="Z366" s="74"/>
      <c r="AA366" s="74"/>
      <c r="AB366" s="74"/>
      <c r="AC366" s="74"/>
      <c r="AD366" s="74"/>
      <c r="AE366" s="74"/>
      <c r="AF366" s="74"/>
      <c r="AG366" s="74"/>
      <c r="AH366" s="74"/>
      <c r="AI366" s="74"/>
      <c r="AJ366" s="74"/>
      <c r="AK366" s="69" t="str">
        <f t="shared" si="12"/>
        <v/>
      </c>
      <c r="AL366" s="69" t="str">
        <f t="shared" si="12"/>
        <v/>
      </c>
      <c r="AM366" s="69" t="str">
        <f t="shared" si="12"/>
        <v/>
      </c>
      <c r="AN366" s="79"/>
      <c r="AO366" s="79"/>
      <c r="AP366" s="79"/>
      <c r="AQ366" s="79"/>
      <c r="AR366" s="79"/>
      <c r="AS366" s="79"/>
      <c r="AT366" s="79"/>
      <c r="AU366" s="79"/>
      <c r="AV366" s="80"/>
    </row>
    <row r="367" spans="1:48" s="32" customFormat="1" ht="13.9" thickTop="1" thickBot="1" x14ac:dyDescent="0.45">
      <c r="A367" s="46">
        <v>356</v>
      </c>
      <c r="B367" s="72"/>
      <c r="C367" s="73"/>
      <c r="D367" s="74"/>
      <c r="E367" s="74"/>
      <c r="F367" s="73"/>
      <c r="G367" s="73"/>
      <c r="H367" s="74"/>
      <c r="I367" s="75"/>
      <c r="J367" s="74"/>
      <c r="K367" s="76"/>
      <c r="L367" s="76"/>
      <c r="M367" s="66" t="str">
        <f t="shared" si="10"/>
        <v/>
      </c>
      <c r="N367" s="77"/>
      <c r="O367" s="78"/>
      <c r="P367" s="74"/>
      <c r="Q367" s="79"/>
      <c r="R367" s="74"/>
      <c r="S367" s="74"/>
      <c r="T367" s="74"/>
      <c r="U367" s="74"/>
      <c r="V367" s="74"/>
      <c r="W367" s="74"/>
      <c r="X367" s="74"/>
      <c r="Y367" s="74"/>
      <c r="Z367" s="74"/>
      <c r="AA367" s="74"/>
      <c r="AB367" s="74"/>
      <c r="AC367" s="74"/>
      <c r="AD367" s="74"/>
      <c r="AE367" s="74"/>
      <c r="AF367" s="74"/>
      <c r="AG367" s="74"/>
      <c r="AH367" s="74"/>
      <c r="AI367" s="74"/>
      <c r="AJ367" s="74"/>
      <c r="AK367" s="69" t="str">
        <f t="shared" si="12"/>
        <v/>
      </c>
      <c r="AL367" s="69" t="str">
        <f t="shared" si="12"/>
        <v/>
      </c>
      <c r="AM367" s="69" t="str">
        <f t="shared" si="12"/>
        <v/>
      </c>
      <c r="AN367" s="79"/>
      <c r="AO367" s="79"/>
      <c r="AP367" s="79"/>
      <c r="AQ367" s="79"/>
      <c r="AR367" s="79"/>
      <c r="AS367" s="79"/>
      <c r="AT367" s="79"/>
      <c r="AU367" s="79"/>
      <c r="AV367" s="80"/>
    </row>
    <row r="368" spans="1:48" s="32" customFormat="1" ht="13.9" thickTop="1" thickBot="1" x14ac:dyDescent="0.45">
      <c r="A368" s="46">
        <v>357</v>
      </c>
      <c r="B368" s="72"/>
      <c r="C368" s="73"/>
      <c r="D368" s="74"/>
      <c r="E368" s="74"/>
      <c r="F368" s="73"/>
      <c r="G368" s="73"/>
      <c r="H368" s="74"/>
      <c r="I368" s="75"/>
      <c r="J368" s="74"/>
      <c r="K368" s="76"/>
      <c r="L368" s="76"/>
      <c r="M368" s="66" t="str">
        <f t="shared" si="10"/>
        <v/>
      </c>
      <c r="N368" s="77"/>
      <c r="O368" s="78"/>
      <c r="P368" s="74"/>
      <c r="Q368" s="79"/>
      <c r="R368" s="74"/>
      <c r="S368" s="74"/>
      <c r="T368" s="74"/>
      <c r="U368" s="74"/>
      <c r="V368" s="74"/>
      <c r="W368" s="74"/>
      <c r="X368" s="74"/>
      <c r="Y368" s="74"/>
      <c r="Z368" s="74"/>
      <c r="AA368" s="74"/>
      <c r="AB368" s="74"/>
      <c r="AC368" s="74"/>
      <c r="AD368" s="74"/>
      <c r="AE368" s="74"/>
      <c r="AF368" s="74"/>
      <c r="AG368" s="74"/>
      <c r="AH368" s="74"/>
      <c r="AI368" s="74"/>
      <c r="AJ368" s="74"/>
      <c r="AK368" s="69" t="str">
        <f t="shared" si="12"/>
        <v/>
      </c>
      <c r="AL368" s="69" t="str">
        <f t="shared" si="12"/>
        <v/>
      </c>
      <c r="AM368" s="69" t="str">
        <f t="shared" si="12"/>
        <v/>
      </c>
      <c r="AN368" s="79"/>
      <c r="AO368" s="79"/>
      <c r="AP368" s="79"/>
      <c r="AQ368" s="79"/>
      <c r="AR368" s="79"/>
      <c r="AS368" s="79"/>
      <c r="AT368" s="79"/>
      <c r="AU368" s="79"/>
      <c r="AV368" s="80"/>
    </row>
    <row r="369" spans="1:48" s="32" customFormat="1" ht="13.9" thickTop="1" thickBot="1" x14ac:dyDescent="0.45">
      <c r="A369" s="46">
        <v>358</v>
      </c>
      <c r="B369" s="72"/>
      <c r="C369" s="73"/>
      <c r="D369" s="74"/>
      <c r="E369" s="74"/>
      <c r="F369" s="73"/>
      <c r="G369" s="73"/>
      <c r="H369" s="74"/>
      <c r="I369" s="75"/>
      <c r="J369" s="74"/>
      <c r="K369" s="76"/>
      <c r="L369" s="76"/>
      <c r="M369" s="66" t="str">
        <f t="shared" si="10"/>
        <v/>
      </c>
      <c r="N369" s="77"/>
      <c r="O369" s="78"/>
      <c r="P369" s="74"/>
      <c r="Q369" s="79"/>
      <c r="R369" s="74"/>
      <c r="S369" s="74"/>
      <c r="T369" s="74"/>
      <c r="U369" s="74"/>
      <c r="V369" s="74"/>
      <c r="W369" s="74"/>
      <c r="X369" s="74"/>
      <c r="Y369" s="74"/>
      <c r="Z369" s="74"/>
      <c r="AA369" s="74"/>
      <c r="AB369" s="74"/>
      <c r="AC369" s="74"/>
      <c r="AD369" s="74"/>
      <c r="AE369" s="74"/>
      <c r="AF369" s="74"/>
      <c r="AG369" s="74"/>
      <c r="AH369" s="74"/>
      <c r="AI369" s="74"/>
      <c r="AJ369" s="74"/>
      <c r="AK369" s="69" t="str">
        <f t="shared" si="12"/>
        <v/>
      </c>
      <c r="AL369" s="69" t="str">
        <f t="shared" si="12"/>
        <v/>
      </c>
      <c r="AM369" s="69" t="str">
        <f t="shared" si="12"/>
        <v/>
      </c>
      <c r="AN369" s="79"/>
      <c r="AO369" s="79"/>
      <c r="AP369" s="79"/>
      <c r="AQ369" s="79"/>
      <c r="AR369" s="79"/>
      <c r="AS369" s="79"/>
      <c r="AT369" s="79"/>
      <c r="AU369" s="79"/>
      <c r="AV369" s="80"/>
    </row>
    <row r="370" spans="1:48" s="32" customFormat="1" ht="13.9" thickTop="1" thickBot="1" x14ac:dyDescent="0.45">
      <c r="A370" s="46">
        <v>359</v>
      </c>
      <c r="B370" s="72"/>
      <c r="C370" s="73"/>
      <c r="D370" s="74"/>
      <c r="E370" s="74"/>
      <c r="F370" s="73"/>
      <c r="G370" s="73"/>
      <c r="H370" s="74"/>
      <c r="I370" s="75"/>
      <c r="J370" s="74"/>
      <c r="K370" s="76"/>
      <c r="L370" s="76"/>
      <c r="M370" s="66" t="str">
        <f t="shared" si="10"/>
        <v/>
      </c>
      <c r="N370" s="77"/>
      <c r="O370" s="78"/>
      <c r="P370" s="74"/>
      <c r="Q370" s="79"/>
      <c r="R370" s="74"/>
      <c r="S370" s="74"/>
      <c r="T370" s="74"/>
      <c r="U370" s="74"/>
      <c r="V370" s="74"/>
      <c r="W370" s="74"/>
      <c r="X370" s="74"/>
      <c r="Y370" s="74"/>
      <c r="Z370" s="74"/>
      <c r="AA370" s="74"/>
      <c r="AB370" s="74"/>
      <c r="AC370" s="74"/>
      <c r="AD370" s="74"/>
      <c r="AE370" s="74"/>
      <c r="AF370" s="74"/>
      <c r="AG370" s="74"/>
      <c r="AH370" s="74"/>
      <c r="AI370" s="74"/>
      <c r="AJ370" s="74"/>
      <c r="AK370" s="69" t="str">
        <f t="shared" si="12"/>
        <v/>
      </c>
      <c r="AL370" s="69" t="str">
        <f t="shared" si="12"/>
        <v/>
      </c>
      <c r="AM370" s="69" t="str">
        <f t="shared" si="12"/>
        <v/>
      </c>
      <c r="AN370" s="79"/>
      <c r="AO370" s="79"/>
      <c r="AP370" s="79"/>
      <c r="AQ370" s="79"/>
      <c r="AR370" s="79"/>
      <c r="AS370" s="79"/>
      <c r="AT370" s="79"/>
      <c r="AU370" s="79"/>
      <c r="AV370" s="80"/>
    </row>
    <row r="371" spans="1:48" s="32" customFormat="1" ht="13.9" thickTop="1" thickBot="1" x14ac:dyDescent="0.45">
      <c r="A371" s="46">
        <v>360</v>
      </c>
      <c r="B371" s="72"/>
      <c r="C371" s="73"/>
      <c r="D371" s="74"/>
      <c r="E371" s="74"/>
      <c r="F371" s="73"/>
      <c r="G371" s="73"/>
      <c r="H371" s="74"/>
      <c r="I371" s="75"/>
      <c r="J371" s="74"/>
      <c r="K371" s="76"/>
      <c r="L371" s="76"/>
      <c r="M371" s="66" t="str">
        <f t="shared" si="10"/>
        <v/>
      </c>
      <c r="N371" s="77"/>
      <c r="O371" s="78"/>
      <c r="P371" s="74"/>
      <c r="Q371" s="79"/>
      <c r="R371" s="74"/>
      <c r="S371" s="74"/>
      <c r="T371" s="74"/>
      <c r="U371" s="74"/>
      <c r="V371" s="74"/>
      <c r="W371" s="74"/>
      <c r="X371" s="74"/>
      <c r="Y371" s="74"/>
      <c r="Z371" s="74"/>
      <c r="AA371" s="74"/>
      <c r="AB371" s="74"/>
      <c r="AC371" s="74"/>
      <c r="AD371" s="74"/>
      <c r="AE371" s="74"/>
      <c r="AF371" s="74"/>
      <c r="AG371" s="74"/>
      <c r="AH371" s="74"/>
      <c r="AI371" s="74"/>
      <c r="AJ371" s="74"/>
      <c r="AK371" s="69" t="str">
        <f t="shared" si="12"/>
        <v/>
      </c>
      <c r="AL371" s="69" t="str">
        <f t="shared" si="12"/>
        <v/>
      </c>
      <c r="AM371" s="69" t="str">
        <f t="shared" si="12"/>
        <v/>
      </c>
      <c r="AN371" s="79"/>
      <c r="AO371" s="79"/>
      <c r="AP371" s="79"/>
      <c r="AQ371" s="79"/>
      <c r="AR371" s="79"/>
      <c r="AS371" s="79"/>
      <c r="AT371" s="79"/>
      <c r="AU371" s="79"/>
      <c r="AV371" s="80"/>
    </row>
    <row r="372" spans="1:48" s="32" customFormat="1" ht="13.9" thickTop="1" thickBot="1" x14ac:dyDescent="0.45">
      <c r="A372" s="46">
        <v>361</v>
      </c>
      <c r="B372" s="72"/>
      <c r="C372" s="73"/>
      <c r="D372" s="74"/>
      <c r="E372" s="74"/>
      <c r="F372" s="73"/>
      <c r="G372" s="73"/>
      <c r="H372" s="74"/>
      <c r="I372" s="75"/>
      <c r="J372" s="74"/>
      <c r="K372" s="76"/>
      <c r="L372" s="76"/>
      <c r="M372" s="66" t="str">
        <f t="shared" si="10"/>
        <v/>
      </c>
      <c r="N372" s="77"/>
      <c r="O372" s="78"/>
      <c r="P372" s="74"/>
      <c r="Q372" s="79"/>
      <c r="R372" s="74"/>
      <c r="S372" s="74"/>
      <c r="T372" s="74"/>
      <c r="U372" s="74"/>
      <c r="V372" s="74"/>
      <c r="W372" s="74"/>
      <c r="X372" s="74"/>
      <c r="Y372" s="74"/>
      <c r="Z372" s="74"/>
      <c r="AA372" s="74"/>
      <c r="AB372" s="74"/>
      <c r="AC372" s="74"/>
      <c r="AD372" s="74"/>
      <c r="AE372" s="74"/>
      <c r="AF372" s="74"/>
      <c r="AG372" s="74"/>
      <c r="AH372" s="74"/>
      <c r="AI372" s="74"/>
      <c r="AJ372" s="74"/>
      <c r="AK372" s="69" t="str">
        <f t="shared" si="12"/>
        <v/>
      </c>
      <c r="AL372" s="69" t="str">
        <f t="shared" si="12"/>
        <v/>
      </c>
      <c r="AM372" s="69" t="str">
        <f t="shared" si="12"/>
        <v/>
      </c>
      <c r="AN372" s="79"/>
      <c r="AO372" s="79"/>
      <c r="AP372" s="79"/>
      <c r="AQ372" s="79"/>
      <c r="AR372" s="79"/>
      <c r="AS372" s="79"/>
      <c r="AT372" s="79"/>
      <c r="AU372" s="79"/>
      <c r="AV372" s="80"/>
    </row>
    <row r="373" spans="1:48" s="32" customFormat="1" ht="13.9" thickTop="1" thickBot="1" x14ac:dyDescent="0.45">
      <c r="A373" s="46">
        <v>362</v>
      </c>
      <c r="B373" s="72"/>
      <c r="C373" s="73"/>
      <c r="D373" s="74"/>
      <c r="E373" s="74"/>
      <c r="F373" s="73"/>
      <c r="G373" s="73"/>
      <c r="H373" s="74"/>
      <c r="I373" s="75"/>
      <c r="J373" s="74"/>
      <c r="K373" s="76"/>
      <c r="L373" s="76"/>
      <c r="M373" s="66" t="str">
        <f t="shared" si="10"/>
        <v/>
      </c>
      <c r="N373" s="77"/>
      <c r="O373" s="78"/>
      <c r="P373" s="74"/>
      <c r="Q373" s="79"/>
      <c r="R373" s="74"/>
      <c r="S373" s="74"/>
      <c r="T373" s="74"/>
      <c r="U373" s="74"/>
      <c r="V373" s="74"/>
      <c r="W373" s="74"/>
      <c r="X373" s="74"/>
      <c r="Y373" s="74"/>
      <c r="Z373" s="74"/>
      <c r="AA373" s="74"/>
      <c r="AB373" s="74"/>
      <c r="AC373" s="74"/>
      <c r="AD373" s="74"/>
      <c r="AE373" s="74"/>
      <c r="AF373" s="74"/>
      <c r="AG373" s="74"/>
      <c r="AH373" s="74"/>
      <c r="AI373" s="74"/>
      <c r="AJ373" s="74"/>
      <c r="AK373" s="69" t="str">
        <f t="shared" si="12"/>
        <v/>
      </c>
      <c r="AL373" s="69" t="str">
        <f t="shared" si="12"/>
        <v/>
      </c>
      <c r="AM373" s="69" t="str">
        <f t="shared" si="12"/>
        <v/>
      </c>
      <c r="AN373" s="79"/>
      <c r="AO373" s="79"/>
      <c r="AP373" s="79"/>
      <c r="AQ373" s="79"/>
      <c r="AR373" s="79"/>
      <c r="AS373" s="79"/>
      <c r="AT373" s="79"/>
      <c r="AU373" s="79"/>
      <c r="AV373" s="80"/>
    </row>
    <row r="374" spans="1:48" s="32" customFormat="1" ht="13.9" thickTop="1" thickBot="1" x14ac:dyDescent="0.45">
      <c r="A374" s="46">
        <v>363</v>
      </c>
      <c r="B374" s="72"/>
      <c r="C374" s="73"/>
      <c r="D374" s="74"/>
      <c r="E374" s="74"/>
      <c r="F374" s="73"/>
      <c r="G374" s="73"/>
      <c r="H374" s="74"/>
      <c r="I374" s="75"/>
      <c r="J374" s="74"/>
      <c r="K374" s="76"/>
      <c r="L374" s="76"/>
      <c r="M374" s="66" t="str">
        <f t="shared" si="10"/>
        <v/>
      </c>
      <c r="N374" s="77"/>
      <c r="O374" s="78"/>
      <c r="P374" s="74"/>
      <c r="Q374" s="79"/>
      <c r="R374" s="74"/>
      <c r="S374" s="74"/>
      <c r="T374" s="74"/>
      <c r="U374" s="74"/>
      <c r="V374" s="74"/>
      <c r="W374" s="74"/>
      <c r="X374" s="74"/>
      <c r="Y374" s="74"/>
      <c r="Z374" s="74"/>
      <c r="AA374" s="74"/>
      <c r="AB374" s="74"/>
      <c r="AC374" s="74"/>
      <c r="AD374" s="74"/>
      <c r="AE374" s="74"/>
      <c r="AF374" s="74"/>
      <c r="AG374" s="74"/>
      <c r="AH374" s="74"/>
      <c r="AI374" s="74"/>
      <c r="AJ374" s="74"/>
      <c r="AK374" s="69" t="str">
        <f t="shared" si="12"/>
        <v/>
      </c>
      <c r="AL374" s="69" t="str">
        <f t="shared" si="12"/>
        <v/>
      </c>
      <c r="AM374" s="69" t="str">
        <f t="shared" si="12"/>
        <v/>
      </c>
      <c r="AN374" s="79"/>
      <c r="AO374" s="79"/>
      <c r="AP374" s="79"/>
      <c r="AQ374" s="79"/>
      <c r="AR374" s="79"/>
      <c r="AS374" s="79"/>
      <c r="AT374" s="79"/>
      <c r="AU374" s="79"/>
      <c r="AV374" s="80"/>
    </row>
    <row r="375" spans="1:48" s="32" customFormat="1" ht="13.9" thickTop="1" thickBot="1" x14ac:dyDescent="0.45">
      <c r="A375" s="46">
        <v>364</v>
      </c>
      <c r="B375" s="72"/>
      <c r="C375" s="73"/>
      <c r="D375" s="74"/>
      <c r="E375" s="74"/>
      <c r="F375" s="73"/>
      <c r="G375" s="73"/>
      <c r="H375" s="74"/>
      <c r="I375" s="75"/>
      <c r="J375" s="74"/>
      <c r="K375" s="76"/>
      <c r="L375" s="76"/>
      <c r="M375" s="66" t="str">
        <f t="shared" si="10"/>
        <v/>
      </c>
      <c r="N375" s="77"/>
      <c r="O375" s="78"/>
      <c r="P375" s="74"/>
      <c r="Q375" s="79"/>
      <c r="R375" s="74"/>
      <c r="S375" s="74"/>
      <c r="T375" s="74"/>
      <c r="U375" s="74"/>
      <c r="V375" s="74"/>
      <c r="W375" s="74"/>
      <c r="X375" s="74"/>
      <c r="Y375" s="74"/>
      <c r="Z375" s="74"/>
      <c r="AA375" s="74"/>
      <c r="AB375" s="74"/>
      <c r="AC375" s="74"/>
      <c r="AD375" s="74"/>
      <c r="AE375" s="74"/>
      <c r="AF375" s="74"/>
      <c r="AG375" s="74"/>
      <c r="AH375" s="74"/>
      <c r="AI375" s="74"/>
      <c r="AJ375" s="74"/>
      <c r="AK375" s="69" t="str">
        <f t="shared" si="12"/>
        <v/>
      </c>
      <c r="AL375" s="69" t="str">
        <f t="shared" si="12"/>
        <v/>
      </c>
      <c r="AM375" s="69" t="str">
        <f t="shared" si="12"/>
        <v/>
      </c>
      <c r="AN375" s="79"/>
      <c r="AO375" s="79"/>
      <c r="AP375" s="79"/>
      <c r="AQ375" s="79"/>
      <c r="AR375" s="79"/>
      <c r="AS375" s="79"/>
      <c r="AT375" s="79"/>
      <c r="AU375" s="79"/>
      <c r="AV375" s="80"/>
    </row>
    <row r="376" spans="1:48" s="32" customFormat="1" ht="13.9" thickTop="1" thickBot="1" x14ac:dyDescent="0.45">
      <c r="A376" s="46">
        <v>365</v>
      </c>
      <c r="B376" s="72"/>
      <c r="C376" s="73"/>
      <c r="D376" s="74"/>
      <c r="E376" s="74"/>
      <c r="F376" s="73"/>
      <c r="G376" s="73"/>
      <c r="H376" s="74"/>
      <c r="I376" s="75"/>
      <c r="J376" s="74"/>
      <c r="K376" s="76"/>
      <c r="L376" s="76"/>
      <c r="M376" s="66" t="str">
        <f t="shared" si="10"/>
        <v/>
      </c>
      <c r="N376" s="77"/>
      <c r="O376" s="78"/>
      <c r="P376" s="74"/>
      <c r="Q376" s="79"/>
      <c r="R376" s="74"/>
      <c r="S376" s="74"/>
      <c r="T376" s="74"/>
      <c r="U376" s="74"/>
      <c r="V376" s="74"/>
      <c r="W376" s="74"/>
      <c r="X376" s="74"/>
      <c r="Y376" s="74"/>
      <c r="Z376" s="74"/>
      <c r="AA376" s="74"/>
      <c r="AB376" s="74"/>
      <c r="AC376" s="74"/>
      <c r="AD376" s="74"/>
      <c r="AE376" s="74"/>
      <c r="AF376" s="74"/>
      <c r="AG376" s="74"/>
      <c r="AH376" s="74"/>
      <c r="AI376" s="74"/>
      <c r="AJ376" s="74"/>
      <c r="AK376" s="69" t="str">
        <f t="shared" si="12"/>
        <v/>
      </c>
      <c r="AL376" s="69" t="str">
        <f t="shared" si="12"/>
        <v/>
      </c>
      <c r="AM376" s="69" t="str">
        <f t="shared" si="12"/>
        <v/>
      </c>
      <c r="AN376" s="79"/>
      <c r="AO376" s="79"/>
      <c r="AP376" s="79"/>
      <c r="AQ376" s="79"/>
      <c r="AR376" s="79"/>
      <c r="AS376" s="79"/>
      <c r="AT376" s="79"/>
      <c r="AU376" s="79"/>
      <c r="AV376" s="80"/>
    </row>
    <row r="377" spans="1:48" s="32" customFormat="1" ht="13.9" thickTop="1" thickBot="1" x14ac:dyDescent="0.45">
      <c r="A377" s="46">
        <v>366</v>
      </c>
      <c r="B377" s="72"/>
      <c r="C377" s="73"/>
      <c r="D377" s="74"/>
      <c r="E377" s="74"/>
      <c r="F377" s="73"/>
      <c r="G377" s="73"/>
      <c r="H377" s="74"/>
      <c r="I377" s="75"/>
      <c r="J377" s="74"/>
      <c r="K377" s="76"/>
      <c r="L377" s="76"/>
      <c r="M377" s="66" t="str">
        <f t="shared" si="10"/>
        <v/>
      </c>
      <c r="N377" s="77"/>
      <c r="O377" s="78"/>
      <c r="P377" s="74"/>
      <c r="Q377" s="79"/>
      <c r="R377" s="74"/>
      <c r="S377" s="74"/>
      <c r="T377" s="74"/>
      <c r="U377" s="74"/>
      <c r="V377" s="74"/>
      <c r="W377" s="74"/>
      <c r="X377" s="74"/>
      <c r="Y377" s="74"/>
      <c r="Z377" s="74"/>
      <c r="AA377" s="74"/>
      <c r="AB377" s="74"/>
      <c r="AC377" s="74"/>
      <c r="AD377" s="74"/>
      <c r="AE377" s="74"/>
      <c r="AF377" s="74"/>
      <c r="AG377" s="74"/>
      <c r="AH377" s="74"/>
      <c r="AI377" s="74"/>
      <c r="AJ377" s="74"/>
      <c r="AK377" s="69" t="str">
        <f t="shared" si="12"/>
        <v/>
      </c>
      <c r="AL377" s="69" t="str">
        <f t="shared" si="12"/>
        <v/>
      </c>
      <c r="AM377" s="69" t="str">
        <f t="shared" si="12"/>
        <v/>
      </c>
      <c r="AN377" s="79"/>
      <c r="AO377" s="79"/>
      <c r="AP377" s="79"/>
      <c r="AQ377" s="79"/>
      <c r="AR377" s="79"/>
      <c r="AS377" s="79"/>
      <c r="AT377" s="79"/>
      <c r="AU377" s="79"/>
      <c r="AV377" s="80"/>
    </row>
    <row r="378" spans="1:48" s="32" customFormat="1" ht="13.9" thickTop="1" thickBot="1" x14ac:dyDescent="0.45">
      <c r="A378" s="46">
        <v>367</v>
      </c>
      <c r="B378" s="72"/>
      <c r="C378" s="73"/>
      <c r="D378" s="74"/>
      <c r="E378" s="74"/>
      <c r="F378" s="73"/>
      <c r="G378" s="73"/>
      <c r="H378" s="74"/>
      <c r="I378" s="75"/>
      <c r="J378" s="74"/>
      <c r="K378" s="76"/>
      <c r="L378" s="76"/>
      <c r="M378" s="66" t="str">
        <f t="shared" si="10"/>
        <v/>
      </c>
      <c r="N378" s="77"/>
      <c r="O378" s="78"/>
      <c r="P378" s="74"/>
      <c r="Q378" s="79"/>
      <c r="R378" s="74"/>
      <c r="S378" s="74"/>
      <c r="T378" s="74"/>
      <c r="U378" s="74"/>
      <c r="V378" s="74"/>
      <c r="W378" s="74"/>
      <c r="X378" s="74"/>
      <c r="Y378" s="74"/>
      <c r="Z378" s="74"/>
      <c r="AA378" s="74"/>
      <c r="AB378" s="74"/>
      <c r="AC378" s="74"/>
      <c r="AD378" s="74"/>
      <c r="AE378" s="74"/>
      <c r="AF378" s="74"/>
      <c r="AG378" s="74"/>
      <c r="AH378" s="74"/>
      <c r="AI378" s="74"/>
      <c r="AJ378" s="74"/>
      <c r="AK378" s="69" t="str">
        <f t="shared" si="12"/>
        <v/>
      </c>
      <c r="AL378" s="69" t="str">
        <f t="shared" si="12"/>
        <v/>
      </c>
      <c r="AM378" s="69" t="str">
        <f t="shared" si="12"/>
        <v/>
      </c>
      <c r="AN378" s="79"/>
      <c r="AO378" s="79"/>
      <c r="AP378" s="79"/>
      <c r="AQ378" s="79"/>
      <c r="AR378" s="79"/>
      <c r="AS378" s="79"/>
      <c r="AT378" s="79"/>
      <c r="AU378" s="79"/>
      <c r="AV378" s="80"/>
    </row>
    <row r="379" spans="1:48" s="32" customFormat="1" ht="13.9" thickTop="1" thickBot="1" x14ac:dyDescent="0.45">
      <c r="A379" s="46">
        <v>368</v>
      </c>
      <c r="B379" s="72"/>
      <c r="C379" s="73"/>
      <c r="D379" s="74"/>
      <c r="E379" s="74"/>
      <c r="F379" s="73"/>
      <c r="G379" s="73"/>
      <c r="H379" s="74"/>
      <c r="I379" s="75"/>
      <c r="J379" s="74"/>
      <c r="K379" s="76"/>
      <c r="L379" s="76"/>
      <c r="M379" s="66" t="str">
        <f t="shared" si="10"/>
        <v/>
      </c>
      <c r="N379" s="77"/>
      <c r="O379" s="78"/>
      <c r="P379" s="74"/>
      <c r="Q379" s="79"/>
      <c r="R379" s="74"/>
      <c r="S379" s="74"/>
      <c r="T379" s="74"/>
      <c r="U379" s="74"/>
      <c r="V379" s="74"/>
      <c r="W379" s="74"/>
      <c r="X379" s="74"/>
      <c r="Y379" s="74"/>
      <c r="Z379" s="74"/>
      <c r="AA379" s="74"/>
      <c r="AB379" s="74"/>
      <c r="AC379" s="74"/>
      <c r="AD379" s="74"/>
      <c r="AE379" s="74"/>
      <c r="AF379" s="74"/>
      <c r="AG379" s="74"/>
      <c r="AH379" s="74"/>
      <c r="AI379" s="74"/>
      <c r="AJ379" s="74"/>
      <c r="AK379" s="69" t="str">
        <f t="shared" si="12"/>
        <v/>
      </c>
      <c r="AL379" s="69" t="str">
        <f t="shared" si="12"/>
        <v/>
      </c>
      <c r="AM379" s="69" t="str">
        <f t="shared" si="12"/>
        <v/>
      </c>
      <c r="AN379" s="79"/>
      <c r="AO379" s="79"/>
      <c r="AP379" s="79"/>
      <c r="AQ379" s="79"/>
      <c r="AR379" s="79"/>
      <c r="AS379" s="79"/>
      <c r="AT379" s="79"/>
      <c r="AU379" s="79"/>
      <c r="AV379" s="80"/>
    </row>
    <row r="380" spans="1:48" s="32" customFormat="1" ht="13.9" thickTop="1" thickBot="1" x14ac:dyDescent="0.45">
      <c r="A380" s="46">
        <v>369</v>
      </c>
      <c r="B380" s="72"/>
      <c r="C380" s="73"/>
      <c r="D380" s="74"/>
      <c r="E380" s="74"/>
      <c r="F380" s="73"/>
      <c r="G380" s="73"/>
      <c r="H380" s="74"/>
      <c r="I380" s="75"/>
      <c r="J380" s="74"/>
      <c r="K380" s="76"/>
      <c r="L380" s="76"/>
      <c r="M380" s="66" t="str">
        <f t="shared" si="10"/>
        <v/>
      </c>
      <c r="N380" s="77"/>
      <c r="O380" s="78"/>
      <c r="P380" s="74"/>
      <c r="Q380" s="79"/>
      <c r="R380" s="74"/>
      <c r="S380" s="74"/>
      <c r="T380" s="74"/>
      <c r="U380" s="74"/>
      <c r="V380" s="74"/>
      <c r="W380" s="74"/>
      <c r="X380" s="74"/>
      <c r="Y380" s="74"/>
      <c r="Z380" s="74"/>
      <c r="AA380" s="74"/>
      <c r="AB380" s="74"/>
      <c r="AC380" s="74"/>
      <c r="AD380" s="74"/>
      <c r="AE380" s="74"/>
      <c r="AF380" s="74"/>
      <c r="AG380" s="74"/>
      <c r="AH380" s="74"/>
      <c r="AI380" s="74"/>
      <c r="AJ380" s="74"/>
      <c r="AK380" s="69" t="str">
        <f t="shared" si="12"/>
        <v/>
      </c>
      <c r="AL380" s="69" t="str">
        <f t="shared" si="12"/>
        <v/>
      </c>
      <c r="AM380" s="69" t="str">
        <f t="shared" si="12"/>
        <v/>
      </c>
      <c r="AN380" s="79"/>
      <c r="AO380" s="79"/>
      <c r="AP380" s="79"/>
      <c r="AQ380" s="79"/>
      <c r="AR380" s="79"/>
      <c r="AS380" s="79"/>
      <c r="AT380" s="79"/>
      <c r="AU380" s="79"/>
      <c r="AV380" s="80"/>
    </row>
    <row r="381" spans="1:48" s="32" customFormat="1" ht="13.9" thickTop="1" thickBot="1" x14ac:dyDescent="0.45">
      <c r="A381" s="46">
        <v>370</v>
      </c>
      <c r="B381" s="72"/>
      <c r="C381" s="73"/>
      <c r="D381" s="74"/>
      <c r="E381" s="74"/>
      <c r="F381" s="73"/>
      <c r="G381" s="73"/>
      <c r="H381" s="74"/>
      <c r="I381" s="75"/>
      <c r="J381" s="74"/>
      <c r="K381" s="76"/>
      <c r="L381" s="76"/>
      <c r="M381" s="66" t="str">
        <f t="shared" si="10"/>
        <v/>
      </c>
      <c r="N381" s="77"/>
      <c r="O381" s="78"/>
      <c r="P381" s="74"/>
      <c r="Q381" s="79"/>
      <c r="R381" s="74"/>
      <c r="S381" s="74"/>
      <c r="T381" s="74"/>
      <c r="U381" s="74"/>
      <c r="V381" s="74"/>
      <c r="W381" s="74"/>
      <c r="X381" s="74"/>
      <c r="Y381" s="74"/>
      <c r="Z381" s="74"/>
      <c r="AA381" s="74"/>
      <c r="AB381" s="74"/>
      <c r="AC381" s="74"/>
      <c r="AD381" s="74"/>
      <c r="AE381" s="74"/>
      <c r="AF381" s="74"/>
      <c r="AG381" s="74"/>
      <c r="AH381" s="74"/>
      <c r="AI381" s="74"/>
      <c r="AJ381" s="74"/>
      <c r="AK381" s="69" t="str">
        <f t="shared" si="12"/>
        <v/>
      </c>
      <c r="AL381" s="69" t="str">
        <f t="shared" si="12"/>
        <v/>
      </c>
      <c r="AM381" s="69" t="str">
        <f t="shared" si="12"/>
        <v/>
      </c>
      <c r="AN381" s="79"/>
      <c r="AO381" s="79"/>
      <c r="AP381" s="79"/>
      <c r="AQ381" s="79"/>
      <c r="AR381" s="79"/>
      <c r="AS381" s="79"/>
      <c r="AT381" s="79"/>
      <c r="AU381" s="79"/>
      <c r="AV381" s="80"/>
    </row>
    <row r="382" spans="1:48" s="32" customFormat="1" ht="13.9" thickTop="1" thickBot="1" x14ac:dyDescent="0.45">
      <c r="A382" s="46">
        <v>371</v>
      </c>
      <c r="B382" s="72"/>
      <c r="C382" s="73"/>
      <c r="D382" s="74"/>
      <c r="E382" s="74"/>
      <c r="F382" s="73"/>
      <c r="G382" s="73"/>
      <c r="H382" s="74"/>
      <c r="I382" s="75"/>
      <c r="J382" s="74"/>
      <c r="K382" s="76"/>
      <c r="L382" s="76"/>
      <c r="M382" s="66" t="str">
        <f t="shared" si="10"/>
        <v/>
      </c>
      <c r="N382" s="77"/>
      <c r="O382" s="78"/>
      <c r="P382" s="74"/>
      <c r="Q382" s="79"/>
      <c r="R382" s="74"/>
      <c r="S382" s="74"/>
      <c r="T382" s="74"/>
      <c r="U382" s="74"/>
      <c r="V382" s="74"/>
      <c r="W382" s="74"/>
      <c r="X382" s="74"/>
      <c r="Y382" s="74"/>
      <c r="Z382" s="74"/>
      <c r="AA382" s="74"/>
      <c r="AB382" s="74"/>
      <c r="AC382" s="74"/>
      <c r="AD382" s="74"/>
      <c r="AE382" s="74"/>
      <c r="AF382" s="74"/>
      <c r="AG382" s="74"/>
      <c r="AH382" s="74"/>
      <c r="AI382" s="74"/>
      <c r="AJ382" s="74"/>
      <c r="AK382" s="69" t="str">
        <f t="shared" si="12"/>
        <v/>
      </c>
      <c r="AL382" s="69" t="str">
        <f t="shared" si="12"/>
        <v/>
      </c>
      <c r="AM382" s="69" t="str">
        <f t="shared" si="12"/>
        <v/>
      </c>
      <c r="AN382" s="79"/>
      <c r="AO382" s="79"/>
      <c r="AP382" s="79"/>
      <c r="AQ382" s="79"/>
      <c r="AR382" s="79"/>
      <c r="AS382" s="79"/>
      <c r="AT382" s="79"/>
      <c r="AU382" s="79"/>
      <c r="AV382" s="80"/>
    </row>
    <row r="383" spans="1:48" s="32" customFormat="1" ht="13.9" thickTop="1" thickBot="1" x14ac:dyDescent="0.45">
      <c r="A383" s="46">
        <v>372</v>
      </c>
      <c r="B383" s="72"/>
      <c r="C383" s="73"/>
      <c r="D383" s="74"/>
      <c r="E383" s="74"/>
      <c r="F383" s="73"/>
      <c r="G383" s="73"/>
      <c r="H383" s="74"/>
      <c r="I383" s="75"/>
      <c r="J383" s="74"/>
      <c r="K383" s="76"/>
      <c r="L383" s="76"/>
      <c r="M383" s="66" t="str">
        <f t="shared" si="10"/>
        <v/>
      </c>
      <c r="N383" s="77"/>
      <c r="O383" s="78"/>
      <c r="P383" s="74"/>
      <c r="Q383" s="79"/>
      <c r="R383" s="74"/>
      <c r="S383" s="74"/>
      <c r="T383" s="74"/>
      <c r="U383" s="74"/>
      <c r="V383" s="74"/>
      <c r="W383" s="74"/>
      <c r="X383" s="74"/>
      <c r="Y383" s="74"/>
      <c r="Z383" s="74"/>
      <c r="AA383" s="74"/>
      <c r="AB383" s="74"/>
      <c r="AC383" s="74"/>
      <c r="AD383" s="74"/>
      <c r="AE383" s="74"/>
      <c r="AF383" s="74"/>
      <c r="AG383" s="74"/>
      <c r="AH383" s="74"/>
      <c r="AI383" s="74"/>
      <c r="AJ383" s="74"/>
      <c r="AK383" s="69" t="str">
        <f t="shared" si="12"/>
        <v/>
      </c>
      <c r="AL383" s="69" t="str">
        <f t="shared" si="12"/>
        <v/>
      </c>
      <c r="AM383" s="69" t="str">
        <f t="shared" si="12"/>
        <v/>
      </c>
      <c r="AN383" s="79"/>
      <c r="AO383" s="79"/>
      <c r="AP383" s="79"/>
      <c r="AQ383" s="79"/>
      <c r="AR383" s="79"/>
      <c r="AS383" s="79"/>
      <c r="AT383" s="79"/>
      <c r="AU383" s="79"/>
      <c r="AV383" s="80"/>
    </row>
    <row r="384" spans="1:48" s="32" customFormat="1" ht="13.9" thickTop="1" thickBot="1" x14ac:dyDescent="0.45">
      <c r="A384" s="46">
        <v>373</v>
      </c>
      <c r="B384" s="72"/>
      <c r="C384" s="73"/>
      <c r="D384" s="74"/>
      <c r="E384" s="74"/>
      <c r="F384" s="73"/>
      <c r="G384" s="73"/>
      <c r="H384" s="74"/>
      <c r="I384" s="75"/>
      <c r="J384" s="74"/>
      <c r="K384" s="76"/>
      <c r="L384" s="76"/>
      <c r="M384" s="66" t="str">
        <f t="shared" si="10"/>
        <v/>
      </c>
      <c r="N384" s="77"/>
      <c r="O384" s="78"/>
      <c r="P384" s="74"/>
      <c r="Q384" s="79"/>
      <c r="R384" s="74"/>
      <c r="S384" s="74"/>
      <c r="T384" s="74"/>
      <c r="U384" s="74"/>
      <c r="V384" s="74"/>
      <c r="W384" s="74"/>
      <c r="X384" s="74"/>
      <c r="Y384" s="74"/>
      <c r="Z384" s="74"/>
      <c r="AA384" s="74"/>
      <c r="AB384" s="74"/>
      <c r="AC384" s="74"/>
      <c r="AD384" s="74"/>
      <c r="AE384" s="74"/>
      <c r="AF384" s="74"/>
      <c r="AG384" s="74"/>
      <c r="AH384" s="74"/>
      <c r="AI384" s="74"/>
      <c r="AJ384" s="74"/>
      <c r="AK384" s="69" t="str">
        <f t="shared" si="12"/>
        <v/>
      </c>
      <c r="AL384" s="69" t="str">
        <f t="shared" si="12"/>
        <v/>
      </c>
      <c r="AM384" s="69" t="str">
        <f t="shared" si="12"/>
        <v/>
      </c>
      <c r="AN384" s="79"/>
      <c r="AO384" s="79"/>
      <c r="AP384" s="79"/>
      <c r="AQ384" s="79"/>
      <c r="AR384" s="79"/>
      <c r="AS384" s="79"/>
      <c r="AT384" s="79"/>
      <c r="AU384" s="79"/>
      <c r="AV384" s="80"/>
    </row>
    <row r="385" spans="1:48" s="32" customFormat="1" ht="13.9" thickTop="1" thickBot="1" x14ac:dyDescent="0.45">
      <c r="A385" s="46">
        <v>374</v>
      </c>
      <c r="B385" s="72"/>
      <c r="C385" s="73"/>
      <c r="D385" s="74"/>
      <c r="E385" s="74"/>
      <c r="F385" s="73"/>
      <c r="G385" s="73"/>
      <c r="H385" s="74"/>
      <c r="I385" s="75"/>
      <c r="J385" s="74"/>
      <c r="K385" s="76"/>
      <c r="L385" s="76"/>
      <c r="M385" s="66" t="str">
        <f t="shared" si="10"/>
        <v/>
      </c>
      <c r="N385" s="77"/>
      <c r="O385" s="78"/>
      <c r="P385" s="74"/>
      <c r="Q385" s="79"/>
      <c r="R385" s="74"/>
      <c r="S385" s="74"/>
      <c r="T385" s="74"/>
      <c r="U385" s="74"/>
      <c r="V385" s="74"/>
      <c r="W385" s="74"/>
      <c r="X385" s="74"/>
      <c r="Y385" s="74"/>
      <c r="Z385" s="74"/>
      <c r="AA385" s="74"/>
      <c r="AB385" s="74"/>
      <c r="AC385" s="74"/>
      <c r="AD385" s="74"/>
      <c r="AE385" s="74"/>
      <c r="AF385" s="74"/>
      <c r="AG385" s="74"/>
      <c r="AH385" s="74"/>
      <c r="AI385" s="74"/>
      <c r="AJ385" s="74"/>
      <c r="AK385" s="69" t="str">
        <f t="shared" si="12"/>
        <v/>
      </c>
      <c r="AL385" s="69" t="str">
        <f t="shared" si="12"/>
        <v/>
      </c>
      <c r="AM385" s="69" t="str">
        <f t="shared" si="12"/>
        <v/>
      </c>
      <c r="AN385" s="79"/>
      <c r="AO385" s="79"/>
      <c r="AP385" s="79"/>
      <c r="AQ385" s="79"/>
      <c r="AR385" s="79"/>
      <c r="AS385" s="79"/>
      <c r="AT385" s="79"/>
      <c r="AU385" s="79"/>
      <c r="AV385" s="80"/>
    </row>
    <row r="386" spans="1:48" s="32" customFormat="1" ht="13.9" thickTop="1" thickBot="1" x14ac:dyDescent="0.45">
      <c r="A386" s="46">
        <v>375</v>
      </c>
      <c r="B386" s="72"/>
      <c r="C386" s="73"/>
      <c r="D386" s="74"/>
      <c r="E386" s="74"/>
      <c r="F386" s="73"/>
      <c r="G386" s="73"/>
      <c r="H386" s="74"/>
      <c r="I386" s="75"/>
      <c r="J386" s="74"/>
      <c r="K386" s="76"/>
      <c r="L386" s="76"/>
      <c r="M386" s="66" t="str">
        <f t="shared" si="10"/>
        <v/>
      </c>
      <c r="N386" s="77"/>
      <c r="O386" s="78"/>
      <c r="P386" s="74"/>
      <c r="Q386" s="79"/>
      <c r="R386" s="74"/>
      <c r="S386" s="74"/>
      <c r="T386" s="74"/>
      <c r="U386" s="74"/>
      <c r="V386" s="74"/>
      <c r="W386" s="74"/>
      <c r="X386" s="74"/>
      <c r="Y386" s="74"/>
      <c r="Z386" s="74"/>
      <c r="AA386" s="74"/>
      <c r="AB386" s="74"/>
      <c r="AC386" s="74"/>
      <c r="AD386" s="74"/>
      <c r="AE386" s="74"/>
      <c r="AF386" s="74"/>
      <c r="AG386" s="74"/>
      <c r="AH386" s="74"/>
      <c r="AI386" s="74"/>
      <c r="AJ386" s="74"/>
      <c r="AK386" s="69" t="str">
        <f t="shared" si="12"/>
        <v/>
      </c>
      <c r="AL386" s="69" t="str">
        <f t="shared" si="12"/>
        <v/>
      </c>
      <c r="AM386" s="69" t="str">
        <f t="shared" si="12"/>
        <v/>
      </c>
      <c r="AN386" s="79"/>
      <c r="AO386" s="79"/>
      <c r="AP386" s="79"/>
      <c r="AQ386" s="79"/>
      <c r="AR386" s="79"/>
      <c r="AS386" s="79"/>
      <c r="AT386" s="79"/>
      <c r="AU386" s="79"/>
      <c r="AV386" s="80"/>
    </row>
    <row r="387" spans="1:48" s="32" customFormat="1" ht="13.9" thickTop="1" thickBot="1" x14ac:dyDescent="0.45">
      <c r="A387" s="46">
        <v>376</v>
      </c>
      <c r="B387" s="72"/>
      <c r="C387" s="73"/>
      <c r="D387" s="74"/>
      <c r="E387" s="74"/>
      <c r="F387" s="73"/>
      <c r="G387" s="73"/>
      <c r="H387" s="74"/>
      <c r="I387" s="75"/>
      <c r="J387" s="74"/>
      <c r="K387" s="76"/>
      <c r="L387" s="76"/>
      <c r="M387" s="66" t="str">
        <f t="shared" si="10"/>
        <v/>
      </c>
      <c r="N387" s="77"/>
      <c r="O387" s="78"/>
      <c r="P387" s="74"/>
      <c r="Q387" s="79"/>
      <c r="R387" s="74"/>
      <c r="S387" s="74"/>
      <c r="T387" s="74"/>
      <c r="U387" s="74"/>
      <c r="V387" s="74"/>
      <c r="W387" s="74"/>
      <c r="X387" s="74"/>
      <c r="Y387" s="74"/>
      <c r="Z387" s="74"/>
      <c r="AA387" s="74"/>
      <c r="AB387" s="74"/>
      <c r="AC387" s="74"/>
      <c r="AD387" s="74"/>
      <c r="AE387" s="74"/>
      <c r="AF387" s="74"/>
      <c r="AG387" s="74"/>
      <c r="AH387" s="74"/>
      <c r="AI387" s="74"/>
      <c r="AJ387" s="74"/>
      <c r="AK387" s="69" t="str">
        <f t="shared" si="12"/>
        <v/>
      </c>
      <c r="AL387" s="69" t="str">
        <f t="shared" si="12"/>
        <v/>
      </c>
      <c r="AM387" s="69" t="str">
        <f t="shared" si="12"/>
        <v/>
      </c>
      <c r="AN387" s="79"/>
      <c r="AO387" s="79"/>
      <c r="AP387" s="79"/>
      <c r="AQ387" s="79"/>
      <c r="AR387" s="79"/>
      <c r="AS387" s="79"/>
      <c r="AT387" s="79"/>
      <c r="AU387" s="79"/>
      <c r="AV387" s="80"/>
    </row>
    <row r="388" spans="1:48" s="32" customFormat="1" ht="13.9" thickTop="1" thickBot="1" x14ac:dyDescent="0.45">
      <c r="A388" s="46">
        <v>377</v>
      </c>
      <c r="B388" s="72"/>
      <c r="C388" s="73"/>
      <c r="D388" s="74"/>
      <c r="E388" s="74"/>
      <c r="F388" s="73"/>
      <c r="G388" s="73"/>
      <c r="H388" s="74"/>
      <c r="I388" s="75"/>
      <c r="J388" s="74"/>
      <c r="K388" s="76"/>
      <c r="L388" s="76"/>
      <c r="M388" s="66" t="str">
        <f t="shared" si="10"/>
        <v/>
      </c>
      <c r="N388" s="77"/>
      <c r="O388" s="78"/>
      <c r="P388" s="74"/>
      <c r="Q388" s="79"/>
      <c r="R388" s="74"/>
      <c r="S388" s="74"/>
      <c r="T388" s="74"/>
      <c r="U388" s="74"/>
      <c r="V388" s="74"/>
      <c r="W388" s="74"/>
      <c r="X388" s="74"/>
      <c r="Y388" s="74"/>
      <c r="Z388" s="74"/>
      <c r="AA388" s="74"/>
      <c r="AB388" s="74"/>
      <c r="AC388" s="74"/>
      <c r="AD388" s="74"/>
      <c r="AE388" s="74"/>
      <c r="AF388" s="74"/>
      <c r="AG388" s="74"/>
      <c r="AH388" s="74"/>
      <c r="AI388" s="74"/>
      <c r="AJ388" s="74"/>
      <c r="AK388" s="69" t="str">
        <f t="shared" si="12"/>
        <v/>
      </c>
      <c r="AL388" s="69" t="str">
        <f t="shared" si="12"/>
        <v/>
      </c>
      <c r="AM388" s="69" t="str">
        <f t="shared" si="12"/>
        <v/>
      </c>
      <c r="AN388" s="79"/>
      <c r="AO388" s="79"/>
      <c r="AP388" s="79"/>
      <c r="AQ388" s="79"/>
      <c r="AR388" s="79"/>
      <c r="AS388" s="79"/>
      <c r="AT388" s="79"/>
      <c r="AU388" s="79"/>
      <c r="AV388" s="80"/>
    </row>
    <row r="389" spans="1:48" s="32" customFormat="1" ht="13.9" thickTop="1" thickBot="1" x14ac:dyDescent="0.45">
      <c r="A389" s="46">
        <v>378</v>
      </c>
      <c r="B389" s="72"/>
      <c r="C389" s="73"/>
      <c r="D389" s="74"/>
      <c r="E389" s="74"/>
      <c r="F389" s="73"/>
      <c r="G389" s="73"/>
      <c r="H389" s="74"/>
      <c r="I389" s="75"/>
      <c r="J389" s="74"/>
      <c r="K389" s="76"/>
      <c r="L389" s="76"/>
      <c r="M389" s="66" t="str">
        <f t="shared" si="10"/>
        <v/>
      </c>
      <c r="N389" s="77"/>
      <c r="O389" s="78"/>
      <c r="P389" s="74"/>
      <c r="Q389" s="79"/>
      <c r="R389" s="74"/>
      <c r="S389" s="74"/>
      <c r="T389" s="74"/>
      <c r="U389" s="74"/>
      <c r="V389" s="74"/>
      <c r="W389" s="74"/>
      <c r="X389" s="74"/>
      <c r="Y389" s="74"/>
      <c r="Z389" s="74"/>
      <c r="AA389" s="74"/>
      <c r="AB389" s="74"/>
      <c r="AC389" s="74"/>
      <c r="AD389" s="74"/>
      <c r="AE389" s="74"/>
      <c r="AF389" s="74"/>
      <c r="AG389" s="74"/>
      <c r="AH389" s="74"/>
      <c r="AI389" s="74"/>
      <c r="AJ389" s="74"/>
      <c r="AK389" s="69" t="str">
        <f t="shared" si="12"/>
        <v/>
      </c>
      <c r="AL389" s="69" t="str">
        <f t="shared" si="12"/>
        <v/>
      </c>
      <c r="AM389" s="69" t="str">
        <f t="shared" si="12"/>
        <v/>
      </c>
      <c r="AN389" s="79"/>
      <c r="AO389" s="79"/>
      <c r="AP389" s="79"/>
      <c r="AQ389" s="79"/>
      <c r="AR389" s="79"/>
      <c r="AS389" s="79"/>
      <c r="AT389" s="79"/>
      <c r="AU389" s="79"/>
      <c r="AV389" s="80"/>
    </row>
    <row r="390" spans="1:48" s="32" customFormat="1" ht="13.9" thickTop="1" thickBot="1" x14ac:dyDescent="0.45">
      <c r="A390" s="46">
        <v>379</v>
      </c>
      <c r="B390" s="72"/>
      <c r="C390" s="73"/>
      <c r="D390" s="74"/>
      <c r="E390" s="74"/>
      <c r="F390" s="73"/>
      <c r="G390" s="73"/>
      <c r="H390" s="74"/>
      <c r="I390" s="75"/>
      <c r="J390" s="74"/>
      <c r="K390" s="76"/>
      <c r="L390" s="76"/>
      <c r="M390" s="66" t="str">
        <f t="shared" si="10"/>
        <v/>
      </c>
      <c r="N390" s="77"/>
      <c r="O390" s="78"/>
      <c r="P390" s="74"/>
      <c r="Q390" s="79"/>
      <c r="R390" s="74"/>
      <c r="S390" s="74"/>
      <c r="T390" s="74"/>
      <c r="U390" s="74"/>
      <c r="V390" s="74"/>
      <c r="W390" s="74"/>
      <c r="X390" s="74"/>
      <c r="Y390" s="74"/>
      <c r="Z390" s="74"/>
      <c r="AA390" s="74"/>
      <c r="AB390" s="74"/>
      <c r="AC390" s="74"/>
      <c r="AD390" s="74"/>
      <c r="AE390" s="74"/>
      <c r="AF390" s="74"/>
      <c r="AG390" s="74"/>
      <c r="AH390" s="74"/>
      <c r="AI390" s="74"/>
      <c r="AJ390" s="74"/>
      <c r="AK390" s="69" t="str">
        <f t="shared" si="12"/>
        <v/>
      </c>
      <c r="AL390" s="69" t="str">
        <f t="shared" si="12"/>
        <v/>
      </c>
      <c r="AM390" s="69" t="str">
        <f t="shared" si="12"/>
        <v/>
      </c>
      <c r="AN390" s="79"/>
      <c r="AO390" s="79"/>
      <c r="AP390" s="79"/>
      <c r="AQ390" s="79"/>
      <c r="AR390" s="79"/>
      <c r="AS390" s="79"/>
      <c r="AT390" s="79"/>
      <c r="AU390" s="79"/>
      <c r="AV390" s="80"/>
    </row>
    <row r="391" spans="1:48" s="32" customFormat="1" ht="13.9" thickTop="1" thickBot="1" x14ac:dyDescent="0.45">
      <c r="A391" s="46">
        <v>380</v>
      </c>
      <c r="B391" s="72"/>
      <c r="C391" s="73"/>
      <c r="D391" s="74"/>
      <c r="E391" s="74"/>
      <c r="F391" s="73"/>
      <c r="G391" s="73"/>
      <c r="H391" s="74"/>
      <c r="I391" s="75"/>
      <c r="J391" s="74"/>
      <c r="K391" s="76"/>
      <c r="L391" s="76"/>
      <c r="M391" s="66" t="str">
        <f t="shared" si="10"/>
        <v/>
      </c>
      <c r="N391" s="77"/>
      <c r="O391" s="78"/>
      <c r="P391" s="74"/>
      <c r="Q391" s="79"/>
      <c r="R391" s="74"/>
      <c r="S391" s="74"/>
      <c r="T391" s="74"/>
      <c r="U391" s="74"/>
      <c r="V391" s="74"/>
      <c r="W391" s="74"/>
      <c r="X391" s="74"/>
      <c r="Y391" s="74"/>
      <c r="Z391" s="74"/>
      <c r="AA391" s="74"/>
      <c r="AB391" s="74"/>
      <c r="AC391" s="74"/>
      <c r="AD391" s="74"/>
      <c r="AE391" s="74"/>
      <c r="AF391" s="74"/>
      <c r="AG391" s="74"/>
      <c r="AH391" s="74"/>
      <c r="AI391" s="74"/>
      <c r="AJ391" s="74"/>
      <c r="AK391" s="69" t="str">
        <f t="shared" si="12"/>
        <v/>
      </c>
      <c r="AL391" s="69" t="str">
        <f t="shared" si="12"/>
        <v/>
      </c>
      <c r="AM391" s="69" t="str">
        <f t="shared" si="12"/>
        <v/>
      </c>
      <c r="AN391" s="79"/>
      <c r="AO391" s="79"/>
      <c r="AP391" s="79"/>
      <c r="AQ391" s="79"/>
      <c r="AR391" s="79"/>
      <c r="AS391" s="79"/>
      <c r="AT391" s="79"/>
      <c r="AU391" s="79"/>
      <c r="AV391" s="80"/>
    </row>
    <row r="392" spans="1:48" s="32" customFormat="1" ht="13.9" thickTop="1" thickBot="1" x14ac:dyDescent="0.45">
      <c r="A392" s="46">
        <v>381</v>
      </c>
      <c r="B392" s="72"/>
      <c r="C392" s="73"/>
      <c r="D392" s="74"/>
      <c r="E392" s="74"/>
      <c r="F392" s="73"/>
      <c r="G392" s="73"/>
      <c r="H392" s="74"/>
      <c r="I392" s="75"/>
      <c r="J392" s="74"/>
      <c r="K392" s="76"/>
      <c r="L392" s="76"/>
      <c r="M392" s="66" t="str">
        <f t="shared" si="10"/>
        <v/>
      </c>
      <c r="N392" s="77"/>
      <c r="O392" s="78"/>
      <c r="P392" s="74"/>
      <c r="Q392" s="79"/>
      <c r="R392" s="74"/>
      <c r="S392" s="74"/>
      <c r="T392" s="74"/>
      <c r="U392" s="74"/>
      <c r="V392" s="74"/>
      <c r="W392" s="74"/>
      <c r="X392" s="74"/>
      <c r="Y392" s="74"/>
      <c r="Z392" s="74"/>
      <c r="AA392" s="74"/>
      <c r="AB392" s="74"/>
      <c r="AC392" s="74"/>
      <c r="AD392" s="74"/>
      <c r="AE392" s="74"/>
      <c r="AF392" s="74"/>
      <c r="AG392" s="74"/>
      <c r="AH392" s="74"/>
      <c r="AI392" s="74"/>
      <c r="AJ392" s="74"/>
      <c r="AK392" s="69" t="str">
        <f t="shared" si="12"/>
        <v/>
      </c>
      <c r="AL392" s="69" t="str">
        <f t="shared" si="12"/>
        <v/>
      </c>
      <c r="AM392" s="69" t="str">
        <f t="shared" si="12"/>
        <v/>
      </c>
      <c r="AN392" s="79"/>
      <c r="AO392" s="79"/>
      <c r="AP392" s="79"/>
      <c r="AQ392" s="79"/>
      <c r="AR392" s="79"/>
      <c r="AS392" s="79"/>
      <c r="AT392" s="79"/>
      <c r="AU392" s="79"/>
      <c r="AV392" s="80"/>
    </row>
    <row r="393" spans="1:48" s="32" customFormat="1" ht="13.9" thickTop="1" thickBot="1" x14ac:dyDescent="0.45">
      <c r="A393" s="46">
        <v>382</v>
      </c>
      <c r="B393" s="72"/>
      <c r="C393" s="73"/>
      <c r="D393" s="74"/>
      <c r="E393" s="74"/>
      <c r="F393" s="73"/>
      <c r="G393" s="73"/>
      <c r="H393" s="74"/>
      <c r="I393" s="75"/>
      <c r="J393" s="74"/>
      <c r="K393" s="76"/>
      <c r="L393" s="76"/>
      <c r="M393" s="66" t="str">
        <f t="shared" si="10"/>
        <v/>
      </c>
      <c r="N393" s="77"/>
      <c r="O393" s="78"/>
      <c r="P393" s="74"/>
      <c r="Q393" s="79"/>
      <c r="R393" s="74"/>
      <c r="S393" s="74"/>
      <c r="T393" s="74"/>
      <c r="U393" s="74"/>
      <c r="V393" s="74"/>
      <c r="W393" s="74"/>
      <c r="X393" s="74"/>
      <c r="Y393" s="74"/>
      <c r="Z393" s="74"/>
      <c r="AA393" s="74"/>
      <c r="AB393" s="74"/>
      <c r="AC393" s="74"/>
      <c r="AD393" s="74"/>
      <c r="AE393" s="74"/>
      <c r="AF393" s="74"/>
      <c r="AG393" s="74"/>
      <c r="AH393" s="74"/>
      <c r="AI393" s="74"/>
      <c r="AJ393" s="74"/>
      <c r="AK393" s="69" t="str">
        <f t="shared" si="12"/>
        <v/>
      </c>
      <c r="AL393" s="69" t="str">
        <f t="shared" si="12"/>
        <v/>
      </c>
      <c r="AM393" s="69" t="str">
        <f t="shared" si="12"/>
        <v/>
      </c>
      <c r="AN393" s="79"/>
      <c r="AO393" s="79"/>
      <c r="AP393" s="79"/>
      <c r="AQ393" s="79"/>
      <c r="AR393" s="79"/>
      <c r="AS393" s="79"/>
      <c r="AT393" s="79"/>
      <c r="AU393" s="79"/>
      <c r="AV393" s="80"/>
    </row>
    <row r="394" spans="1:48" s="32" customFormat="1" ht="13.9" thickTop="1" thickBot="1" x14ac:dyDescent="0.45">
      <c r="A394" s="46">
        <v>383</v>
      </c>
      <c r="B394" s="72"/>
      <c r="C394" s="73"/>
      <c r="D394" s="74"/>
      <c r="E394" s="74"/>
      <c r="F394" s="73"/>
      <c r="G394" s="73"/>
      <c r="H394" s="74"/>
      <c r="I394" s="75"/>
      <c r="J394" s="74"/>
      <c r="K394" s="76"/>
      <c r="L394" s="76"/>
      <c r="M394" s="66" t="str">
        <f t="shared" si="10"/>
        <v/>
      </c>
      <c r="N394" s="77"/>
      <c r="O394" s="78"/>
      <c r="P394" s="74"/>
      <c r="Q394" s="79"/>
      <c r="R394" s="74"/>
      <c r="S394" s="74"/>
      <c r="T394" s="74"/>
      <c r="U394" s="74"/>
      <c r="V394" s="74"/>
      <c r="W394" s="74"/>
      <c r="X394" s="74"/>
      <c r="Y394" s="74"/>
      <c r="Z394" s="74"/>
      <c r="AA394" s="74"/>
      <c r="AB394" s="74"/>
      <c r="AC394" s="74"/>
      <c r="AD394" s="74"/>
      <c r="AE394" s="74"/>
      <c r="AF394" s="74"/>
      <c r="AG394" s="74"/>
      <c r="AH394" s="74"/>
      <c r="AI394" s="74"/>
      <c r="AJ394" s="74"/>
      <c r="AK394" s="69" t="str">
        <f t="shared" si="12"/>
        <v/>
      </c>
      <c r="AL394" s="69" t="str">
        <f t="shared" si="12"/>
        <v/>
      </c>
      <c r="AM394" s="69" t="str">
        <f t="shared" si="12"/>
        <v/>
      </c>
      <c r="AN394" s="79"/>
      <c r="AO394" s="79"/>
      <c r="AP394" s="79"/>
      <c r="AQ394" s="79"/>
      <c r="AR394" s="79"/>
      <c r="AS394" s="79"/>
      <c r="AT394" s="79"/>
      <c r="AU394" s="79"/>
      <c r="AV394" s="80"/>
    </row>
    <row r="395" spans="1:48" s="32" customFormat="1" ht="13.9" thickTop="1" thickBot="1" x14ac:dyDescent="0.45">
      <c r="A395" s="46">
        <v>384</v>
      </c>
      <c r="B395" s="72"/>
      <c r="C395" s="73"/>
      <c r="D395" s="74"/>
      <c r="E395" s="74"/>
      <c r="F395" s="73"/>
      <c r="G395" s="73"/>
      <c r="H395" s="74"/>
      <c r="I395" s="75"/>
      <c r="J395" s="74"/>
      <c r="K395" s="76"/>
      <c r="L395" s="76"/>
      <c r="M395" s="66" t="str">
        <f t="shared" si="10"/>
        <v/>
      </c>
      <c r="N395" s="77"/>
      <c r="O395" s="78"/>
      <c r="P395" s="74"/>
      <c r="Q395" s="79"/>
      <c r="R395" s="74"/>
      <c r="S395" s="74"/>
      <c r="T395" s="74"/>
      <c r="U395" s="74"/>
      <c r="V395" s="74"/>
      <c r="W395" s="74"/>
      <c r="X395" s="74"/>
      <c r="Y395" s="74"/>
      <c r="Z395" s="74"/>
      <c r="AA395" s="74"/>
      <c r="AB395" s="74"/>
      <c r="AC395" s="74"/>
      <c r="AD395" s="74"/>
      <c r="AE395" s="74"/>
      <c r="AF395" s="74"/>
      <c r="AG395" s="74"/>
      <c r="AH395" s="74"/>
      <c r="AI395" s="74"/>
      <c r="AJ395" s="74"/>
      <c r="AK395" s="69" t="str">
        <f t="shared" si="12"/>
        <v/>
      </c>
      <c r="AL395" s="69" t="str">
        <f t="shared" si="12"/>
        <v/>
      </c>
      <c r="AM395" s="69" t="str">
        <f t="shared" si="12"/>
        <v/>
      </c>
      <c r="AN395" s="79"/>
      <c r="AO395" s="79"/>
      <c r="AP395" s="79"/>
      <c r="AQ395" s="79"/>
      <c r="AR395" s="79"/>
      <c r="AS395" s="79"/>
      <c r="AT395" s="79"/>
      <c r="AU395" s="79"/>
      <c r="AV395" s="80"/>
    </row>
    <row r="396" spans="1:48" s="32" customFormat="1" ht="13.9" thickTop="1" thickBot="1" x14ac:dyDescent="0.45">
      <c r="A396" s="46">
        <v>385</v>
      </c>
      <c r="B396" s="72"/>
      <c r="C396" s="73"/>
      <c r="D396" s="74"/>
      <c r="E396" s="74"/>
      <c r="F396" s="73"/>
      <c r="G396" s="73"/>
      <c r="H396" s="74"/>
      <c r="I396" s="75"/>
      <c r="J396" s="74"/>
      <c r="K396" s="76"/>
      <c r="L396" s="76"/>
      <c r="M396" s="66" t="str">
        <f t="shared" ref="M396:M459" si="13">IF(AND(K396&lt;&gt;"",L396&lt;&gt;""),HYPERLINK("https://map.geo.admin.ch/?E="&amp;K396&amp;"&amp;N="&amp;L396&amp;"&amp;zoom=8&amp;crosshair=marker","→ Link"),"")</f>
        <v/>
      </c>
      <c r="N396" s="77"/>
      <c r="O396" s="78"/>
      <c r="P396" s="74"/>
      <c r="Q396" s="79"/>
      <c r="R396" s="74"/>
      <c r="S396" s="74"/>
      <c r="T396" s="74"/>
      <c r="U396" s="74"/>
      <c r="V396" s="74"/>
      <c r="W396" s="74"/>
      <c r="X396" s="74"/>
      <c r="Y396" s="74"/>
      <c r="Z396" s="74"/>
      <c r="AA396" s="74"/>
      <c r="AB396" s="74"/>
      <c r="AC396" s="74"/>
      <c r="AD396" s="74"/>
      <c r="AE396" s="74"/>
      <c r="AF396" s="74"/>
      <c r="AG396" s="74"/>
      <c r="AH396" s="74"/>
      <c r="AI396" s="74"/>
      <c r="AJ396" s="74"/>
      <c r="AK396" s="69" t="str">
        <f t="shared" si="12"/>
        <v/>
      </c>
      <c r="AL396" s="69" t="str">
        <f t="shared" si="12"/>
        <v/>
      </c>
      <c r="AM396" s="69" t="str">
        <f t="shared" si="12"/>
        <v/>
      </c>
      <c r="AN396" s="79"/>
      <c r="AO396" s="79"/>
      <c r="AP396" s="79"/>
      <c r="AQ396" s="79"/>
      <c r="AR396" s="79"/>
      <c r="AS396" s="79"/>
      <c r="AT396" s="79"/>
      <c r="AU396" s="79"/>
      <c r="AV396" s="80"/>
    </row>
    <row r="397" spans="1:48" s="32" customFormat="1" ht="13.9" thickTop="1" thickBot="1" x14ac:dyDescent="0.45">
      <c r="A397" s="46">
        <v>386</v>
      </c>
      <c r="B397" s="72"/>
      <c r="C397" s="73"/>
      <c r="D397" s="74"/>
      <c r="E397" s="74"/>
      <c r="F397" s="73"/>
      <c r="G397" s="73"/>
      <c r="H397" s="74"/>
      <c r="I397" s="75"/>
      <c r="J397" s="74"/>
      <c r="K397" s="76"/>
      <c r="L397" s="76"/>
      <c r="M397" s="66" t="str">
        <f t="shared" si="13"/>
        <v/>
      </c>
      <c r="N397" s="77"/>
      <c r="O397" s="78"/>
      <c r="P397" s="74"/>
      <c r="Q397" s="79"/>
      <c r="R397" s="74"/>
      <c r="S397" s="74"/>
      <c r="T397" s="74"/>
      <c r="U397" s="74"/>
      <c r="V397" s="74"/>
      <c r="W397" s="74"/>
      <c r="X397" s="74"/>
      <c r="Y397" s="74"/>
      <c r="Z397" s="74"/>
      <c r="AA397" s="74"/>
      <c r="AB397" s="74"/>
      <c r="AC397" s="74"/>
      <c r="AD397" s="74"/>
      <c r="AE397" s="74"/>
      <c r="AF397" s="74"/>
      <c r="AG397" s="74"/>
      <c r="AH397" s="74"/>
      <c r="AI397" s="74"/>
      <c r="AJ397" s="74"/>
      <c r="AK397" s="69" t="str">
        <f t="shared" ref="AK397:AM428" si="14">IF($B397="","",AK$5)</f>
        <v/>
      </c>
      <c r="AL397" s="69" t="str">
        <f t="shared" si="14"/>
        <v/>
      </c>
      <c r="AM397" s="69" t="str">
        <f t="shared" si="14"/>
        <v/>
      </c>
      <c r="AN397" s="79"/>
      <c r="AO397" s="79"/>
      <c r="AP397" s="79"/>
      <c r="AQ397" s="79"/>
      <c r="AR397" s="79"/>
      <c r="AS397" s="79"/>
      <c r="AT397" s="79"/>
      <c r="AU397" s="79"/>
      <c r="AV397" s="80"/>
    </row>
    <row r="398" spans="1:48" s="32" customFormat="1" ht="13.9" thickTop="1" thickBot="1" x14ac:dyDescent="0.45">
      <c r="A398" s="46">
        <v>387</v>
      </c>
      <c r="B398" s="72"/>
      <c r="C398" s="73"/>
      <c r="D398" s="74"/>
      <c r="E398" s="74"/>
      <c r="F398" s="73"/>
      <c r="G398" s="73"/>
      <c r="H398" s="74"/>
      <c r="I398" s="75"/>
      <c r="J398" s="74"/>
      <c r="K398" s="76"/>
      <c r="L398" s="76"/>
      <c r="M398" s="66" t="str">
        <f t="shared" si="13"/>
        <v/>
      </c>
      <c r="N398" s="77"/>
      <c r="O398" s="78"/>
      <c r="P398" s="74"/>
      <c r="Q398" s="79"/>
      <c r="R398" s="74"/>
      <c r="S398" s="74"/>
      <c r="T398" s="74"/>
      <c r="U398" s="74"/>
      <c r="V398" s="74"/>
      <c r="W398" s="74"/>
      <c r="X398" s="74"/>
      <c r="Y398" s="74"/>
      <c r="Z398" s="74"/>
      <c r="AA398" s="74"/>
      <c r="AB398" s="74"/>
      <c r="AC398" s="74"/>
      <c r="AD398" s="74"/>
      <c r="AE398" s="74"/>
      <c r="AF398" s="74"/>
      <c r="AG398" s="74"/>
      <c r="AH398" s="74"/>
      <c r="AI398" s="74"/>
      <c r="AJ398" s="74"/>
      <c r="AK398" s="69" t="str">
        <f t="shared" si="14"/>
        <v/>
      </c>
      <c r="AL398" s="69" t="str">
        <f t="shared" si="14"/>
        <v/>
      </c>
      <c r="AM398" s="69" t="str">
        <f t="shared" si="14"/>
        <v/>
      </c>
      <c r="AN398" s="79"/>
      <c r="AO398" s="79"/>
      <c r="AP398" s="79"/>
      <c r="AQ398" s="79"/>
      <c r="AR398" s="79"/>
      <c r="AS398" s="79"/>
      <c r="AT398" s="79"/>
      <c r="AU398" s="79"/>
      <c r="AV398" s="80"/>
    </row>
    <row r="399" spans="1:48" s="32" customFormat="1" ht="13.9" thickTop="1" thickBot="1" x14ac:dyDescent="0.45">
      <c r="A399" s="46">
        <v>388</v>
      </c>
      <c r="B399" s="72"/>
      <c r="C399" s="73"/>
      <c r="D399" s="74"/>
      <c r="E399" s="74"/>
      <c r="F399" s="73"/>
      <c r="G399" s="73"/>
      <c r="H399" s="74"/>
      <c r="I399" s="75"/>
      <c r="J399" s="74"/>
      <c r="K399" s="76"/>
      <c r="L399" s="76"/>
      <c r="M399" s="66" t="str">
        <f t="shared" si="13"/>
        <v/>
      </c>
      <c r="N399" s="77"/>
      <c r="O399" s="78"/>
      <c r="P399" s="74"/>
      <c r="Q399" s="79"/>
      <c r="R399" s="74"/>
      <c r="S399" s="74"/>
      <c r="T399" s="74"/>
      <c r="U399" s="74"/>
      <c r="V399" s="74"/>
      <c r="W399" s="74"/>
      <c r="X399" s="74"/>
      <c r="Y399" s="74"/>
      <c r="Z399" s="74"/>
      <c r="AA399" s="74"/>
      <c r="AB399" s="74"/>
      <c r="AC399" s="74"/>
      <c r="AD399" s="74"/>
      <c r="AE399" s="74"/>
      <c r="AF399" s="74"/>
      <c r="AG399" s="74"/>
      <c r="AH399" s="74"/>
      <c r="AI399" s="74"/>
      <c r="AJ399" s="74"/>
      <c r="AK399" s="69" t="str">
        <f t="shared" si="14"/>
        <v/>
      </c>
      <c r="AL399" s="69" t="str">
        <f t="shared" si="14"/>
        <v/>
      </c>
      <c r="AM399" s="69" t="str">
        <f t="shared" si="14"/>
        <v/>
      </c>
      <c r="AN399" s="79"/>
      <c r="AO399" s="79"/>
      <c r="AP399" s="79"/>
      <c r="AQ399" s="79"/>
      <c r="AR399" s="79"/>
      <c r="AS399" s="79"/>
      <c r="AT399" s="79"/>
      <c r="AU399" s="79"/>
      <c r="AV399" s="80"/>
    </row>
    <row r="400" spans="1:48" s="32" customFormat="1" ht="13.9" thickTop="1" thickBot="1" x14ac:dyDescent="0.45">
      <c r="A400" s="46">
        <v>389</v>
      </c>
      <c r="B400" s="72"/>
      <c r="C400" s="73"/>
      <c r="D400" s="74"/>
      <c r="E400" s="74"/>
      <c r="F400" s="73"/>
      <c r="G400" s="73"/>
      <c r="H400" s="74"/>
      <c r="I400" s="75"/>
      <c r="J400" s="74"/>
      <c r="K400" s="76"/>
      <c r="L400" s="76"/>
      <c r="M400" s="66" t="str">
        <f t="shared" si="13"/>
        <v/>
      </c>
      <c r="N400" s="77"/>
      <c r="O400" s="78"/>
      <c r="P400" s="74"/>
      <c r="Q400" s="79"/>
      <c r="R400" s="74"/>
      <c r="S400" s="74"/>
      <c r="T400" s="74"/>
      <c r="U400" s="74"/>
      <c r="V400" s="74"/>
      <c r="W400" s="74"/>
      <c r="X400" s="74"/>
      <c r="Y400" s="74"/>
      <c r="Z400" s="74"/>
      <c r="AA400" s="74"/>
      <c r="AB400" s="74"/>
      <c r="AC400" s="74"/>
      <c r="AD400" s="74"/>
      <c r="AE400" s="74"/>
      <c r="AF400" s="74"/>
      <c r="AG400" s="74"/>
      <c r="AH400" s="74"/>
      <c r="AI400" s="74"/>
      <c r="AJ400" s="74"/>
      <c r="AK400" s="69" t="str">
        <f t="shared" si="14"/>
        <v/>
      </c>
      <c r="AL400" s="69" t="str">
        <f t="shared" si="14"/>
        <v/>
      </c>
      <c r="AM400" s="69" t="str">
        <f t="shared" si="14"/>
        <v/>
      </c>
      <c r="AN400" s="79"/>
      <c r="AO400" s="79"/>
      <c r="AP400" s="79"/>
      <c r="AQ400" s="79"/>
      <c r="AR400" s="79"/>
      <c r="AS400" s="79"/>
      <c r="AT400" s="79"/>
      <c r="AU400" s="79"/>
      <c r="AV400" s="80"/>
    </row>
    <row r="401" spans="1:48" s="32" customFormat="1" ht="13.9" thickTop="1" thickBot="1" x14ac:dyDescent="0.45">
      <c r="A401" s="46">
        <v>390</v>
      </c>
      <c r="B401" s="72"/>
      <c r="C401" s="73"/>
      <c r="D401" s="74"/>
      <c r="E401" s="74"/>
      <c r="F401" s="73"/>
      <c r="G401" s="73"/>
      <c r="H401" s="74"/>
      <c r="I401" s="75"/>
      <c r="J401" s="74"/>
      <c r="K401" s="76"/>
      <c r="L401" s="76"/>
      <c r="M401" s="66" t="str">
        <f t="shared" si="13"/>
        <v/>
      </c>
      <c r="N401" s="77"/>
      <c r="O401" s="78"/>
      <c r="P401" s="74"/>
      <c r="Q401" s="79"/>
      <c r="R401" s="74"/>
      <c r="S401" s="74"/>
      <c r="T401" s="74"/>
      <c r="U401" s="74"/>
      <c r="V401" s="74"/>
      <c r="W401" s="74"/>
      <c r="X401" s="74"/>
      <c r="Y401" s="74"/>
      <c r="Z401" s="74"/>
      <c r="AA401" s="74"/>
      <c r="AB401" s="74"/>
      <c r="AC401" s="74"/>
      <c r="AD401" s="74"/>
      <c r="AE401" s="74"/>
      <c r="AF401" s="74"/>
      <c r="AG401" s="74"/>
      <c r="AH401" s="74"/>
      <c r="AI401" s="74"/>
      <c r="AJ401" s="74"/>
      <c r="AK401" s="69" t="str">
        <f t="shared" si="14"/>
        <v/>
      </c>
      <c r="AL401" s="69" t="str">
        <f t="shared" si="14"/>
        <v/>
      </c>
      <c r="AM401" s="69" t="str">
        <f t="shared" si="14"/>
        <v/>
      </c>
      <c r="AN401" s="79"/>
      <c r="AO401" s="79"/>
      <c r="AP401" s="79"/>
      <c r="AQ401" s="79"/>
      <c r="AR401" s="79"/>
      <c r="AS401" s="79"/>
      <c r="AT401" s="79"/>
      <c r="AU401" s="79"/>
      <c r="AV401" s="80"/>
    </row>
    <row r="402" spans="1:48" s="32" customFormat="1" ht="13.9" thickTop="1" thickBot="1" x14ac:dyDescent="0.45">
      <c r="A402" s="46">
        <v>391</v>
      </c>
      <c r="B402" s="72"/>
      <c r="C402" s="73"/>
      <c r="D402" s="74"/>
      <c r="E402" s="74"/>
      <c r="F402" s="73"/>
      <c r="G402" s="73"/>
      <c r="H402" s="74"/>
      <c r="I402" s="75"/>
      <c r="J402" s="74"/>
      <c r="K402" s="76"/>
      <c r="L402" s="76"/>
      <c r="M402" s="66" t="str">
        <f t="shared" si="13"/>
        <v/>
      </c>
      <c r="N402" s="77"/>
      <c r="O402" s="78"/>
      <c r="P402" s="74"/>
      <c r="Q402" s="79"/>
      <c r="R402" s="74"/>
      <c r="S402" s="74"/>
      <c r="T402" s="74"/>
      <c r="U402" s="74"/>
      <c r="V402" s="74"/>
      <c r="W402" s="74"/>
      <c r="X402" s="74"/>
      <c r="Y402" s="74"/>
      <c r="Z402" s="74"/>
      <c r="AA402" s="74"/>
      <c r="AB402" s="74"/>
      <c r="AC402" s="74"/>
      <c r="AD402" s="74"/>
      <c r="AE402" s="74"/>
      <c r="AF402" s="74"/>
      <c r="AG402" s="74"/>
      <c r="AH402" s="74"/>
      <c r="AI402" s="74"/>
      <c r="AJ402" s="74"/>
      <c r="AK402" s="69" t="str">
        <f t="shared" si="14"/>
        <v/>
      </c>
      <c r="AL402" s="69" t="str">
        <f t="shared" si="14"/>
        <v/>
      </c>
      <c r="AM402" s="69" t="str">
        <f t="shared" si="14"/>
        <v/>
      </c>
      <c r="AN402" s="79"/>
      <c r="AO402" s="79"/>
      <c r="AP402" s="79"/>
      <c r="AQ402" s="79"/>
      <c r="AR402" s="79"/>
      <c r="AS402" s="79"/>
      <c r="AT402" s="79"/>
      <c r="AU402" s="79"/>
      <c r="AV402" s="80"/>
    </row>
    <row r="403" spans="1:48" s="32" customFormat="1" ht="13.9" thickTop="1" thickBot="1" x14ac:dyDescent="0.45">
      <c r="A403" s="46">
        <v>392</v>
      </c>
      <c r="B403" s="72"/>
      <c r="C403" s="73"/>
      <c r="D403" s="74"/>
      <c r="E403" s="74"/>
      <c r="F403" s="73"/>
      <c r="G403" s="73"/>
      <c r="H403" s="74"/>
      <c r="I403" s="75"/>
      <c r="J403" s="74"/>
      <c r="K403" s="76"/>
      <c r="L403" s="76"/>
      <c r="M403" s="66" t="str">
        <f t="shared" si="13"/>
        <v/>
      </c>
      <c r="N403" s="77"/>
      <c r="O403" s="78"/>
      <c r="P403" s="74"/>
      <c r="Q403" s="79"/>
      <c r="R403" s="74"/>
      <c r="S403" s="74"/>
      <c r="T403" s="74"/>
      <c r="U403" s="74"/>
      <c r="V403" s="74"/>
      <c r="W403" s="74"/>
      <c r="X403" s="74"/>
      <c r="Y403" s="74"/>
      <c r="Z403" s="74"/>
      <c r="AA403" s="74"/>
      <c r="AB403" s="74"/>
      <c r="AC403" s="74"/>
      <c r="AD403" s="74"/>
      <c r="AE403" s="74"/>
      <c r="AF403" s="74"/>
      <c r="AG403" s="74"/>
      <c r="AH403" s="74"/>
      <c r="AI403" s="74"/>
      <c r="AJ403" s="74"/>
      <c r="AK403" s="69" t="str">
        <f t="shared" si="14"/>
        <v/>
      </c>
      <c r="AL403" s="69" t="str">
        <f t="shared" si="14"/>
        <v/>
      </c>
      <c r="AM403" s="69" t="str">
        <f t="shared" si="14"/>
        <v/>
      </c>
      <c r="AN403" s="79"/>
      <c r="AO403" s="79"/>
      <c r="AP403" s="79"/>
      <c r="AQ403" s="79"/>
      <c r="AR403" s="79"/>
      <c r="AS403" s="79"/>
      <c r="AT403" s="79"/>
      <c r="AU403" s="79"/>
      <c r="AV403" s="80"/>
    </row>
    <row r="404" spans="1:48" s="32" customFormat="1" ht="13.9" thickTop="1" thickBot="1" x14ac:dyDescent="0.45">
      <c r="A404" s="46">
        <v>393</v>
      </c>
      <c r="B404" s="72"/>
      <c r="C404" s="73"/>
      <c r="D404" s="74"/>
      <c r="E404" s="74"/>
      <c r="F404" s="73"/>
      <c r="G404" s="73"/>
      <c r="H404" s="74"/>
      <c r="I404" s="75"/>
      <c r="J404" s="74"/>
      <c r="K404" s="76"/>
      <c r="L404" s="76"/>
      <c r="M404" s="66" t="str">
        <f t="shared" si="13"/>
        <v/>
      </c>
      <c r="N404" s="77"/>
      <c r="O404" s="78"/>
      <c r="P404" s="74"/>
      <c r="Q404" s="79"/>
      <c r="R404" s="74"/>
      <c r="S404" s="74"/>
      <c r="T404" s="74"/>
      <c r="U404" s="74"/>
      <c r="V404" s="74"/>
      <c r="W404" s="74"/>
      <c r="X404" s="74"/>
      <c r="Y404" s="74"/>
      <c r="Z404" s="74"/>
      <c r="AA404" s="74"/>
      <c r="AB404" s="74"/>
      <c r="AC404" s="74"/>
      <c r="AD404" s="74"/>
      <c r="AE404" s="74"/>
      <c r="AF404" s="74"/>
      <c r="AG404" s="74"/>
      <c r="AH404" s="74"/>
      <c r="AI404" s="74"/>
      <c r="AJ404" s="74"/>
      <c r="AK404" s="69" t="str">
        <f t="shared" si="14"/>
        <v/>
      </c>
      <c r="AL404" s="69" t="str">
        <f t="shared" si="14"/>
        <v/>
      </c>
      <c r="AM404" s="69" t="str">
        <f t="shared" si="14"/>
        <v/>
      </c>
      <c r="AN404" s="79"/>
      <c r="AO404" s="79"/>
      <c r="AP404" s="79"/>
      <c r="AQ404" s="79"/>
      <c r="AR404" s="79"/>
      <c r="AS404" s="79"/>
      <c r="AT404" s="79"/>
      <c r="AU404" s="79"/>
      <c r="AV404" s="80"/>
    </row>
    <row r="405" spans="1:48" s="32" customFormat="1" ht="13.9" thickTop="1" thickBot="1" x14ac:dyDescent="0.45">
      <c r="A405" s="46">
        <v>394</v>
      </c>
      <c r="B405" s="72"/>
      <c r="C405" s="73"/>
      <c r="D405" s="74"/>
      <c r="E405" s="74"/>
      <c r="F405" s="73"/>
      <c r="G405" s="73"/>
      <c r="H405" s="74"/>
      <c r="I405" s="75"/>
      <c r="J405" s="74"/>
      <c r="K405" s="76"/>
      <c r="L405" s="76"/>
      <c r="M405" s="66" t="str">
        <f t="shared" si="13"/>
        <v/>
      </c>
      <c r="N405" s="77"/>
      <c r="O405" s="78"/>
      <c r="P405" s="74"/>
      <c r="Q405" s="79"/>
      <c r="R405" s="74"/>
      <c r="S405" s="74"/>
      <c r="T405" s="74"/>
      <c r="U405" s="74"/>
      <c r="V405" s="74"/>
      <c r="W405" s="74"/>
      <c r="X405" s="74"/>
      <c r="Y405" s="74"/>
      <c r="Z405" s="74"/>
      <c r="AA405" s="74"/>
      <c r="AB405" s="74"/>
      <c r="AC405" s="74"/>
      <c r="AD405" s="74"/>
      <c r="AE405" s="74"/>
      <c r="AF405" s="74"/>
      <c r="AG405" s="74"/>
      <c r="AH405" s="74"/>
      <c r="AI405" s="74"/>
      <c r="AJ405" s="74"/>
      <c r="AK405" s="69" t="str">
        <f t="shared" si="14"/>
        <v/>
      </c>
      <c r="AL405" s="69" t="str">
        <f t="shared" si="14"/>
        <v/>
      </c>
      <c r="AM405" s="69" t="str">
        <f t="shared" si="14"/>
        <v/>
      </c>
      <c r="AN405" s="79"/>
      <c r="AO405" s="79"/>
      <c r="AP405" s="79"/>
      <c r="AQ405" s="79"/>
      <c r="AR405" s="79"/>
      <c r="AS405" s="79"/>
      <c r="AT405" s="79"/>
      <c r="AU405" s="79"/>
      <c r="AV405" s="80"/>
    </row>
    <row r="406" spans="1:48" s="32" customFormat="1" ht="13.9" thickTop="1" thickBot="1" x14ac:dyDescent="0.45">
      <c r="A406" s="46">
        <v>395</v>
      </c>
      <c r="B406" s="72"/>
      <c r="C406" s="73"/>
      <c r="D406" s="74"/>
      <c r="E406" s="74"/>
      <c r="F406" s="73"/>
      <c r="G406" s="73"/>
      <c r="H406" s="74"/>
      <c r="I406" s="75"/>
      <c r="J406" s="74"/>
      <c r="K406" s="76"/>
      <c r="L406" s="76"/>
      <c r="M406" s="66" t="str">
        <f t="shared" si="13"/>
        <v/>
      </c>
      <c r="N406" s="77"/>
      <c r="O406" s="78"/>
      <c r="P406" s="74"/>
      <c r="Q406" s="79"/>
      <c r="R406" s="74"/>
      <c r="S406" s="74"/>
      <c r="T406" s="74"/>
      <c r="U406" s="74"/>
      <c r="V406" s="74"/>
      <c r="W406" s="74"/>
      <c r="X406" s="74"/>
      <c r="Y406" s="74"/>
      <c r="Z406" s="74"/>
      <c r="AA406" s="74"/>
      <c r="AB406" s="74"/>
      <c r="AC406" s="74"/>
      <c r="AD406" s="74"/>
      <c r="AE406" s="74"/>
      <c r="AF406" s="74"/>
      <c r="AG406" s="74"/>
      <c r="AH406" s="74"/>
      <c r="AI406" s="74"/>
      <c r="AJ406" s="74"/>
      <c r="AK406" s="69" t="str">
        <f t="shared" si="14"/>
        <v/>
      </c>
      <c r="AL406" s="69" t="str">
        <f t="shared" si="14"/>
        <v/>
      </c>
      <c r="AM406" s="69" t="str">
        <f t="shared" si="14"/>
        <v/>
      </c>
      <c r="AN406" s="79"/>
      <c r="AO406" s="79"/>
      <c r="AP406" s="79"/>
      <c r="AQ406" s="79"/>
      <c r="AR406" s="79"/>
      <c r="AS406" s="79"/>
      <c r="AT406" s="79"/>
      <c r="AU406" s="79"/>
      <c r="AV406" s="80"/>
    </row>
    <row r="407" spans="1:48" s="32" customFormat="1" ht="13.9" thickTop="1" thickBot="1" x14ac:dyDescent="0.45">
      <c r="A407" s="46">
        <v>396</v>
      </c>
      <c r="B407" s="72"/>
      <c r="C407" s="73"/>
      <c r="D407" s="74"/>
      <c r="E407" s="74"/>
      <c r="F407" s="73"/>
      <c r="G407" s="73"/>
      <c r="H407" s="74"/>
      <c r="I407" s="75"/>
      <c r="J407" s="74"/>
      <c r="K407" s="76"/>
      <c r="L407" s="76"/>
      <c r="M407" s="66" t="str">
        <f t="shared" si="13"/>
        <v/>
      </c>
      <c r="N407" s="77"/>
      <c r="O407" s="78"/>
      <c r="P407" s="74"/>
      <c r="Q407" s="79"/>
      <c r="R407" s="74"/>
      <c r="S407" s="74"/>
      <c r="T407" s="74"/>
      <c r="U407" s="74"/>
      <c r="V407" s="74"/>
      <c r="W407" s="74"/>
      <c r="X407" s="74"/>
      <c r="Y407" s="74"/>
      <c r="Z407" s="74"/>
      <c r="AA407" s="74"/>
      <c r="AB407" s="74"/>
      <c r="AC407" s="74"/>
      <c r="AD407" s="74"/>
      <c r="AE407" s="74"/>
      <c r="AF407" s="74"/>
      <c r="AG407" s="74"/>
      <c r="AH407" s="74"/>
      <c r="AI407" s="74"/>
      <c r="AJ407" s="74"/>
      <c r="AK407" s="69" t="str">
        <f t="shared" si="14"/>
        <v/>
      </c>
      <c r="AL407" s="69" t="str">
        <f t="shared" si="14"/>
        <v/>
      </c>
      <c r="AM407" s="69" t="str">
        <f t="shared" si="14"/>
        <v/>
      </c>
      <c r="AN407" s="79"/>
      <c r="AO407" s="79"/>
      <c r="AP407" s="79"/>
      <c r="AQ407" s="79"/>
      <c r="AR407" s="79"/>
      <c r="AS407" s="79"/>
      <c r="AT407" s="79"/>
      <c r="AU407" s="79"/>
      <c r="AV407" s="80"/>
    </row>
    <row r="408" spans="1:48" s="32" customFormat="1" ht="13.9" thickTop="1" thickBot="1" x14ac:dyDescent="0.45">
      <c r="A408" s="46">
        <v>397</v>
      </c>
      <c r="B408" s="72"/>
      <c r="C408" s="73"/>
      <c r="D408" s="74"/>
      <c r="E408" s="74"/>
      <c r="F408" s="73"/>
      <c r="G408" s="73"/>
      <c r="H408" s="74"/>
      <c r="I408" s="75"/>
      <c r="J408" s="74"/>
      <c r="K408" s="76"/>
      <c r="L408" s="76"/>
      <c r="M408" s="66" t="str">
        <f t="shared" si="13"/>
        <v/>
      </c>
      <c r="N408" s="77"/>
      <c r="O408" s="78"/>
      <c r="P408" s="74"/>
      <c r="Q408" s="79"/>
      <c r="R408" s="74"/>
      <c r="S408" s="74"/>
      <c r="T408" s="74"/>
      <c r="U408" s="74"/>
      <c r="V408" s="74"/>
      <c r="W408" s="74"/>
      <c r="X408" s="74"/>
      <c r="Y408" s="74"/>
      <c r="Z408" s="74"/>
      <c r="AA408" s="74"/>
      <c r="AB408" s="74"/>
      <c r="AC408" s="74"/>
      <c r="AD408" s="74"/>
      <c r="AE408" s="74"/>
      <c r="AF408" s="74"/>
      <c r="AG408" s="74"/>
      <c r="AH408" s="74"/>
      <c r="AI408" s="74"/>
      <c r="AJ408" s="74"/>
      <c r="AK408" s="69" t="str">
        <f t="shared" si="14"/>
        <v/>
      </c>
      <c r="AL408" s="69" t="str">
        <f t="shared" si="14"/>
        <v/>
      </c>
      <c r="AM408" s="69" t="str">
        <f t="shared" si="14"/>
        <v/>
      </c>
      <c r="AN408" s="79"/>
      <c r="AO408" s="79"/>
      <c r="AP408" s="79"/>
      <c r="AQ408" s="79"/>
      <c r="AR408" s="79"/>
      <c r="AS408" s="79"/>
      <c r="AT408" s="79"/>
      <c r="AU408" s="79"/>
      <c r="AV408" s="80"/>
    </row>
    <row r="409" spans="1:48" s="32" customFormat="1" ht="13.9" thickTop="1" thickBot="1" x14ac:dyDescent="0.45">
      <c r="A409" s="46">
        <v>398</v>
      </c>
      <c r="B409" s="72"/>
      <c r="C409" s="73"/>
      <c r="D409" s="74"/>
      <c r="E409" s="74"/>
      <c r="F409" s="73"/>
      <c r="G409" s="73"/>
      <c r="H409" s="74"/>
      <c r="I409" s="75"/>
      <c r="J409" s="74"/>
      <c r="K409" s="76"/>
      <c r="L409" s="76"/>
      <c r="M409" s="66" t="str">
        <f t="shared" si="13"/>
        <v/>
      </c>
      <c r="N409" s="77"/>
      <c r="O409" s="78"/>
      <c r="P409" s="74"/>
      <c r="Q409" s="79"/>
      <c r="R409" s="74"/>
      <c r="S409" s="74"/>
      <c r="T409" s="74"/>
      <c r="U409" s="74"/>
      <c r="V409" s="74"/>
      <c r="W409" s="74"/>
      <c r="X409" s="74"/>
      <c r="Y409" s="74"/>
      <c r="Z409" s="74"/>
      <c r="AA409" s="74"/>
      <c r="AB409" s="74"/>
      <c r="AC409" s="74"/>
      <c r="AD409" s="74"/>
      <c r="AE409" s="74"/>
      <c r="AF409" s="74"/>
      <c r="AG409" s="74"/>
      <c r="AH409" s="74"/>
      <c r="AI409" s="74"/>
      <c r="AJ409" s="74"/>
      <c r="AK409" s="69" t="str">
        <f t="shared" si="14"/>
        <v/>
      </c>
      <c r="AL409" s="69" t="str">
        <f t="shared" si="14"/>
        <v/>
      </c>
      <c r="AM409" s="69" t="str">
        <f t="shared" si="14"/>
        <v/>
      </c>
      <c r="AN409" s="79"/>
      <c r="AO409" s="79"/>
      <c r="AP409" s="79"/>
      <c r="AQ409" s="79"/>
      <c r="AR409" s="79"/>
      <c r="AS409" s="79"/>
      <c r="AT409" s="79"/>
      <c r="AU409" s="79"/>
      <c r="AV409" s="80"/>
    </row>
    <row r="410" spans="1:48" s="32" customFormat="1" ht="13.9" thickTop="1" thickBot="1" x14ac:dyDescent="0.45">
      <c r="A410" s="46">
        <v>399</v>
      </c>
      <c r="B410" s="72"/>
      <c r="C410" s="73"/>
      <c r="D410" s="74"/>
      <c r="E410" s="74"/>
      <c r="F410" s="73"/>
      <c r="G410" s="73"/>
      <c r="H410" s="74"/>
      <c r="I410" s="75"/>
      <c r="J410" s="74"/>
      <c r="K410" s="76"/>
      <c r="L410" s="76"/>
      <c r="M410" s="66" t="str">
        <f t="shared" si="13"/>
        <v/>
      </c>
      <c r="N410" s="77"/>
      <c r="O410" s="78"/>
      <c r="P410" s="74"/>
      <c r="Q410" s="79"/>
      <c r="R410" s="74"/>
      <c r="S410" s="74"/>
      <c r="T410" s="74"/>
      <c r="U410" s="74"/>
      <c r="V410" s="74"/>
      <c r="W410" s="74"/>
      <c r="X410" s="74"/>
      <c r="Y410" s="74"/>
      <c r="Z410" s="74"/>
      <c r="AA410" s="74"/>
      <c r="AB410" s="74"/>
      <c r="AC410" s="74"/>
      <c r="AD410" s="74"/>
      <c r="AE410" s="74"/>
      <c r="AF410" s="74"/>
      <c r="AG410" s="74"/>
      <c r="AH410" s="74"/>
      <c r="AI410" s="74"/>
      <c r="AJ410" s="74"/>
      <c r="AK410" s="69" t="str">
        <f t="shared" si="14"/>
        <v/>
      </c>
      <c r="AL410" s="69" t="str">
        <f t="shared" si="14"/>
        <v/>
      </c>
      <c r="AM410" s="69" t="str">
        <f t="shared" si="14"/>
        <v/>
      </c>
      <c r="AN410" s="79"/>
      <c r="AO410" s="79"/>
      <c r="AP410" s="79"/>
      <c r="AQ410" s="79"/>
      <c r="AR410" s="79"/>
      <c r="AS410" s="79"/>
      <c r="AT410" s="79"/>
      <c r="AU410" s="79"/>
      <c r="AV410" s="80"/>
    </row>
    <row r="411" spans="1:48" s="32" customFormat="1" ht="13.9" thickTop="1" thickBot="1" x14ac:dyDescent="0.45">
      <c r="A411" s="46">
        <v>400</v>
      </c>
      <c r="B411" s="72"/>
      <c r="C411" s="73"/>
      <c r="D411" s="74"/>
      <c r="E411" s="74"/>
      <c r="F411" s="73"/>
      <c r="G411" s="73"/>
      <c r="H411" s="74"/>
      <c r="I411" s="75"/>
      <c r="J411" s="74"/>
      <c r="K411" s="76"/>
      <c r="L411" s="76"/>
      <c r="M411" s="66" t="str">
        <f t="shared" si="13"/>
        <v/>
      </c>
      <c r="N411" s="77"/>
      <c r="O411" s="78"/>
      <c r="P411" s="74"/>
      <c r="Q411" s="79"/>
      <c r="R411" s="74"/>
      <c r="S411" s="74"/>
      <c r="T411" s="74"/>
      <c r="U411" s="74"/>
      <c r="V411" s="74"/>
      <c r="W411" s="74"/>
      <c r="X411" s="74"/>
      <c r="Y411" s="74"/>
      <c r="Z411" s="74"/>
      <c r="AA411" s="74"/>
      <c r="AB411" s="74"/>
      <c r="AC411" s="74"/>
      <c r="AD411" s="74"/>
      <c r="AE411" s="74"/>
      <c r="AF411" s="74"/>
      <c r="AG411" s="74"/>
      <c r="AH411" s="74"/>
      <c r="AI411" s="74"/>
      <c r="AJ411" s="74"/>
      <c r="AK411" s="69" t="str">
        <f t="shared" si="14"/>
        <v/>
      </c>
      <c r="AL411" s="69" t="str">
        <f t="shared" si="14"/>
        <v/>
      </c>
      <c r="AM411" s="69" t="str">
        <f t="shared" si="14"/>
        <v/>
      </c>
      <c r="AN411" s="79"/>
      <c r="AO411" s="79"/>
      <c r="AP411" s="79"/>
      <c r="AQ411" s="79"/>
      <c r="AR411" s="79"/>
      <c r="AS411" s="79"/>
      <c r="AT411" s="79"/>
      <c r="AU411" s="79"/>
      <c r="AV411" s="80"/>
    </row>
    <row r="412" spans="1:48" s="32" customFormat="1" ht="13.9" thickTop="1" thickBot="1" x14ac:dyDescent="0.45">
      <c r="A412" s="46">
        <v>401</v>
      </c>
      <c r="B412" s="72"/>
      <c r="C412" s="73"/>
      <c r="D412" s="74"/>
      <c r="E412" s="74"/>
      <c r="F412" s="73"/>
      <c r="G412" s="73"/>
      <c r="H412" s="74"/>
      <c r="I412" s="75"/>
      <c r="J412" s="74"/>
      <c r="K412" s="76"/>
      <c r="L412" s="76"/>
      <c r="M412" s="66" t="str">
        <f t="shared" si="13"/>
        <v/>
      </c>
      <c r="N412" s="77"/>
      <c r="O412" s="78"/>
      <c r="P412" s="74"/>
      <c r="Q412" s="79"/>
      <c r="R412" s="74"/>
      <c r="S412" s="74"/>
      <c r="T412" s="74"/>
      <c r="U412" s="74"/>
      <c r="V412" s="74"/>
      <c r="W412" s="74"/>
      <c r="X412" s="74"/>
      <c r="Y412" s="74"/>
      <c r="Z412" s="74"/>
      <c r="AA412" s="74"/>
      <c r="AB412" s="74"/>
      <c r="AC412" s="74"/>
      <c r="AD412" s="74"/>
      <c r="AE412" s="74"/>
      <c r="AF412" s="74"/>
      <c r="AG412" s="74"/>
      <c r="AH412" s="74"/>
      <c r="AI412" s="74"/>
      <c r="AJ412" s="74"/>
      <c r="AK412" s="69" t="str">
        <f t="shared" si="14"/>
        <v/>
      </c>
      <c r="AL412" s="69" t="str">
        <f t="shared" si="14"/>
        <v/>
      </c>
      <c r="AM412" s="69" t="str">
        <f t="shared" si="14"/>
        <v/>
      </c>
      <c r="AN412" s="79"/>
      <c r="AO412" s="79"/>
      <c r="AP412" s="79"/>
      <c r="AQ412" s="79"/>
      <c r="AR412" s="79"/>
      <c r="AS412" s="79"/>
      <c r="AT412" s="79"/>
      <c r="AU412" s="79"/>
      <c r="AV412" s="80"/>
    </row>
    <row r="413" spans="1:48" s="32" customFormat="1" ht="13.9" thickTop="1" thickBot="1" x14ac:dyDescent="0.45">
      <c r="A413" s="46">
        <v>402</v>
      </c>
      <c r="B413" s="72"/>
      <c r="C413" s="73"/>
      <c r="D413" s="74"/>
      <c r="E413" s="74"/>
      <c r="F413" s="73"/>
      <c r="G413" s="73"/>
      <c r="H413" s="74"/>
      <c r="I413" s="75"/>
      <c r="J413" s="74"/>
      <c r="K413" s="76"/>
      <c r="L413" s="76"/>
      <c r="M413" s="66" t="str">
        <f t="shared" si="13"/>
        <v/>
      </c>
      <c r="N413" s="77"/>
      <c r="O413" s="78"/>
      <c r="P413" s="74"/>
      <c r="Q413" s="79"/>
      <c r="R413" s="74"/>
      <c r="S413" s="74"/>
      <c r="T413" s="74"/>
      <c r="U413" s="74"/>
      <c r="V413" s="74"/>
      <c r="W413" s="74"/>
      <c r="X413" s="74"/>
      <c r="Y413" s="74"/>
      <c r="Z413" s="74"/>
      <c r="AA413" s="74"/>
      <c r="AB413" s="74"/>
      <c r="AC413" s="74"/>
      <c r="AD413" s="74"/>
      <c r="AE413" s="74"/>
      <c r="AF413" s="74"/>
      <c r="AG413" s="74"/>
      <c r="AH413" s="74"/>
      <c r="AI413" s="74"/>
      <c r="AJ413" s="74"/>
      <c r="AK413" s="69" t="str">
        <f t="shared" si="14"/>
        <v/>
      </c>
      <c r="AL413" s="69" t="str">
        <f t="shared" si="14"/>
        <v/>
      </c>
      <c r="AM413" s="69" t="str">
        <f t="shared" si="14"/>
        <v/>
      </c>
      <c r="AN413" s="79"/>
      <c r="AO413" s="79"/>
      <c r="AP413" s="79"/>
      <c r="AQ413" s="79"/>
      <c r="AR413" s="79"/>
      <c r="AS413" s="79"/>
      <c r="AT413" s="79"/>
      <c r="AU413" s="79"/>
      <c r="AV413" s="80"/>
    </row>
    <row r="414" spans="1:48" s="32" customFormat="1" ht="13.9" thickTop="1" thickBot="1" x14ac:dyDescent="0.45">
      <c r="A414" s="46">
        <v>403</v>
      </c>
      <c r="B414" s="72"/>
      <c r="C414" s="73"/>
      <c r="D414" s="74"/>
      <c r="E414" s="74"/>
      <c r="F414" s="73"/>
      <c r="G414" s="73"/>
      <c r="H414" s="74"/>
      <c r="I414" s="75"/>
      <c r="J414" s="74"/>
      <c r="K414" s="76"/>
      <c r="L414" s="76"/>
      <c r="M414" s="66" t="str">
        <f t="shared" si="13"/>
        <v/>
      </c>
      <c r="N414" s="77"/>
      <c r="O414" s="78"/>
      <c r="P414" s="74"/>
      <c r="Q414" s="79"/>
      <c r="R414" s="74"/>
      <c r="S414" s="74"/>
      <c r="T414" s="74"/>
      <c r="U414" s="74"/>
      <c r="V414" s="74"/>
      <c r="W414" s="74"/>
      <c r="X414" s="74"/>
      <c r="Y414" s="74"/>
      <c r="Z414" s="74"/>
      <c r="AA414" s="74"/>
      <c r="AB414" s="74"/>
      <c r="AC414" s="74"/>
      <c r="AD414" s="74"/>
      <c r="AE414" s="74"/>
      <c r="AF414" s="74"/>
      <c r="AG414" s="74"/>
      <c r="AH414" s="74"/>
      <c r="AI414" s="74"/>
      <c r="AJ414" s="74"/>
      <c r="AK414" s="69" t="str">
        <f t="shared" si="14"/>
        <v/>
      </c>
      <c r="AL414" s="69" t="str">
        <f t="shared" si="14"/>
        <v/>
      </c>
      <c r="AM414" s="69" t="str">
        <f t="shared" si="14"/>
        <v/>
      </c>
      <c r="AN414" s="79"/>
      <c r="AO414" s="79"/>
      <c r="AP414" s="79"/>
      <c r="AQ414" s="79"/>
      <c r="AR414" s="79"/>
      <c r="AS414" s="79"/>
      <c r="AT414" s="79"/>
      <c r="AU414" s="79"/>
      <c r="AV414" s="80"/>
    </row>
    <row r="415" spans="1:48" s="32" customFormat="1" ht="13.9" thickTop="1" thickBot="1" x14ac:dyDescent="0.45">
      <c r="A415" s="46">
        <v>404</v>
      </c>
      <c r="B415" s="72"/>
      <c r="C415" s="73"/>
      <c r="D415" s="74"/>
      <c r="E415" s="74"/>
      <c r="F415" s="73"/>
      <c r="G415" s="73"/>
      <c r="H415" s="74"/>
      <c r="I415" s="75"/>
      <c r="J415" s="74"/>
      <c r="K415" s="76"/>
      <c r="L415" s="76"/>
      <c r="M415" s="66" t="str">
        <f t="shared" si="13"/>
        <v/>
      </c>
      <c r="N415" s="77"/>
      <c r="O415" s="78"/>
      <c r="P415" s="74"/>
      <c r="Q415" s="79"/>
      <c r="R415" s="74"/>
      <c r="S415" s="74"/>
      <c r="T415" s="74"/>
      <c r="U415" s="74"/>
      <c r="V415" s="74"/>
      <c r="W415" s="74"/>
      <c r="X415" s="74"/>
      <c r="Y415" s="74"/>
      <c r="Z415" s="74"/>
      <c r="AA415" s="74"/>
      <c r="AB415" s="74"/>
      <c r="AC415" s="74"/>
      <c r="AD415" s="74"/>
      <c r="AE415" s="74"/>
      <c r="AF415" s="74"/>
      <c r="AG415" s="74"/>
      <c r="AH415" s="74"/>
      <c r="AI415" s="74"/>
      <c r="AJ415" s="74"/>
      <c r="AK415" s="69" t="str">
        <f t="shared" si="14"/>
        <v/>
      </c>
      <c r="AL415" s="69" t="str">
        <f t="shared" si="14"/>
        <v/>
      </c>
      <c r="AM415" s="69" t="str">
        <f t="shared" si="14"/>
        <v/>
      </c>
      <c r="AN415" s="79"/>
      <c r="AO415" s="79"/>
      <c r="AP415" s="79"/>
      <c r="AQ415" s="79"/>
      <c r="AR415" s="79"/>
      <c r="AS415" s="79"/>
      <c r="AT415" s="79"/>
      <c r="AU415" s="79"/>
      <c r="AV415" s="80"/>
    </row>
    <row r="416" spans="1:48" s="32" customFormat="1" ht="13.9" thickTop="1" thickBot="1" x14ac:dyDescent="0.45">
      <c r="A416" s="46">
        <v>405</v>
      </c>
      <c r="B416" s="72"/>
      <c r="C416" s="73"/>
      <c r="D416" s="74"/>
      <c r="E416" s="74"/>
      <c r="F416" s="73"/>
      <c r="G416" s="73"/>
      <c r="H416" s="74"/>
      <c r="I416" s="75"/>
      <c r="J416" s="74"/>
      <c r="K416" s="76"/>
      <c r="L416" s="76"/>
      <c r="M416" s="66" t="str">
        <f t="shared" si="13"/>
        <v/>
      </c>
      <c r="N416" s="77"/>
      <c r="O416" s="78"/>
      <c r="P416" s="74"/>
      <c r="Q416" s="79"/>
      <c r="R416" s="74"/>
      <c r="S416" s="74"/>
      <c r="T416" s="74"/>
      <c r="U416" s="74"/>
      <c r="V416" s="74"/>
      <c r="W416" s="74"/>
      <c r="X416" s="74"/>
      <c r="Y416" s="74"/>
      <c r="Z416" s="74"/>
      <c r="AA416" s="74"/>
      <c r="AB416" s="74"/>
      <c r="AC416" s="74"/>
      <c r="AD416" s="74"/>
      <c r="AE416" s="74"/>
      <c r="AF416" s="74"/>
      <c r="AG416" s="74"/>
      <c r="AH416" s="74"/>
      <c r="AI416" s="74"/>
      <c r="AJ416" s="74"/>
      <c r="AK416" s="69" t="str">
        <f t="shared" si="14"/>
        <v/>
      </c>
      <c r="AL416" s="69" t="str">
        <f t="shared" si="14"/>
        <v/>
      </c>
      <c r="AM416" s="69" t="str">
        <f t="shared" si="14"/>
        <v/>
      </c>
      <c r="AN416" s="79"/>
      <c r="AO416" s="79"/>
      <c r="AP416" s="79"/>
      <c r="AQ416" s="79"/>
      <c r="AR416" s="79"/>
      <c r="AS416" s="79"/>
      <c r="AT416" s="79"/>
      <c r="AU416" s="79"/>
      <c r="AV416" s="80"/>
    </row>
    <row r="417" spans="1:48" s="32" customFormat="1" ht="13.9" thickTop="1" thickBot="1" x14ac:dyDescent="0.45">
      <c r="A417" s="46">
        <v>406</v>
      </c>
      <c r="B417" s="72"/>
      <c r="C417" s="73"/>
      <c r="D417" s="74"/>
      <c r="E417" s="74"/>
      <c r="F417" s="73"/>
      <c r="G417" s="73"/>
      <c r="H417" s="74"/>
      <c r="I417" s="75"/>
      <c r="J417" s="74"/>
      <c r="K417" s="76"/>
      <c r="L417" s="76"/>
      <c r="M417" s="66" t="str">
        <f t="shared" si="13"/>
        <v/>
      </c>
      <c r="N417" s="77"/>
      <c r="O417" s="78"/>
      <c r="P417" s="74"/>
      <c r="Q417" s="79"/>
      <c r="R417" s="74"/>
      <c r="S417" s="74"/>
      <c r="T417" s="74"/>
      <c r="U417" s="74"/>
      <c r="V417" s="74"/>
      <c r="W417" s="74"/>
      <c r="X417" s="74"/>
      <c r="Y417" s="74"/>
      <c r="Z417" s="74"/>
      <c r="AA417" s="74"/>
      <c r="AB417" s="74"/>
      <c r="AC417" s="74"/>
      <c r="AD417" s="74"/>
      <c r="AE417" s="74"/>
      <c r="AF417" s="74"/>
      <c r="AG417" s="74"/>
      <c r="AH417" s="74"/>
      <c r="AI417" s="74"/>
      <c r="AJ417" s="74"/>
      <c r="AK417" s="69" t="str">
        <f t="shared" si="14"/>
        <v/>
      </c>
      <c r="AL417" s="69" t="str">
        <f t="shared" si="14"/>
        <v/>
      </c>
      <c r="AM417" s="69" t="str">
        <f t="shared" si="14"/>
        <v/>
      </c>
      <c r="AN417" s="79"/>
      <c r="AO417" s="79"/>
      <c r="AP417" s="79"/>
      <c r="AQ417" s="79"/>
      <c r="AR417" s="79"/>
      <c r="AS417" s="79"/>
      <c r="AT417" s="79"/>
      <c r="AU417" s="79"/>
      <c r="AV417" s="80"/>
    </row>
    <row r="418" spans="1:48" s="32" customFormat="1" ht="13.9" thickTop="1" thickBot="1" x14ac:dyDescent="0.45">
      <c r="A418" s="46">
        <v>407</v>
      </c>
      <c r="B418" s="72"/>
      <c r="C418" s="73"/>
      <c r="D418" s="74"/>
      <c r="E418" s="74"/>
      <c r="F418" s="73"/>
      <c r="G418" s="73"/>
      <c r="H418" s="74"/>
      <c r="I418" s="75"/>
      <c r="J418" s="74"/>
      <c r="K418" s="76"/>
      <c r="L418" s="76"/>
      <c r="M418" s="66" t="str">
        <f t="shared" si="13"/>
        <v/>
      </c>
      <c r="N418" s="77"/>
      <c r="O418" s="78"/>
      <c r="P418" s="74"/>
      <c r="Q418" s="79"/>
      <c r="R418" s="74"/>
      <c r="S418" s="74"/>
      <c r="T418" s="74"/>
      <c r="U418" s="74"/>
      <c r="V418" s="74"/>
      <c r="W418" s="74"/>
      <c r="X418" s="74"/>
      <c r="Y418" s="74"/>
      <c r="Z418" s="74"/>
      <c r="AA418" s="74"/>
      <c r="AB418" s="74"/>
      <c r="AC418" s="74"/>
      <c r="AD418" s="74"/>
      <c r="AE418" s="74"/>
      <c r="AF418" s="74"/>
      <c r="AG418" s="74"/>
      <c r="AH418" s="74"/>
      <c r="AI418" s="74"/>
      <c r="AJ418" s="74"/>
      <c r="AK418" s="69" t="str">
        <f t="shared" si="14"/>
        <v/>
      </c>
      <c r="AL418" s="69" t="str">
        <f t="shared" si="14"/>
        <v/>
      </c>
      <c r="AM418" s="69" t="str">
        <f t="shared" si="14"/>
        <v/>
      </c>
      <c r="AN418" s="79"/>
      <c r="AO418" s="79"/>
      <c r="AP418" s="79"/>
      <c r="AQ418" s="79"/>
      <c r="AR418" s="79"/>
      <c r="AS418" s="79"/>
      <c r="AT418" s="79"/>
      <c r="AU418" s="79"/>
      <c r="AV418" s="80"/>
    </row>
    <row r="419" spans="1:48" s="32" customFormat="1" ht="13.9" thickTop="1" thickBot="1" x14ac:dyDescent="0.45">
      <c r="A419" s="46">
        <v>408</v>
      </c>
      <c r="B419" s="72"/>
      <c r="C419" s="73"/>
      <c r="D419" s="74"/>
      <c r="E419" s="74"/>
      <c r="F419" s="73"/>
      <c r="G419" s="73"/>
      <c r="H419" s="74"/>
      <c r="I419" s="75"/>
      <c r="J419" s="74"/>
      <c r="K419" s="76"/>
      <c r="L419" s="76"/>
      <c r="M419" s="66" t="str">
        <f t="shared" si="13"/>
        <v/>
      </c>
      <c r="N419" s="77"/>
      <c r="O419" s="78"/>
      <c r="P419" s="74"/>
      <c r="Q419" s="79"/>
      <c r="R419" s="74"/>
      <c r="S419" s="74"/>
      <c r="T419" s="74"/>
      <c r="U419" s="74"/>
      <c r="V419" s="74"/>
      <c r="W419" s="74"/>
      <c r="X419" s="74"/>
      <c r="Y419" s="74"/>
      <c r="Z419" s="74"/>
      <c r="AA419" s="74"/>
      <c r="AB419" s="74"/>
      <c r="AC419" s="74"/>
      <c r="AD419" s="74"/>
      <c r="AE419" s="74"/>
      <c r="AF419" s="74"/>
      <c r="AG419" s="74"/>
      <c r="AH419" s="74"/>
      <c r="AI419" s="74"/>
      <c r="AJ419" s="74"/>
      <c r="AK419" s="69" t="str">
        <f t="shared" si="14"/>
        <v/>
      </c>
      <c r="AL419" s="69" t="str">
        <f t="shared" si="14"/>
        <v/>
      </c>
      <c r="AM419" s="69" t="str">
        <f t="shared" si="14"/>
        <v/>
      </c>
      <c r="AN419" s="79"/>
      <c r="AO419" s="79"/>
      <c r="AP419" s="79"/>
      <c r="AQ419" s="79"/>
      <c r="AR419" s="79"/>
      <c r="AS419" s="79"/>
      <c r="AT419" s="79"/>
      <c r="AU419" s="79"/>
      <c r="AV419" s="80"/>
    </row>
    <row r="420" spans="1:48" s="32" customFormat="1" ht="13.9" thickTop="1" thickBot="1" x14ac:dyDescent="0.45">
      <c r="A420" s="46">
        <v>409</v>
      </c>
      <c r="B420" s="72"/>
      <c r="C420" s="73"/>
      <c r="D420" s="74"/>
      <c r="E420" s="74"/>
      <c r="F420" s="73"/>
      <c r="G420" s="73"/>
      <c r="H420" s="74"/>
      <c r="I420" s="75"/>
      <c r="J420" s="74"/>
      <c r="K420" s="76"/>
      <c r="L420" s="76"/>
      <c r="M420" s="66" t="str">
        <f t="shared" si="13"/>
        <v/>
      </c>
      <c r="N420" s="77"/>
      <c r="O420" s="78"/>
      <c r="P420" s="74"/>
      <c r="Q420" s="79"/>
      <c r="R420" s="74"/>
      <c r="S420" s="74"/>
      <c r="T420" s="74"/>
      <c r="U420" s="74"/>
      <c r="V420" s="74"/>
      <c r="W420" s="74"/>
      <c r="X420" s="74"/>
      <c r="Y420" s="74"/>
      <c r="Z420" s="74"/>
      <c r="AA420" s="74"/>
      <c r="AB420" s="74"/>
      <c r="AC420" s="74"/>
      <c r="AD420" s="74"/>
      <c r="AE420" s="74"/>
      <c r="AF420" s="74"/>
      <c r="AG420" s="74"/>
      <c r="AH420" s="74"/>
      <c r="AI420" s="74"/>
      <c r="AJ420" s="74"/>
      <c r="AK420" s="69" t="str">
        <f t="shared" si="14"/>
        <v/>
      </c>
      <c r="AL420" s="69" t="str">
        <f t="shared" si="14"/>
        <v/>
      </c>
      <c r="AM420" s="69" t="str">
        <f t="shared" si="14"/>
        <v/>
      </c>
      <c r="AN420" s="79"/>
      <c r="AO420" s="79"/>
      <c r="AP420" s="79"/>
      <c r="AQ420" s="79"/>
      <c r="AR420" s="79"/>
      <c r="AS420" s="79"/>
      <c r="AT420" s="79"/>
      <c r="AU420" s="79"/>
      <c r="AV420" s="80"/>
    </row>
    <row r="421" spans="1:48" s="32" customFormat="1" ht="13.9" thickTop="1" thickBot="1" x14ac:dyDescent="0.45">
      <c r="A421" s="46">
        <v>410</v>
      </c>
      <c r="B421" s="72"/>
      <c r="C421" s="73"/>
      <c r="D421" s="74"/>
      <c r="E421" s="74"/>
      <c r="F421" s="73"/>
      <c r="G421" s="73"/>
      <c r="H421" s="74"/>
      <c r="I421" s="75"/>
      <c r="J421" s="74"/>
      <c r="K421" s="76"/>
      <c r="L421" s="76"/>
      <c r="M421" s="66" t="str">
        <f t="shared" si="13"/>
        <v/>
      </c>
      <c r="N421" s="77"/>
      <c r="O421" s="78"/>
      <c r="P421" s="74"/>
      <c r="Q421" s="79"/>
      <c r="R421" s="74"/>
      <c r="S421" s="74"/>
      <c r="T421" s="74"/>
      <c r="U421" s="74"/>
      <c r="V421" s="74"/>
      <c r="W421" s="74"/>
      <c r="X421" s="74"/>
      <c r="Y421" s="74"/>
      <c r="Z421" s="74"/>
      <c r="AA421" s="74"/>
      <c r="AB421" s="74"/>
      <c r="AC421" s="74"/>
      <c r="AD421" s="74"/>
      <c r="AE421" s="74"/>
      <c r="AF421" s="74"/>
      <c r="AG421" s="74"/>
      <c r="AH421" s="74"/>
      <c r="AI421" s="74"/>
      <c r="AJ421" s="74"/>
      <c r="AK421" s="69" t="str">
        <f t="shared" si="14"/>
        <v/>
      </c>
      <c r="AL421" s="69" t="str">
        <f t="shared" si="14"/>
        <v/>
      </c>
      <c r="AM421" s="69" t="str">
        <f t="shared" si="14"/>
        <v/>
      </c>
      <c r="AN421" s="79"/>
      <c r="AO421" s="79"/>
      <c r="AP421" s="79"/>
      <c r="AQ421" s="79"/>
      <c r="AR421" s="79"/>
      <c r="AS421" s="79"/>
      <c r="AT421" s="79"/>
      <c r="AU421" s="79"/>
      <c r="AV421" s="80"/>
    </row>
    <row r="422" spans="1:48" s="32" customFormat="1" ht="13.9" thickTop="1" thickBot="1" x14ac:dyDescent="0.45">
      <c r="A422" s="46">
        <v>411</v>
      </c>
      <c r="B422" s="72"/>
      <c r="C422" s="73"/>
      <c r="D422" s="74"/>
      <c r="E422" s="74"/>
      <c r="F422" s="73"/>
      <c r="G422" s="73"/>
      <c r="H422" s="74"/>
      <c r="I422" s="75"/>
      <c r="J422" s="74"/>
      <c r="K422" s="76"/>
      <c r="L422" s="76"/>
      <c r="M422" s="66" t="str">
        <f t="shared" si="13"/>
        <v/>
      </c>
      <c r="N422" s="77"/>
      <c r="O422" s="78"/>
      <c r="P422" s="74"/>
      <c r="Q422" s="79"/>
      <c r="R422" s="74"/>
      <c r="S422" s="74"/>
      <c r="T422" s="74"/>
      <c r="U422" s="74"/>
      <c r="V422" s="74"/>
      <c r="W422" s="74"/>
      <c r="X422" s="74"/>
      <c r="Y422" s="74"/>
      <c r="Z422" s="74"/>
      <c r="AA422" s="74"/>
      <c r="AB422" s="74"/>
      <c r="AC422" s="74"/>
      <c r="AD422" s="74"/>
      <c r="AE422" s="74"/>
      <c r="AF422" s="74"/>
      <c r="AG422" s="74"/>
      <c r="AH422" s="74"/>
      <c r="AI422" s="74"/>
      <c r="AJ422" s="74"/>
      <c r="AK422" s="69" t="str">
        <f t="shared" si="14"/>
        <v/>
      </c>
      <c r="AL422" s="69" t="str">
        <f t="shared" si="14"/>
        <v/>
      </c>
      <c r="AM422" s="69" t="str">
        <f t="shared" si="14"/>
        <v/>
      </c>
      <c r="AN422" s="79"/>
      <c r="AO422" s="79"/>
      <c r="AP422" s="79"/>
      <c r="AQ422" s="79"/>
      <c r="AR422" s="79"/>
      <c r="AS422" s="79"/>
      <c r="AT422" s="79"/>
      <c r="AU422" s="79"/>
      <c r="AV422" s="80"/>
    </row>
    <row r="423" spans="1:48" s="32" customFormat="1" ht="13.9" thickTop="1" thickBot="1" x14ac:dyDescent="0.45">
      <c r="A423" s="46">
        <v>412</v>
      </c>
      <c r="B423" s="72"/>
      <c r="C423" s="73"/>
      <c r="D423" s="74"/>
      <c r="E423" s="74"/>
      <c r="F423" s="73"/>
      <c r="G423" s="73"/>
      <c r="H423" s="74"/>
      <c r="I423" s="75"/>
      <c r="J423" s="74"/>
      <c r="K423" s="76"/>
      <c r="L423" s="76"/>
      <c r="M423" s="66" t="str">
        <f t="shared" si="13"/>
        <v/>
      </c>
      <c r="N423" s="77"/>
      <c r="O423" s="78"/>
      <c r="P423" s="74"/>
      <c r="Q423" s="79"/>
      <c r="R423" s="74"/>
      <c r="S423" s="74"/>
      <c r="T423" s="74"/>
      <c r="U423" s="74"/>
      <c r="V423" s="74"/>
      <c r="W423" s="74"/>
      <c r="X423" s="74"/>
      <c r="Y423" s="74"/>
      <c r="Z423" s="74"/>
      <c r="AA423" s="74"/>
      <c r="AB423" s="74"/>
      <c r="AC423" s="74"/>
      <c r="AD423" s="74"/>
      <c r="AE423" s="74"/>
      <c r="AF423" s="74"/>
      <c r="AG423" s="74"/>
      <c r="AH423" s="74"/>
      <c r="AI423" s="74"/>
      <c r="AJ423" s="74"/>
      <c r="AK423" s="69" t="str">
        <f t="shared" si="14"/>
        <v/>
      </c>
      <c r="AL423" s="69" t="str">
        <f t="shared" si="14"/>
        <v/>
      </c>
      <c r="AM423" s="69" t="str">
        <f t="shared" si="14"/>
        <v/>
      </c>
      <c r="AN423" s="79"/>
      <c r="AO423" s="79"/>
      <c r="AP423" s="79"/>
      <c r="AQ423" s="79"/>
      <c r="AR423" s="79"/>
      <c r="AS423" s="79"/>
      <c r="AT423" s="79"/>
      <c r="AU423" s="79"/>
      <c r="AV423" s="80"/>
    </row>
    <row r="424" spans="1:48" s="32" customFormat="1" ht="13.9" thickTop="1" thickBot="1" x14ac:dyDescent="0.45">
      <c r="A424" s="46">
        <v>413</v>
      </c>
      <c r="B424" s="72"/>
      <c r="C424" s="73"/>
      <c r="D424" s="74"/>
      <c r="E424" s="74"/>
      <c r="F424" s="73"/>
      <c r="G424" s="73"/>
      <c r="H424" s="74"/>
      <c r="I424" s="75"/>
      <c r="J424" s="74"/>
      <c r="K424" s="76"/>
      <c r="L424" s="76"/>
      <c r="M424" s="66" t="str">
        <f t="shared" si="13"/>
        <v/>
      </c>
      <c r="N424" s="77"/>
      <c r="O424" s="78"/>
      <c r="P424" s="74"/>
      <c r="Q424" s="79"/>
      <c r="R424" s="74"/>
      <c r="S424" s="74"/>
      <c r="T424" s="74"/>
      <c r="U424" s="74"/>
      <c r="V424" s="74"/>
      <c r="W424" s="74"/>
      <c r="X424" s="74"/>
      <c r="Y424" s="74"/>
      <c r="Z424" s="74"/>
      <c r="AA424" s="74"/>
      <c r="AB424" s="74"/>
      <c r="AC424" s="74"/>
      <c r="AD424" s="74"/>
      <c r="AE424" s="74"/>
      <c r="AF424" s="74"/>
      <c r="AG424" s="74"/>
      <c r="AH424" s="74"/>
      <c r="AI424" s="74"/>
      <c r="AJ424" s="74"/>
      <c r="AK424" s="69" t="str">
        <f t="shared" si="14"/>
        <v/>
      </c>
      <c r="AL424" s="69" t="str">
        <f t="shared" si="14"/>
        <v/>
      </c>
      <c r="AM424" s="69" t="str">
        <f t="shared" si="14"/>
        <v/>
      </c>
      <c r="AN424" s="79"/>
      <c r="AO424" s="79"/>
      <c r="AP424" s="79"/>
      <c r="AQ424" s="79"/>
      <c r="AR424" s="79"/>
      <c r="AS424" s="79"/>
      <c r="AT424" s="79"/>
      <c r="AU424" s="79"/>
      <c r="AV424" s="80"/>
    </row>
    <row r="425" spans="1:48" s="32" customFormat="1" ht="13.9" thickTop="1" thickBot="1" x14ac:dyDescent="0.45">
      <c r="A425" s="46">
        <v>414</v>
      </c>
      <c r="B425" s="72"/>
      <c r="C425" s="73"/>
      <c r="D425" s="74"/>
      <c r="E425" s="74"/>
      <c r="F425" s="73"/>
      <c r="G425" s="73"/>
      <c r="H425" s="74"/>
      <c r="I425" s="75"/>
      <c r="J425" s="74"/>
      <c r="K425" s="76"/>
      <c r="L425" s="76"/>
      <c r="M425" s="66" t="str">
        <f t="shared" si="13"/>
        <v/>
      </c>
      <c r="N425" s="77"/>
      <c r="O425" s="78"/>
      <c r="P425" s="74"/>
      <c r="Q425" s="79"/>
      <c r="R425" s="74"/>
      <c r="S425" s="74"/>
      <c r="T425" s="74"/>
      <c r="U425" s="74"/>
      <c r="V425" s="74"/>
      <c r="W425" s="74"/>
      <c r="X425" s="74"/>
      <c r="Y425" s="74"/>
      <c r="Z425" s="74"/>
      <c r="AA425" s="74"/>
      <c r="AB425" s="74"/>
      <c r="AC425" s="74"/>
      <c r="AD425" s="74"/>
      <c r="AE425" s="74"/>
      <c r="AF425" s="74"/>
      <c r="AG425" s="74"/>
      <c r="AH425" s="74"/>
      <c r="AI425" s="74"/>
      <c r="AJ425" s="74"/>
      <c r="AK425" s="69" t="str">
        <f t="shared" si="14"/>
        <v/>
      </c>
      <c r="AL425" s="69" t="str">
        <f t="shared" si="14"/>
        <v/>
      </c>
      <c r="AM425" s="69" t="str">
        <f t="shared" si="14"/>
        <v/>
      </c>
      <c r="AN425" s="79"/>
      <c r="AO425" s="79"/>
      <c r="AP425" s="79"/>
      <c r="AQ425" s="79"/>
      <c r="AR425" s="79"/>
      <c r="AS425" s="79"/>
      <c r="AT425" s="79"/>
      <c r="AU425" s="79"/>
      <c r="AV425" s="80"/>
    </row>
    <row r="426" spans="1:48" s="32" customFormat="1" ht="13.9" thickTop="1" thickBot="1" x14ac:dyDescent="0.45">
      <c r="A426" s="46">
        <v>415</v>
      </c>
      <c r="B426" s="72"/>
      <c r="C426" s="73"/>
      <c r="D426" s="74"/>
      <c r="E426" s="74"/>
      <c r="F426" s="73"/>
      <c r="G426" s="73"/>
      <c r="H426" s="74"/>
      <c r="I426" s="75"/>
      <c r="J426" s="74"/>
      <c r="K426" s="76"/>
      <c r="L426" s="76"/>
      <c r="M426" s="66" t="str">
        <f t="shared" si="13"/>
        <v/>
      </c>
      <c r="N426" s="77"/>
      <c r="O426" s="78"/>
      <c r="P426" s="74"/>
      <c r="Q426" s="79"/>
      <c r="R426" s="74"/>
      <c r="S426" s="74"/>
      <c r="T426" s="74"/>
      <c r="U426" s="74"/>
      <c r="V426" s="74"/>
      <c r="W426" s="74"/>
      <c r="X426" s="74"/>
      <c r="Y426" s="74"/>
      <c r="Z426" s="74"/>
      <c r="AA426" s="74"/>
      <c r="AB426" s="74"/>
      <c r="AC426" s="74"/>
      <c r="AD426" s="74"/>
      <c r="AE426" s="74"/>
      <c r="AF426" s="74"/>
      <c r="AG426" s="74"/>
      <c r="AH426" s="74"/>
      <c r="AI426" s="74"/>
      <c r="AJ426" s="74"/>
      <c r="AK426" s="69" t="str">
        <f t="shared" si="14"/>
        <v/>
      </c>
      <c r="AL426" s="69" t="str">
        <f t="shared" si="14"/>
        <v/>
      </c>
      <c r="AM426" s="69" t="str">
        <f t="shared" si="14"/>
        <v/>
      </c>
      <c r="AN426" s="79"/>
      <c r="AO426" s="79"/>
      <c r="AP426" s="79"/>
      <c r="AQ426" s="79"/>
      <c r="AR426" s="79"/>
      <c r="AS426" s="79"/>
      <c r="AT426" s="79"/>
      <c r="AU426" s="79"/>
      <c r="AV426" s="80"/>
    </row>
    <row r="427" spans="1:48" s="32" customFormat="1" ht="13.9" thickTop="1" thickBot="1" x14ac:dyDescent="0.45">
      <c r="A427" s="46">
        <v>416</v>
      </c>
      <c r="B427" s="72"/>
      <c r="C427" s="73"/>
      <c r="D427" s="74"/>
      <c r="E427" s="74"/>
      <c r="F427" s="73"/>
      <c r="G427" s="73"/>
      <c r="H427" s="74"/>
      <c r="I427" s="75"/>
      <c r="J427" s="74"/>
      <c r="K427" s="76"/>
      <c r="L427" s="76"/>
      <c r="M427" s="66" t="str">
        <f t="shared" si="13"/>
        <v/>
      </c>
      <c r="N427" s="77"/>
      <c r="O427" s="78"/>
      <c r="P427" s="74"/>
      <c r="Q427" s="79"/>
      <c r="R427" s="74"/>
      <c r="S427" s="74"/>
      <c r="T427" s="74"/>
      <c r="U427" s="74"/>
      <c r="V427" s="74"/>
      <c r="W427" s="74"/>
      <c r="X427" s="74"/>
      <c r="Y427" s="74"/>
      <c r="Z427" s="74"/>
      <c r="AA427" s="74"/>
      <c r="AB427" s="74"/>
      <c r="AC427" s="74"/>
      <c r="AD427" s="74"/>
      <c r="AE427" s="74"/>
      <c r="AF427" s="74"/>
      <c r="AG427" s="74"/>
      <c r="AH427" s="74"/>
      <c r="AI427" s="74"/>
      <c r="AJ427" s="74"/>
      <c r="AK427" s="69" t="str">
        <f t="shared" si="14"/>
        <v/>
      </c>
      <c r="AL427" s="69" t="str">
        <f t="shared" si="14"/>
        <v/>
      </c>
      <c r="AM427" s="69" t="str">
        <f t="shared" si="14"/>
        <v/>
      </c>
      <c r="AN427" s="79"/>
      <c r="AO427" s="79"/>
      <c r="AP427" s="79"/>
      <c r="AQ427" s="79"/>
      <c r="AR427" s="79"/>
      <c r="AS427" s="79"/>
      <c r="AT427" s="79"/>
      <c r="AU427" s="79"/>
      <c r="AV427" s="80"/>
    </row>
    <row r="428" spans="1:48" s="32" customFormat="1" ht="13.9" thickTop="1" thickBot="1" x14ac:dyDescent="0.45">
      <c r="A428" s="46">
        <v>417</v>
      </c>
      <c r="B428" s="72"/>
      <c r="C428" s="73"/>
      <c r="D428" s="74"/>
      <c r="E428" s="74"/>
      <c r="F428" s="73"/>
      <c r="G428" s="73"/>
      <c r="H428" s="74"/>
      <c r="I428" s="75"/>
      <c r="J428" s="74"/>
      <c r="K428" s="76"/>
      <c r="L428" s="76"/>
      <c r="M428" s="66" t="str">
        <f t="shared" si="13"/>
        <v/>
      </c>
      <c r="N428" s="77"/>
      <c r="O428" s="78"/>
      <c r="P428" s="74"/>
      <c r="Q428" s="79"/>
      <c r="R428" s="74"/>
      <c r="S428" s="74"/>
      <c r="T428" s="74"/>
      <c r="U428" s="74"/>
      <c r="V428" s="74"/>
      <c r="W428" s="74"/>
      <c r="X428" s="74"/>
      <c r="Y428" s="74"/>
      <c r="Z428" s="74"/>
      <c r="AA428" s="74"/>
      <c r="AB428" s="74"/>
      <c r="AC428" s="74"/>
      <c r="AD428" s="74"/>
      <c r="AE428" s="74"/>
      <c r="AF428" s="74"/>
      <c r="AG428" s="74"/>
      <c r="AH428" s="74"/>
      <c r="AI428" s="74"/>
      <c r="AJ428" s="74"/>
      <c r="AK428" s="69" t="str">
        <f t="shared" si="14"/>
        <v/>
      </c>
      <c r="AL428" s="69" t="str">
        <f t="shared" si="14"/>
        <v/>
      </c>
      <c r="AM428" s="69" t="str">
        <f t="shared" si="14"/>
        <v/>
      </c>
      <c r="AN428" s="79"/>
      <c r="AO428" s="79"/>
      <c r="AP428" s="79"/>
      <c r="AQ428" s="79"/>
      <c r="AR428" s="79"/>
      <c r="AS428" s="79"/>
      <c r="AT428" s="79"/>
      <c r="AU428" s="79"/>
      <c r="AV428" s="80"/>
    </row>
    <row r="429" spans="1:48" s="32" customFormat="1" ht="13.9" thickTop="1" thickBot="1" x14ac:dyDescent="0.45">
      <c r="A429" s="46">
        <v>418</v>
      </c>
      <c r="B429" s="72"/>
      <c r="C429" s="73"/>
      <c r="D429" s="74"/>
      <c r="E429" s="74"/>
      <c r="F429" s="73"/>
      <c r="G429" s="73"/>
      <c r="H429" s="74"/>
      <c r="I429" s="75"/>
      <c r="J429" s="74"/>
      <c r="K429" s="76"/>
      <c r="L429" s="76"/>
      <c r="M429" s="66" t="str">
        <f t="shared" si="13"/>
        <v/>
      </c>
      <c r="N429" s="77"/>
      <c r="O429" s="78"/>
      <c r="P429" s="74"/>
      <c r="Q429" s="79"/>
      <c r="R429" s="74"/>
      <c r="S429" s="74"/>
      <c r="T429" s="74"/>
      <c r="U429" s="74"/>
      <c r="V429" s="74"/>
      <c r="W429" s="74"/>
      <c r="X429" s="74"/>
      <c r="Y429" s="74"/>
      <c r="Z429" s="74"/>
      <c r="AA429" s="74"/>
      <c r="AB429" s="74"/>
      <c r="AC429" s="74"/>
      <c r="AD429" s="74"/>
      <c r="AE429" s="74"/>
      <c r="AF429" s="74"/>
      <c r="AG429" s="74"/>
      <c r="AH429" s="74"/>
      <c r="AI429" s="74"/>
      <c r="AJ429" s="74"/>
      <c r="AK429" s="69" t="str">
        <f t="shared" ref="AK429:AM460" si="15">IF($B429="","",AK$5)</f>
        <v/>
      </c>
      <c r="AL429" s="69" t="str">
        <f t="shared" si="15"/>
        <v/>
      </c>
      <c r="AM429" s="69" t="str">
        <f t="shared" si="15"/>
        <v/>
      </c>
      <c r="AN429" s="79"/>
      <c r="AO429" s="79"/>
      <c r="AP429" s="79"/>
      <c r="AQ429" s="79"/>
      <c r="AR429" s="79"/>
      <c r="AS429" s="79"/>
      <c r="AT429" s="79"/>
      <c r="AU429" s="79"/>
      <c r="AV429" s="80"/>
    </row>
    <row r="430" spans="1:48" s="32" customFormat="1" ht="13.9" thickTop="1" thickBot="1" x14ac:dyDescent="0.45">
      <c r="A430" s="46">
        <v>419</v>
      </c>
      <c r="B430" s="72"/>
      <c r="C430" s="73"/>
      <c r="D430" s="74"/>
      <c r="E430" s="74"/>
      <c r="F430" s="73"/>
      <c r="G430" s="73"/>
      <c r="H430" s="74"/>
      <c r="I430" s="75"/>
      <c r="J430" s="74"/>
      <c r="K430" s="76"/>
      <c r="L430" s="76"/>
      <c r="M430" s="66" t="str">
        <f t="shared" si="13"/>
        <v/>
      </c>
      <c r="N430" s="77"/>
      <c r="O430" s="78"/>
      <c r="P430" s="74"/>
      <c r="Q430" s="79"/>
      <c r="R430" s="74"/>
      <c r="S430" s="74"/>
      <c r="T430" s="74"/>
      <c r="U430" s="74"/>
      <c r="V430" s="74"/>
      <c r="W430" s="74"/>
      <c r="X430" s="74"/>
      <c r="Y430" s="74"/>
      <c r="Z430" s="74"/>
      <c r="AA430" s="74"/>
      <c r="AB430" s="74"/>
      <c r="AC430" s="74"/>
      <c r="AD430" s="74"/>
      <c r="AE430" s="74"/>
      <c r="AF430" s="74"/>
      <c r="AG430" s="74"/>
      <c r="AH430" s="74"/>
      <c r="AI430" s="74"/>
      <c r="AJ430" s="74"/>
      <c r="AK430" s="69" t="str">
        <f t="shared" si="15"/>
        <v/>
      </c>
      <c r="AL430" s="69" t="str">
        <f t="shared" si="15"/>
        <v/>
      </c>
      <c r="AM430" s="69" t="str">
        <f t="shared" si="15"/>
        <v/>
      </c>
      <c r="AN430" s="79"/>
      <c r="AO430" s="79"/>
      <c r="AP430" s="79"/>
      <c r="AQ430" s="79"/>
      <c r="AR430" s="79"/>
      <c r="AS430" s="79"/>
      <c r="AT430" s="79"/>
      <c r="AU430" s="79"/>
      <c r="AV430" s="80"/>
    </row>
    <row r="431" spans="1:48" s="32" customFormat="1" ht="13.9" thickTop="1" thickBot="1" x14ac:dyDescent="0.45">
      <c r="A431" s="46">
        <v>420</v>
      </c>
      <c r="B431" s="72"/>
      <c r="C431" s="73"/>
      <c r="D431" s="74"/>
      <c r="E431" s="74"/>
      <c r="F431" s="73"/>
      <c r="G431" s="73"/>
      <c r="H431" s="74"/>
      <c r="I431" s="75"/>
      <c r="J431" s="74"/>
      <c r="K431" s="76"/>
      <c r="L431" s="76"/>
      <c r="M431" s="66" t="str">
        <f t="shared" si="13"/>
        <v/>
      </c>
      <c r="N431" s="77"/>
      <c r="O431" s="78"/>
      <c r="P431" s="74"/>
      <c r="Q431" s="79"/>
      <c r="R431" s="74"/>
      <c r="S431" s="74"/>
      <c r="T431" s="74"/>
      <c r="U431" s="74"/>
      <c r="V431" s="74"/>
      <c r="W431" s="74"/>
      <c r="X431" s="74"/>
      <c r="Y431" s="74"/>
      <c r="Z431" s="74"/>
      <c r="AA431" s="74"/>
      <c r="AB431" s="74"/>
      <c r="AC431" s="74"/>
      <c r="AD431" s="74"/>
      <c r="AE431" s="74"/>
      <c r="AF431" s="74"/>
      <c r="AG431" s="74"/>
      <c r="AH431" s="74"/>
      <c r="AI431" s="74"/>
      <c r="AJ431" s="74"/>
      <c r="AK431" s="69" t="str">
        <f t="shared" si="15"/>
        <v/>
      </c>
      <c r="AL431" s="69" t="str">
        <f t="shared" si="15"/>
        <v/>
      </c>
      <c r="AM431" s="69" t="str">
        <f t="shared" si="15"/>
        <v/>
      </c>
      <c r="AN431" s="79"/>
      <c r="AO431" s="79"/>
      <c r="AP431" s="79"/>
      <c r="AQ431" s="79"/>
      <c r="AR431" s="79"/>
      <c r="AS431" s="79"/>
      <c r="AT431" s="79"/>
      <c r="AU431" s="79"/>
      <c r="AV431" s="80"/>
    </row>
    <row r="432" spans="1:48" s="32" customFormat="1" ht="13.9" thickTop="1" thickBot="1" x14ac:dyDescent="0.45">
      <c r="A432" s="46">
        <v>421</v>
      </c>
      <c r="B432" s="72"/>
      <c r="C432" s="73"/>
      <c r="D432" s="74"/>
      <c r="E432" s="74"/>
      <c r="F432" s="73"/>
      <c r="G432" s="73"/>
      <c r="H432" s="74"/>
      <c r="I432" s="75"/>
      <c r="J432" s="74"/>
      <c r="K432" s="76"/>
      <c r="L432" s="76"/>
      <c r="M432" s="66" t="str">
        <f t="shared" si="13"/>
        <v/>
      </c>
      <c r="N432" s="77"/>
      <c r="O432" s="78"/>
      <c r="P432" s="74"/>
      <c r="Q432" s="79"/>
      <c r="R432" s="74"/>
      <c r="S432" s="74"/>
      <c r="T432" s="74"/>
      <c r="U432" s="74"/>
      <c r="V432" s="74"/>
      <c r="W432" s="74"/>
      <c r="X432" s="74"/>
      <c r="Y432" s="74"/>
      <c r="Z432" s="74"/>
      <c r="AA432" s="74"/>
      <c r="AB432" s="74"/>
      <c r="AC432" s="74"/>
      <c r="AD432" s="74"/>
      <c r="AE432" s="74"/>
      <c r="AF432" s="74"/>
      <c r="AG432" s="74"/>
      <c r="AH432" s="74"/>
      <c r="AI432" s="74"/>
      <c r="AJ432" s="74"/>
      <c r="AK432" s="69" t="str">
        <f t="shared" si="15"/>
        <v/>
      </c>
      <c r="AL432" s="69" t="str">
        <f t="shared" si="15"/>
        <v/>
      </c>
      <c r="AM432" s="69" t="str">
        <f t="shared" si="15"/>
        <v/>
      </c>
      <c r="AN432" s="79"/>
      <c r="AO432" s="79"/>
      <c r="AP432" s="79"/>
      <c r="AQ432" s="79"/>
      <c r="AR432" s="79"/>
      <c r="AS432" s="79"/>
      <c r="AT432" s="79"/>
      <c r="AU432" s="79"/>
      <c r="AV432" s="80"/>
    </row>
    <row r="433" spans="1:48" s="32" customFormat="1" ht="13.9" thickTop="1" thickBot="1" x14ac:dyDescent="0.45">
      <c r="A433" s="46">
        <v>422</v>
      </c>
      <c r="B433" s="72"/>
      <c r="C433" s="73"/>
      <c r="D433" s="74"/>
      <c r="E433" s="74"/>
      <c r="F433" s="73"/>
      <c r="G433" s="73"/>
      <c r="H433" s="74"/>
      <c r="I433" s="75"/>
      <c r="J433" s="74"/>
      <c r="K433" s="76"/>
      <c r="L433" s="76"/>
      <c r="M433" s="66" t="str">
        <f t="shared" si="13"/>
        <v/>
      </c>
      <c r="N433" s="77"/>
      <c r="O433" s="78"/>
      <c r="P433" s="74"/>
      <c r="Q433" s="79"/>
      <c r="R433" s="74"/>
      <c r="S433" s="74"/>
      <c r="T433" s="74"/>
      <c r="U433" s="74"/>
      <c r="V433" s="74"/>
      <c r="W433" s="74"/>
      <c r="X433" s="74"/>
      <c r="Y433" s="74"/>
      <c r="Z433" s="74"/>
      <c r="AA433" s="74"/>
      <c r="AB433" s="74"/>
      <c r="AC433" s="74"/>
      <c r="AD433" s="74"/>
      <c r="AE433" s="74"/>
      <c r="AF433" s="74"/>
      <c r="AG433" s="74"/>
      <c r="AH433" s="74"/>
      <c r="AI433" s="74"/>
      <c r="AJ433" s="74"/>
      <c r="AK433" s="69" t="str">
        <f t="shared" si="15"/>
        <v/>
      </c>
      <c r="AL433" s="69" t="str">
        <f t="shared" si="15"/>
        <v/>
      </c>
      <c r="AM433" s="69" t="str">
        <f t="shared" si="15"/>
        <v/>
      </c>
      <c r="AN433" s="79"/>
      <c r="AO433" s="79"/>
      <c r="AP433" s="79"/>
      <c r="AQ433" s="79"/>
      <c r="AR433" s="79"/>
      <c r="AS433" s="79"/>
      <c r="AT433" s="79"/>
      <c r="AU433" s="79"/>
      <c r="AV433" s="80"/>
    </row>
    <row r="434" spans="1:48" s="32" customFormat="1" ht="13.9" thickTop="1" thickBot="1" x14ac:dyDescent="0.45">
      <c r="A434" s="46">
        <v>423</v>
      </c>
      <c r="B434" s="72"/>
      <c r="C434" s="73"/>
      <c r="D434" s="74"/>
      <c r="E434" s="74"/>
      <c r="F434" s="73"/>
      <c r="G434" s="73"/>
      <c r="H434" s="74"/>
      <c r="I434" s="75"/>
      <c r="J434" s="74"/>
      <c r="K434" s="76"/>
      <c r="L434" s="76"/>
      <c r="M434" s="66" t="str">
        <f t="shared" si="13"/>
        <v/>
      </c>
      <c r="N434" s="77"/>
      <c r="O434" s="78"/>
      <c r="P434" s="74"/>
      <c r="Q434" s="79"/>
      <c r="R434" s="74"/>
      <c r="S434" s="74"/>
      <c r="T434" s="74"/>
      <c r="U434" s="74"/>
      <c r="V434" s="74"/>
      <c r="W434" s="74"/>
      <c r="X434" s="74"/>
      <c r="Y434" s="74"/>
      <c r="Z434" s="74"/>
      <c r="AA434" s="74"/>
      <c r="AB434" s="74"/>
      <c r="AC434" s="74"/>
      <c r="AD434" s="74"/>
      <c r="AE434" s="74"/>
      <c r="AF434" s="74"/>
      <c r="AG434" s="74"/>
      <c r="AH434" s="74"/>
      <c r="AI434" s="74"/>
      <c r="AJ434" s="74"/>
      <c r="AK434" s="69" t="str">
        <f t="shared" si="15"/>
        <v/>
      </c>
      <c r="AL434" s="69" t="str">
        <f t="shared" si="15"/>
        <v/>
      </c>
      <c r="AM434" s="69" t="str">
        <f t="shared" si="15"/>
        <v/>
      </c>
      <c r="AN434" s="79"/>
      <c r="AO434" s="79"/>
      <c r="AP434" s="79"/>
      <c r="AQ434" s="79"/>
      <c r="AR434" s="79"/>
      <c r="AS434" s="79"/>
      <c r="AT434" s="79"/>
      <c r="AU434" s="79"/>
      <c r="AV434" s="80"/>
    </row>
    <row r="435" spans="1:48" s="32" customFormat="1" ht="13.9" thickTop="1" thickBot="1" x14ac:dyDescent="0.45">
      <c r="A435" s="46">
        <v>424</v>
      </c>
      <c r="B435" s="72"/>
      <c r="C435" s="73"/>
      <c r="D435" s="74"/>
      <c r="E435" s="74"/>
      <c r="F435" s="73"/>
      <c r="G435" s="73"/>
      <c r="H435" s="74"/>
      <c r="I435" s="75"/>
      <c r="J435" s="74"/>
      <c r="K435" s="76"/>
      <c r="L435" s="76"/>
      <c r="M435" s="66" t="str">
        <f t="shared" si="13"/>
        <v/>
      </c>
      <c r="N435" s="77"/>
      <c r="O435" s="78"/>
      <c r="P435" s="74"/>
      <c r="Q435" s="79"/>
      <c r="R435" s="74"/>
      <c r="S435" s="74"/>
      <c r="T435" s="74"/>
      <c r="U435" s="74"/>
      <c r="V435" s="74"/>
      <c r="W435" s="74"/>
      <c r="X435" s="74"/>
      <c r="Y435" s="74"/>
      <c r="Z435" s="74"/>
      <c r="AA435" s="74"/>
      <c r="AB435" s="74"/>
      <c r="AC435" s="74"/>
      <c r="AD435" s="74"/>
      <c r="AE435" s="74"/>
      <c r="AF435" s="74"/>
      <c r="AG435" s="74"/>
      <c r="AH435" s="74"/>
      <c r="AI435" s="74"/>
      <c r="AJ435" s="74"/>
      <c r="AK435" s="69" t="str">
        <f t="shared" si="15"/>
        <v/>
      </c>
      <c r="AL435" s="69" t="str">
        <f t="shared" si="15"/>
        <v/>
      </c>
      <c r="AM435" s="69" t="str">
        <f t="shared" si="15"/>
        <v/>
      </c>
      <c r="AN435" s="79"/>
      <c r="AO435" s="79"/>
      <c r="AP435" s="79"/>
      <c r="AQ435" s="79"/>
      <c r="AR435" s="79"/>
      <c r="AS435" s="79"/>
      <c r="AT435" s="79"/>
      <c r="AU435" s="79"/>
      <c r="AV435" s="80"/>
    </row>
    <row r="436" spans="1:48" s="32" customFormat="1" ht="13.9" thickTop="1" thickBot="1" x14ac:dyDescent="0.45">
      <c r="A436" s="46">
        <v>425</v>
      </c>
      <c r="B436" s="72"/>
      <c r="C436" s="73"/>
      <c r="D436" s="74"/>
      <c r="E436" s="74"/>
      <c r="F436" s="73"/>
      <c r="G436" s="73"/>
      <c r="H436" s="74"/>
      <c r="I436" s="75"/>
      <c r="J436" s="74"/>
      <c r="K436" s="76"/>
      <c r="L436" s="76"/>
      <c r="M436" s="66" t="str">
        <f t="shared" si="13"/>
        <v/>
      </c>
      <c r="N436" s="77"/>
      <c r="O436" s="78"/>
      <c r="P436" s="74"/>
      <c r="Q436" s="79"/>
      <c r="R436" s="74"/>
      <c r="S436" s="74"/>
      <c r="T436" s="74"/>
      <c r="U436" s="74"/>
      <c r="V436" s="74"/>
      <c r="W436" s="74"/>
      <c r="X436" s="74"/>
      <c r="Y436" s="74"/>
      <c r="Z436" s="74"/>
      <c r="AA436" s="74"/>
      <c r="AB436" s="74"/>
      <c r="AC436" s="74"/>
      <c r="AD436" s="74"/>
      <c r="AE436" s="74"/>
      <c r="AF436" s="74"/>
      <c r="AG436" s="74"/>
      <c r="AH436" s="74"/>
      <c r="AI436" s="74"/>
      <c r="AJ436" s="74"/>
      <c r="AK436" s="69" t="str">
        <f t="shared" si="15"/>
        <v/>
      </c>
      <c r="AL436" s="69" t="str">
        <f t="shared" si="15"/>
        <v/>
      </c>
      <c r="AM436" s="69" t="str">
        <f t="shared" si="15"/>
        <v/>
      </c>
      <c r="AN436" s="79"/>
      <c r="AO436" s="79"/>
      <c r="AP436" s="79"/>
      <c r="AQ436" s="79"/>
      <c r="AR436" s="79"/>
      <c r="AS436" s="79"/>
      <c r="AT436" s="79"/>
      <c r="AU436" s="79"/>
      <c r="AV436" s="80"/>
    </row>
    <row r="437" spans="1:48" s="32" customFormat="1" ht="13.9" thickTop="1" thickBot="1" x14ac:dyDescent="0.45">
      <c r="A437" s="46">
        <v>426</v>
      </c>
      <c r="B437" s="72"/>
      <c r="C437" s="73"/>
      <c r="D437" s="74"/>
      <c r="E437" s="74"/>
      <c r="F437" s="73"/>
      <c r="G437" s="73"/>
      <c r="H437" s="74"/>
      <c r="I437" s="75"/>
      <c r="J437" s="74"/>
      <c r="K437" s="76"/>
      <c r="L437" s="76"/>
      <c r="M437" s="66" t="str">
        <f t="shared" si="13"/>
        <v/>
      </c>
      <c r="N437" s="77"/>
      <c r="O437" s="78"/>
      <c r="P437" s="74"/>
      <c r="Q437" s="79"/>
      <c r="R437" s="74"/>
      <c r="S437" s="74"/>
      <c r="T437" s="74"/>
      <c r="U437" s="74"/>
      <c r="V437" s="74"/>
      <c r="W437" s="74"/>
      <c r="X437" s="74"/>
      <c r="Y437" s="74"/>
      <c r="Z437" s="74"/>
      <c r="AA437" s="74"/>
      <c r="AB437" s="74"/>
      <c r="AC437" s="74"/>
      <c r="AD437" s="74"/>
      <c r="AE437" s="74"/>
      <c r="AF437" s="74"/>
      <c r="AG437" s="74"/>
      <c r="AH437" s="74"/>
      <c r="AI437" s="74"/>
      <c r="AJ437" s="74"/>
      <c r="AK437" s="69" t="str">
        <f t="shared" si="15"/>
        <v/>
      </c>
      <c r="AL437" s="69" t="str">
        <f t="shared" si="15"/>
        <v/>
      </c>
      <c r="AM437" s="69" t="str">
        <f t="shared" si="15"/>
        <v/>
      </c>
      <c r="AN437" s="79"/>
      <c r="AO437" s="79"/>
      <c r="AP437" s="79"/>
      <c r="AQ437" s="79"/>
      <c r="AR437" s="79"/>
      <c r="AS437" s="79"/>
      <c r="AT437" s="79"/>
      <c r="AU437" s="79"/>
      <c r="AV437" s="80"/>
    </row>
    <row r="438" spans="1:48" s="32" customFormat="1" ht="13.9" thickTop="1" thickBot="1" x14ac:dyDescent="0.45">
      <c r="A438" s="46">
        <v>427</v>
      </c>
      <c r="B438" s="72"/>
      <c r="C438" s="73"/>
      <c r="D438" s="74"/>
      <c r="E438" s="74"/>
      <c r="F438" s="73"/>
      <c r="G438" s="73"/>
      <c r="H438" s="74"/>
      <c r="I438" s="75"/>
      <c r="J438" s="74"/>
      <c r="K438" s="76"/>
      <c r="L438" s="76"/>
      <c r="M438" s="66" t="str">
        <f t="shared" si="13"/>
        <v/>
      </c>
      <c r="N438" s="77"/>
      <c r="O438" s="78"/>
      <c r="P438" s="74"/>
      <c r="Q438" s="79"/>
      <c r="R438" s="74"/>
      <c r="S438" s="74"/>
      <c r="T438" s="74"/>
      <c r="U438" s="74"/>
      <c r="V438" s="74"/>
      <c r="W438" s="74"/>
      <c r="X438" s="74"/>
      <c r="Y438" s="74"/>
      <c r="Z438" s="74"/>
      <c r="AA438" s="74"/>
      <c r="AB438" s="74"/>
      <c r="AC438" s="74"/>
      <c r="AD438" s="74"/>
      <c r="AE438" s="74"/>
      <c r="AF438" s="74"/>
      <c r="AG438" s="74"/>
      <c r="AH438" s="74"/>
      <c r="AI438" s="74"/>
      <c r="AJ438" s="74"/>
      <c r="AK438" s="69" t="str">
        <f t="shared" si="15"/>
        <v/>
      </c>
      <c r="AL438" s="69" t="str">
        <f t="shared" si="15"/>
        <v/>
      </c>
      <c r="AM438" s="69" t="str">
        <f t="shared" si="15"/>
        <v/>
      </c>
      <c r="AN438" s="79"/>
      <c r="AO438" s="79"/>
      <c r="AP438" s="79"/>
      <c r="AQ438" s="79"/>
      <c r="AR438" s="79"/>
      <c r="AS438" s="79"/>
      <c r="AT438" s="79"/>
      <c r="AU438" s="79"/>
      <c r="AV438" s="80"/>
    </row>
    <row r="439" spans="1:48" s="32" customFormat="1" ht="13.9" thickTop="1" thickBot="1" x14ac:dyDescent="0.45">
      <c r="A439" s="46">
        <v>428</v>
      </c>
      <c r="B439" s="72"/>
      <c r="C439" s="73"/>
      <c r="D439" s="74"/>
      <c r="E439" s="74"/>
      <c r="F439" s="73"/>
      <c r="G439" s="73"/>
      <c r="H439" s="74"/>
      <c r="I439" s="75"/>
      <c r="J439" s="74"/>
      <c r="K439" s="76"/>
      <c r="L439" s="76"/>
      <c r="M439" s="66" t="str">
        <f t="shared" si="13"/>
        <v/>
      </c>
      <c r="N439" s="77"/>
      <c r="O439" s="78"/>
      <c r="P439" s="74"/>
      <c r="Q439" s="79"/>
      <c r="R439" s="74"/>
      <c r="S439" s="74"/>
      <c r="T439" s="74"/>
      <c r="U439" s="74"/>
      <c r="V439" s="74"/>
      <c r="W439" s="74"/>
      <c r="X439" s="74"/>
      <c r="Y439" s="74"/>
      <c r="Z439" s="74"/>
      <c r="AA439" s="74"/>
      <c r="AB439" s="74"/>
      <c r="AC439" s="74"/>
      <c r="AD439" s="74"/>
      <c r="AE439" s="74"/>
      <c r="AF439" s="74"/>
      <c r="AG439" s="74"/>
      <c r="AH439" s="74"/>
      <c r="AI439" s="74"/>
      <c r="AJ439" s="74"/>
      <c r="AK439" s="69" t="str">
        <f t="shared" si="15"/>
        <v/>
      </c>
      <c r="AL439" s="69" t="str">
        <f t="shared" si="15"/>
        <v/>
      </c>
      <c r="AM439" s="69" t="str">
        <f t="shared" si="15"/>
        <v/>
      </c>
      <c r="AN439" s="79"/>
      <c r="AO439" s="79"/>
      <c r="AP439" s="79"/>
      <c r="AQ439" s="79"/>
      <c r="AR439" s="79"/>
      <c r="AS439" s="79"/>
      <c r="AT439" s="79"/>
      <c r="AU439" s="79"/>
      <c r="AV439" s="80"/>
    </row>
    <row r="440" spans="1:48" s="32" customFormat="1" ht="13.9" thickTop="1" thickBot="1" x14ac:dyDescent="0.45">
      <c r="A440" s="46">
        <v>429</v>
      </c>
      <c r="B440" s="72"/>
      <c r="C440" s="73"/>
      <c r="D440" s="74"/>
      <c r="E440" s="74"/>
      <c r="F440" s="73"/>
      <c r="G440" s="73"/>
      <c r="H440" s="74"/>
      <c r="I440" s="75"/>
      <c r="J440" s="74"/>
      <c r="K440" s="76"/>
      <c r="L440" s="76"/>
      <c r="M440" s="66" t="str">
        <f t="shared" si="13"/>
        <v/>
      </c>
      <c r="N440" s="77"/>
      <c r="O440" s="78"/>
      <c r="P440" s="74"/>
      <c r="Q440" s="79"/>
      <c r="R440" s="74"/>
      <c r="S440" s="74"/>
      <c r="T440" s="74"/>
      <c r="U440" s="74"/>
      <c r="V440" s="74"/>
      <c r="W440" s="74"/>
      <c r="X440" s="74"/>
      <c r="Y440" s="74"/>
      <c r="Z440" s="74"/>
      <c r="AA440" s="74"/>
      <c r="AB440" s="74"/>
      <c r="AC440" s="74"/>
      <c r="AD440" s="74"/>
      <c r="AE440" s="74"/>
      <c r="AF440" s="74"/>
      <c r="AG440" s="74"/>
      <c r="AH440" s="74"/>
      <c r="AI440" s="74"/>
      <c r="AJ440" s="74"/>
      <c r="AK440" s="69" t="str">
        <f t="shared" si="15"/>
        <v/>
      </c>
      <c r="AL440" s="69" t="str">
        <f t="shared" si="15"/>
        <v/>
      </c>
      <c r="AM440" s="69" t="str">
        <f t="shared" si="15"/>
        <v/>
      </c>
      <c r="AN440" s="79"/>
      <c r="AO440" s="79"/>
      <c r="AP440" s="79"/>
      <c r="AQ440" s="79"/>
      <c r="AR440" s="79"/>
      <c r="AS440" s="79"/>
      <c r="AT440" s="79"/>
      <c r="AU440" s="79"/>
      <c r="AV440" s="80"/>
    </row>
    <row r="441" spans="1:48" s="32" customFormat="1" ht="13.9" thickTop="1" thickBot="1" x14ac:dyDescent="0.45">
      <c r="A441" s="46">
        <v>430</v>
      </c>
      <c r="B441" s="72"/>
      <c r="C441" s="73"/>
      <c r="D441" s="74"/>
      <c r="E441" s="74"/>
      <c r="F441" s="73"/>
      <c r="G441" s="73"/>
      <c r="H441" s="74"/>
      <c r="I441" s="75"/>
      <c r="J441" s="74"/>
      <c r="K441" s="76"/>
      <c r="L441" s="76"/>
      <c r="M441" s="66" t="str">
        <f t="shared" si="13"/>
        <v/>
      </c>
      <c r="N441" s="77"/>
      <c r="O441" s="78"/>
      <c r="P441" s="74"/>
      <c r="Q441" s="79"/>
      <c r="R441" s="74"/>
      <c r="S441" s="74"/>
      <c r="T441" s="74"/>
      <c r="U441" s="74"/>
      <c r="V441" s="74"/>
      <c r="W441" s="74"/>
      <c r="X441" s="74"/>
      <c r="Y441" s="74"/>
      <c r="Z441" s="74"/>
      <c r="AA441" s="74"/>
      <c r="AB441" s="74"/>
      <c r="AC441" s="74"/>
      <c r="AD441" s="74"/>
      <c r="AE441" s="74"/>
      <c r="AF441" s="74"/>
      <c r="AG441" s="74"/>
      <c r="AH441" s="74"/>
      <c r="AI441" s="74"/>
      <c r="AJ441" s="74"/>
      <c r="AK441" s="69" t="str">
        <f t="shared" si="15"/>
        <v/>
      </c>
      <c r="AL441" s="69" t="str">
        <f t="shared" si="15"/>
        <v/>
      </c>
      <c r="AM441" s="69" t="str">
        <f t="shared" si="15"/>
        <v/>
      </c>
      <c r="AN441" s="79"/>
      <c r="AO441" s="79"/>
      <c r="AP441" s="79"/>
      <c r="AQ441" s="79"/>
      <c r="AR441" s="79"/>
      <c r="AS441" s="79"/>
      <c r="AT441" s="79"/>
      <c r="AU441" s="79"/>
      <c r="AV441" s="80"/>
    </row>
    <row r="442" spans="1:48" s="32" customFormat="1" ht="13.9" thickTop="1" thickBot="1" x14ac:dyDescent="0.45">
      <c r="A442" s="46">
        <v>431</v>
      </c>
      <c r="B442" s="72"/>
      <c r="C442" s="73"/>
      <c r="D442" s="74"/>
      <c r="E442" s="74"/>
      <c r="F442" s="73"/>
      <c r="G442" s="73"/>
      <c r="H442" s="74"/>
      <c r="I442" s="75"/>
      <c r="J442" s="74"/>
      <c r="K442" s="76"/>
      <c r="L442" s="76"/>
      <c r="M442" s="66" t="str">
        <f t="shared" si="13"/>
        <v/>
      </c>
      <c r="N442" s="77"/>
      <c r="O442" s="78"/>
      <c r="P442" s="74"/>
      <c r="Q442" s="79"/>
      <c r="R442" s="74"/>
      <c r="S442" s="74"/>
      <c r="T442" s="74"/>
      <c r="U442" s="74"/>
      <c r="V442" s="74"/>
      <c r="W442" s="74"/>
      <c r="X442" s="74"/>
      <c r="Y442" s="74"/>
      <c r="Z442" s="74"/>
      <c r="AA442" s="74"/>
      <c r="AB442" s="74"/>
      <c r="AC442" s="74"/>
      <c r="AD442" s="74"/>
      <c r="AE442" s="74"/>
      <c r="AF442" s="74"/>
      <c r="AG442" s="74"/>
      <c r="AH442" s="74"/>
      <c r="AI442" s="74"/>
      <c r="AJ442" s="74"/>
      <c r="AK442" s="69" t="str">
        <f t="shared" si="15"/>
        <v/>
      </c>
      <c r="AL442" s="69" t="str">
        <f t="shared" si="15"/>
        <v/>
      </c>
      <c r="AM442" s="69" t="str">
        <f t="shared" si="15"/>
        <v/>
      </c>
      <c r="AN442" s="79"/>
      <c r="AO442" s="79"/>
      <c r="AP442" s="79"/>
      <c r="AQ442" s="79"/>
      <c r="AR442" s="79"/>
      <c r="AS442" s="79"/>
      <c r="AT442" s="79"/>
      <c r="AU442" s="79"/>
      <c r="AV442" s="80"/>
    </row>
    <row r="443" spans="1:48" s="32" customFormat="1" ht="13.9" thickTop="1" thickBot="1" x14ac:dyDescent="0.45">
      <c r="A443" s="46">
        <v>432</v>
      </c>
      <c r="B443" s="72"/>
      <c r="C443" s="73"/>
      <c r="D443" s="74"/>
      <c r="E443" s="74"/>
      <c r="F443" s="73"/>
      <c r="G443" s="73"/>
      <c r="H443" s="74"/>
      <c r="I443" s="75"/>
      <c r="J443" s="74"/>
      <c r="K443" s="76"/>
      <c r="L443" s="76"/>
      <c r="M443" s="66" t="str">
        <f t="shared" si="13"/>
        <v/>
      </c>
      <c r="N443" s="77"/>
      <c r="O443" s="78"/>
      <c r="P443" s="74"/>
      <c r="Q443" s="79"/>
      <c r="R443" s="74"/>
      <c r="S443" s="74"/>
      <c r="T443" s="74"/>
      <c r="U443" s="74"/>
      <c r="V443" s="74"/>
      <c r="W443" s="74"/>
      <c r="X443" s="74"/>
      <c r="Y443" s="74"/>
      <c r="Z443" s="74"/>
      <c r="AA443" s="74"/>
      <c r="AB443" s="74"/>
      <c r="AC443" s="74"/>
      <c r="AD443" s="74"/>
      <c r="AE443" s="74"/>
      <c r="AF443" s="74"/>
      <c r="AG443" s="74"/>
      <c r="AH443" s="74"/>
      <c r="AI443" s="74"/>
      <c r="AJ443" s="74"/>
      <c r="AK443" s="69" t="str">
        <f t="shared" si="15"/>
        <v/>
      </c>
      <c r="AL443" s="69" t="str">
        <f t="shared" si="15"/>
        <v/>
      </c>
      <c r="AM443" s="69" t="str">
        <f t="shared" si="15"/>
        <v/>
      </c>
      <c r="AN443" s="79"/>
      <c r="AO443" s="79"/>
      <c r="AP443" s="79"/>
      <c r="AQ443" s="79"/>
      <c r="AR443" s="79"/>
      <c r="AS443" s="79"/>
      <c r="AT443" s="79"/>
      <c r="AU443" s="79"/>
      <c r="AV443" s="80"/>
    </row>
    <row r="444" spans="1:48" s="32" customFormat="1" ht="13.9" thickTop="1" thickBot="1" x14ac:dyDescent="0.45">
      <c r="A444" s="46">
        <v>433</v>
      </c>
      <c r="B444" s="72"/>
      <c r="C444" s="73"/>
      <c r="D444" s="74"/>
      <c r="E444" s="74"/>
      <c r="F444" s="73"/>
      <c r="G444" s="73"/>
      <c r="H444" s="74"/>
      <c r="I444" s="75"/>
      <c r="J444" s="74"/>
      <c r="K444" s="76"/>
      <c r="L444" s="76"/>
      <c r="M444" s="66" t="str">
        <f t="shared" si="13"/>
        <v/>
      </c>
      <c r="N444" s="77"/>
      <c r="O444" s="78"/>
      <c r="P444" s="74"/>
      <c r="Q444" s="79"/>
      <c r="R444" s="74"/>
      <c r="S444" s="74"/>
      <c r="T444" s="74"/>
      <c r="U444" s="74"/>
      <c r="V444" s="74"/>
      <c r="W444" s="74"/>
      <c r="X444" s="74"/>
      <c r="Y444" s="74"/>
      <c r="Z444" s="74"/>
      <c r="AA444" s="74"/>
      <c r="AB444" s="74"/>
      <c r="AC444" s="74"/>
      <c r="AD444" s="74"/>
      <c r="AE444" s="74"/>
      <c r="AF444" s="74"/>
      <c r="AG444" s="74"/>
      <c r="AH444" s="74"/>
      <c r="AI444" s="74"/>
      <c r="AJ444" s="74"/>
      <c r="AK444" s="69" t="str">
        <f t="shared" si="15"/>
        <v/>
      </c>
      <c r="AL444" s="69" t="str">
        <f t="shared" si="15"/>
        <v/>
      </c>
      <c r="AM444" s="69" t="str">
        <f t="shared" si="15"/>
        <v/>
      </c>
      <c r="AN444" s="79"/>
      <c r="AO444" s="79"/>
      <c r="AP444" s="79"/>
      <c r="AQ444" s="79"/>
      <c r="AR444" s="79"/>
      <c r="AS444" s="79"/>
      <c r="AT444" s="79"/>
      <c r="AU444" s="79"/>
      <c r="AV444" s="80"/>
    </row>
    <row r="445" spans="1:48" s="32" customFormat="1" ht="13.9" thickTop="1" thickBot="1" x14ac:dyDescent="0.45">
      <c r="A445" s="46">
        <v>434</v>
      </c>
      <c r="B445" s="72"/>
      <c r="C445" s="73"/>
      <c r="D445" s="74"/>
      <c r="E445" s="74"/>
      <c r="F445" s="73"/>
      <c r="G445" s="73"/>
      <c r="H445" s="74"/>
      <c r="I445" s="75"/>
      <c r="J445" s="74"/>
      <c r="K445" s="76"/>
      <c r="L445" s="76"/>
      <c r="M445" s="66" t="str">
        <f t="shared" si="13"/>
        <v/>
      </c>
      <c r="N445" s="77"/>
      <c r="O445" s="78"/>
      <c r="P445" s="74"/>
      <c r="Q445" s="79"/>
      <c r="R445" s="74"/>
      <c r="S445" s="74"/>
      <c r="T445" s="74"/>
      <c r="U445" s="74"/>
      <c r="V445" s="74"/>
      <c r="W445" s="74"/>
      <c r="X445" s="74"/>
      <c r="Y445" s="74"/>
      <c r="Z445" s="74"/>
      <c r="AA445" s="74"/>
      <c r="AB445" s="74"/>
      <c r="AC445" s="74"/>
      <c r="AD445" s="74"/>
      <c r="AE445" s="74"/>
      <c r="AF445" s="74"/>
      <c r="AG445" s="74"/>
      <c r="AH445" s="74"/>
      <c r="AI445" s="74"/>
      <c r="AJ445" s="74"/>
      <c r="AK445" s="69" t="str">
        <f t="shared" si="15"/>
        <v/>
      </c>
      <c r="AL445" s="69" t="str">
        <f t="shared" si="15"/>
        <v/>
      </c>
      <c r="AM445" s="69" t="str">
        <f t="shared" si="15"/>
        <v/>
      </c>
      <c r="AN445" s="79"/>
      <c r="AO445" s="79"/>
      <c r="AP445" s="79"/>
      <c r="AQ445" s="79"/>
      <c r="AR445" s="79"/>
      <c r="AS445" s="79"/>
      <c r="AT445" s="79"/>
      <c r="AU445" s="79"/>
      <c r="AV445" s="80"/>
    </row>
    <row r="446" spans="1:48" s="32" customFormat="1" ht="13.9" thickTop="1" thickBot="1" x14ac:dyDescent="0.45">
      <c r="A446" s="46">
        <v>435</v>
      </c>
      <c r="B446" s="72"/>
      <c r="C446" s="73"/>
      <c r="D446" s="74"/>
      <c r="E446" s="74"/>
      <c r="F446" s="73"/>
      <c r="G446" s="73"/>
      <c r="H446" s="74"/>
      <c r="I446" s="75"/>
      <c r="J446" s="74"/>
      <c r="K446" s="76"/>
      <c r="L446" s="76"/>
      <c r="M446" s="66" t="str">
        <f t="shared" si="13"/>
        <v/>
      </c>
      <c r="N446" s="77"/>
      <c r="O446" s="78"/>
      <c r="P446" s="74"/>
      <c r="Q446" s="79"/>
      <c r="R446" s="74"/>
      <c r="S446" s="74"/>
      <c r="T446" s="74"/>
      <c r="U446" s="74"/>
      <c r="V446" s="74"/>
      <c r="W446" s="74"/>
      <c r="X446" s="74"/>
      <c r="Y446" s="74"/>
      <c r="Z446" s="74"/>
      <c r="AA446" s="74"/>
      <c r="AB446" s="74"/>
      <c r="AC446" s="74"/>
      <c r="AD446" s="74"/>
      <c r="AE446" s="74"/>
      <c r="AF446" s="74"/>
      <c r="AG446" s="74"/>
      <c r="AH446" s="74"/>
      <c r="AI446" s="74"/>
      <c r="AJ446" s="74"/>
      <c r="AK446" s="69" t="str">
        <f t="shared" si="15"/>
        <v/>
      </c>
      <c r="AL446" s="69" t="str">
        <f t="shared" si="15"/>
        <v/>
      </c>
      <c r="AM446" s="69" t="str">
        <f t="shared" si="15"/>
        <v/>
      </c>
      <c r="AN446" s="79"/>
      <c r="AO446" s="79"/>
      <c r="AP446" s="79"/>
      <c r="AQ446" s="79"/>
      <c r="AR446" s="79"/>
      <c r="AS446" s="79"/>
      <c r="AT446" s="79"/>
      <c r="AU446" s="79"/>
      <c r="AV446" s="80"/>
    </row>
    <row r="447" spans="1:48" s="32" customFormat="1" ht="13.9" thickTop="1" thickBot="1" x14ac:dyDescent="0.45">
      <c r="A447" s="46">
        <v>436</v>
      </c>
      <c r="B447" s="72"/>
      <c r="C447" s="73"/>
      <c r="D447" s="74"/>
      <c r="E447" s="74"/>
      <c r="F447" s="73"/>
      <c r="G447" s="73"/>
      <c r="H447" s="74"/>
      <c r="I447" s="75"/>
      <c r="J447" s="74"/>
      <c r="K447" s="76"/>
      <c r="L447" s="76"/>
      <c r="M447" s="66" t="str">
        <f t="shared" si="13"/>
        <v/>
      </c>
      <c r="N447" s="77"/>
      <c r="O447" s="78"/>
      <c r="P447" s="74"/>
      <c r="Q447" s="79"/>
      <c r="R447" s="74"/>
      <c r="S447" s="74"/>
      <c r="T447" s="74"/>
      <c r="U447" s="74"/>
      <c r="V447" s="74"/>
      <c r="W447" s="74"/>
      <c r="X447" s="74"/>
      <c r="Y447" s="74"/>
      <c r="Z447" s="74"/>
      <c r="AA447" s="74"/>
      <c r="AB447" s="74"/>
      <c r="AC447" s="74"/>
      <c r="AD447" s="74"/>
      <c r="AE447" s="74"/>
      <c r="AF447" s="74"/>
      <c r="AG447" s="74"/>
      <c r="AH447" s="74"/>
      <c r="AI447" s="74"/>
      <c r="AJ447" s="74"/>
      <c r="AK447" s="69" t="str">
        <f t="shared" si="15"/>
        <v/>
      </c>
      <c r="AL447" s="69" t="str">
        <f t="shared" si="15"/>
        <v/>
      </c>
      <c r="AM447" s="69" t="str">
        <f t="shared" si="15"/>
        <v/>
      </c>
      <c r="AN447" s="79"/>
      <c r="AO447" s="79"/>
      <c r="AP447" s="79"/>
      <c r="AQ447" s="79"/>
      <c r="AR447" s="79"/>
      <c r="AS447" s="79"/>
      <c r="AT447" s="79"/>
      <c r="AU447" s="79"/>
      <c r="AV447" s="80"/>
    </row>
    <row r="448" spans="1:48" s="32" customFormat="1" ht="13.9" thickTop="1" thickBot="1" x14ac:dyDescent="0.45">
      <c r="A448" s="46">
        <v>437</v>
      </c>
      <c r="B448" s="72"/>
      <c r="C448" s="73"/>
      <c r="D448" s="74"/>
      <c r="E448" s="74"/>
      <c r="F448" s="73"/>
      <c r="G448" s="73"/>
      <c r="H448" s="74"/>
      <c r="I448" s="75"/>
      <c r="J448" s="74"/>
      <c r="K448" s="76"/>
      <c r="L448" s="76"/>
      <c r="M448" s="66" t="str">
        <f t="shared" si="13"/>
        <v/>
      </c>
      <c r="N448" s="77"/>
      <c r="O448" s="78"/>
      <c r="P448" s="74"/>
      <c r="Q448" s="79"/>
      <c r="R448" s="74"/>
      <c r="S448" s="74"/>
      <c r="T448" s="74"/>
      <c r="U448" s="74"/>
      <c r="V448" s="74"/>
      <c r="W448" s="74"/>
      <c r="X448" s="74"/>
      <c r="Y448" s="74"/>
      <c r="Z448" s="74"/>
      <c r="AA448" s="74"/>
      <c r="AB448" s="74"/>
      <c r="AC448" s="74"/>
      <c r="AD448" s="74"/>
      <c r="AE448" s="74"/>
      <c r="AF448" s="74"/>
      <c r="AG448" s="74"/>
      <c r="AH448" s="74"/>
      <c r="AI448" s="74"/>
      <c r="AJ448" s="74"/>
      <c r="AK448" s="69" t="str">
        <f t="shared" si="15"/>
        <v/>
      </c>
      <c r="AL448" s="69" t="str">
        <f t="shared" si="15"/>
        <v/>
      </c>
      <c r="AM448" s="69" t="str">
        <f t="shared" si="15"/>
        <v/>
      </c>
      <c r="AN448" s="79"/>
      <c r="AO448" s="79"/>
      <c r="AP448" s="79"/>
      <c r="AQ448" s="79"/>
      <c r="AR448" s="79"/>
      <c r="AS448" s="79"/>
      <c r="AT448" s="79"/>
      <c r="AU448" s="79"/>
      <c r="AV448" s="80"/>
    </row>
    <row r="449" spans="1:48" s="32" customFormat="1" ht="13.9" thickTop="1" thickBot="1" x14ac:dyDescent="0.45">
      <c r="A449" s="46">
        <v>438</v>
      </c>
      <c r="B449" s="72"/>
      <c r="C449" s="73"/>
      <c r="D449" s="74"/>
      <c r="E449" s="74"/>
      <c r="F449" s="73"/>
      <c r="G449" s="73"/>
      <c r="H449" s="74"/>
      <c r="I449" s="75"/>
      <c r="J449" s="74"/>
      <c r="K449" s="76"/>
      <c r="L449" s="76"/>
      <c r="M449" s="66" t="str">
        <f t="shared" si="13"/>
        <v/>
      </c>
      <c r="N449" s="77"/>
      <c r="O449" s="78"/>
      <c r="P449" s="74"/>
      <c r="Q449" s="79"/>
      <c r="R449" s="74"/>
      <c r="S449" s="74"/>
      <c r="T449" s="74"/>
      <c r="U449" s="74"/>
      <c r="V449" s="74"/>
      <c r="W449" s="74"/>
      <c r="X449" s="74"/>
      <c r="Y449" s="74"/>
      <c r="Z449" s="74"/>
      <c r="AA449" s="74"/>
      <c r="AB449" s="74"/>
      <c r="AC449" s="74"/>
      <c r="AD449" s="74"/>
      <c r="AE449" s="74"/>
      <c r="AF449" s="74"/>
      <c r="AG449" s="74"/>
      <c r="AH449" s="74"/>
      <c r="AI449" s="74"/>
      <c r="AJ449" s="74"/>
      <c r="AK449" s="69" t="str">
        <f t="shared" si="15"/>
        <v/>
      </c>
      <c r="AL449" s="69" t="str">
        <f t="shared" si="15"/>
        <v/>
      </c>
      <c r="AM449" s="69" t="str">
        <f t="shared" si="15"/>
        <v/>
      </c>
      <c r="AN449" s="79"/>
      <c r="AO449" s="79"/>
      <c r="AP449" s="79"/>
      <c r="AQ449" s="79"/>
      <c r="AR449" s="79"/>
      <c r="AS449" s="79"/>
      <c r="AT449" s="79"/>
      <c r="AU449" s="79"/>
      <c r="AV449" s="80"/>
    </row>
    <row r="450" spans="1:48" s="32" customFormat="1" ht="13.9" thickTop="1" thickBot="1" x14ac:dyDescent="0.45">
      <c r="A450" s="46">
        <v>439</v>
      </c>
      <c r="B450" s="72"/>
      <c r="C450" s="73"/>
      <c r="D450" s="74"/>
      <c r="E450" s="74"/>
      <c r="F450" s="73"/>
      <c r="G450" s="73"/>
      <c r="H450" s="74"/>
      <c r="I450" s="75"/>
      <c r="J450" s="74"/>
      <c r="K450" s="76"/>
      <c r="L450" s="76"/>
      <c r="M450" s="66" t="str">
        <f t="shared" si="13"/>
        <v/>
      </c>
      <c r="N450" s="77"/>
      <c r="O450" s="78"/>
      <c r="P450" s="74"/>
      <c r="Q450" s="79"/>
      <c r="R450" s="74"/>
      <c r="S450" s="74"/>
      <c r="T450" s="74"/>
      <c r="U450" s="74"/>
      <c r="V450" s="74"/>
      <c r="W450" s="74"/>
      <c r="X450" s="74"/>
      <c r="Y450" s="74"/>
      <c r="Z450" s="74"/>
      <c r="AA450" s="74"/>
      <c r="AB450" s="74"/>
      <c r="AC450" s="74"/>
      <c r="AD450" s="74"/>
      <c r="AE450" s="74"/>
      <c r="AF450" s="74"/>
      <c r="AG450" s="74"/>
      <c r="AH450" s="74"/>
      <c r="AI450" s="74"/>
      <c r="AJ450" s="74"/>
      <c r="AK450" s="69" t="str">
        <f t="shared" si="15"/>
        <v/>
      </c>
      <c r="AL450" s="69" t="str">
        <f t="shared" si="15"/>
        <v/>
      </c>
      <c r="AM450" s="69" t="str">
        <f t="shared" si="15"/>
        <v/>
      </c>
      <c r="AN450" s="79"/>
      <c r="AO450" s="79"/>
      <c r="AP450" s="79"/>
      <c r="AQ450" s="79"/>
      <c r="AR450" s="79"/>
      <c r="AS450" s="79"/>
      <c r="AT450" s="79"/>
      <c r="AU450" s="79"/>
      <c r="AV450" s="80"/>
    </row>
    <row r="451" spans="1:48" s="32" customFormat="1" ht="13.9" thickTop="1" thickBot="1" x14ac:dyDescent="0.45">
      <c r="A451" s="46">
        <v>440</v>
      </c>
      <c r="B451" s="72"/>
      <c r="C451" s="73"/>
      <c r="D451" s="74"/>
      <c r="E451" s="74"/>
      <c r="F451" s="73"/>
      <c r="G451" s="73"/>
      <c r="H451" s="74"/>
      <c r="I451" s="75"/>
      <c r="J451" s="74"/>
      <c r="K451" s="76"/>
      <c r="L451" s="76"/>
      <c r="M451" s="66" t="str">
        <f t="shared" si="13"/>
        <v/>
      </c>
      <c r="N451" s="77"/>
      <c r="O451" s="78"/>
      <c r="P451" s="74"/>
      <c r="Q451" s="79"/>
      <c r="R451" s="74"/>
      <c r="S451" s="74"/>
      <c r="T451" s="74"/>
      <c r="U451" s="74"/>
      <c r="V451" s="74"/>
      <c r="W451" s="74"/>
      <c r="X451" s="74"/>
      <c r="Y451" s="74"/>
      <c r="Z451" s="74"/>
      <c r="AA451" s="74"/>
      <c r="AB451" s="74"/>
      <c r="AC451" s="74"/>
      <c r="AD451" s="74"/>
      <c r="AE451" s="74"/>
      <c r="AF451" s="74"/>
      <c r="AG451" s="74"/>
      <c r="AH451" s="74"/>
      <c r="AI451" s="74"/>
      <c r="AJ451" s="74"/>
      <c r="AK451" s="69" t="str">
        <f t="shared" si="15"/>
        <v/>
      </c>
      <c r="AL451" s="69" t="str">
        <f t="shared" si="15"/>
        <v/>
      </c>
      <c r="AM451" s="69" t="str">
        <f t="shared" si="15"/>
        <v/>
      </c>
      <c r="AN451" s="79"/>
      <c r="AO451" s="79"/>
      <c r="AP451" s="79"/>
      <c r="AQ451" s="79"/>
      <c r="AR451" s="79"/>
      <c r="AS451" s="79"/>
      <c r="AT451" s="79"/>
      <c r="AU451" s="79"/>
      <c r="AV451" s="80"/>
    </row>
    <row r="452" spans="1:48" s="32" customFormat="1" ht="13.9" thickTop="1" thickBot="1" x14ac:dyDescent="0.45">
      <c r="A452" s="46">
        <v>441</v>
      </c>
      <c r="B452" s="72"/>
      <c r="C452" s="73"/>
      <c r="D452" s="74"/>
      <c r="E452" s="74"/>
      <c r="F452" s="73"/>
      <c r="G452" s="73"/>
      <c r="H452" s="74"/>
      <c r="I452" s="75"/>
      <c r="J452" s="74"/>
      <c r="K452" s="76"/>
      <c r="L452" s="76"/>
      <c r="M452" s="66" t="str">
        <f t="shared" si="13"/>
        <v/>
      </c>
      <c r="N452" s="77"/>
      <c r="O452" s="78"/>
      <c r="P452" s="74"/>
      <c r="Q452" s="79"/>
      <c r="R452" s="74"/>
      <c r="S452" s="74"/>
      <c r="T452" s="74"/>
      <c r="U452" s="74"/>
      <c r="V452" s="74"/>
      <c r="W452" s="74"/>
      <c r="X452" s="74"/>
      <c r="Y452" s="74"/>
      <c r="Z452" s="74"/>
      <c r="AA452" s="74"/>
      <c r="AB452" s="74"/>
      <c r="AC452" s="74"/>
      <c r="AD452" s="74"/>
      <c r="AE452" s="74"/>
      <c r="AF452" s="74"/>
      <c r="AG452" s="74"/>
      <c r="AH452" s="74"/>
      <c r="AI452" s="74"/>
      <c r="AJ452" s="74"/>
      <c r="AK452" s="69" t="str">
        <f t="shared" si="15"/>
        <v/>
      </c>
      <c r="AL452" s="69" t="str">
        <f t="shared" si="15"/>
        <v/>
      </c>
      <c r="AM452" s="69" t="str">
        <f t="shared" si="15"/>
        <v/>
      </c>
      <c r="AN452" s="79"/>
      <c r="AO452" s="79"/>
      <c r="AP452" s="79"/>
      <c r="AQ452" s="79"/>
      <c r="AR452" s="79"/>
      <c r="AS452" s="79"/>
      <c r="AT452" s="79"/>
      <c r="AU452" s="79"/>
      <c r="AV452" s="80"/>
    </row>
    <row r="453" spans="1:48" s="32" customFormat="1" ht="13.9" thickTop="1" thickBot="1" x14ac:dyDescent="0.45">
      <c r="A453" s="46">
        <v>442</v>
      </c>
      <c r="B453" s="72"/>
      <c r="C453" s="73"/>
      <c r="D453" s="74"/>
      <c r="E453" s="74"/>
      <c r="F453" s="73"/>
      <c r="G453" s="73"/>
      <c r="H453" s="74"/>
      <c r="I453" s="75"/>
      <c r="J453" s="74"/>
      <c r="K453" s="76"/>
      <c r="L453" s="76"/>
      <c r="M453" s="66" t="str">
        <f t="shared" si="13"/>
        <v/>
      </c>
      <c r="N453" s="77"/>
      <c r="O453" s="78"/>
      <c r="P453" s="74"/>
      <c r="Q453" s="79"/>
      <c r="R453" s="74"/>
      <c r="S453" s="74"/>
      <c r="T453" s="74"/>
      <c r="U453" s="74"/>
      <c r="V453" s="74"/>
      <c r="W453" s="74"/>
      <c r="X453" s="74"/>
      <c r="Y453" s="74"/>
      <c r="Z453" s="74"/>
      <c r="AA453" s="74"/>
      <c r="AB453" s="74"/>
      <c r="AC453" s="74"/>
      <c r="AD453" s="74"/>
      <c r="AE453" s="74"/>
      <c r="AF453" s="74"/>
      <c r="AG453" s="74"/>
      <c r="AH453" s="74"/>
      <c r="AI453" s="74"/>
      <c r="AJ453" s="74"/>
      <c r="AK453" s="69" t="str">
        <f t="shared" si="15"/>
        <v/>
      </c>
      <c r="AL453" s="69" t="str">
        <f t="shared" si="15"/>
        <v/>
      </c>
      <c r="AM453" s="69" t="str">
        <f t="shared" si="15"/>
        <v/>
      </c>
      <c r="AN453" s="79"/>
      <c r="AO453" s="79"/>
      <c r="AP453" s="79"/>
      <c r="AQ453" s="79"/>
      <c r="AR453" s="79"/>
      <c r="AS453" s="79"/>
      <c r="AT453" s="79"/>
      <c r="AU453" s="79"/>
      <c r="AV453" s="80"/>
    </row>
    <row r="454" spans="1:48" s="32" customFormat="1" ht="13.9" thickTop="1" thickBot="1" x14ac:dyDescent="0.45">
      <c r="A454" s="46">
        <v>443</v>
      </c>
      <c r="B454" s="72"/>
      <c r="C454" s="73"/>
      <c r="D454" s="74"/>
      <c r="E454" s="74"/>
      <c r="F454" s="73"/>
      <c r="G454" s="73"/>
      <c r="H454" s="74"/>
      <c r="I454" s="75"/>
      <c r="J454" s="74"/>
      <c r="K454" s="76"/>
      <c r="L454" s="76"/>
      <c r="M454" s="66" t="str">
        <f t="shared" si="13"/>
        <v/>
      </c>
      <c r="N454" s="77"/>
      <c r="O454" s="78"/>
      <c r="P454" s="74"/>
      <c r="Q454" s="79"/>
      <c r="R454" s="74"/>
      <c r="S454" s="74"/>
      <c r="T454" s="74"/>
      <c r="U454" s="74"/>
      <c r="V454" s="74"/>
      <c r="W454" s="74"/>
      <c r="X454" s="74"/>
      <c r="Y454" s="74"/>
      <c r="Z454" s="74"/>
      <c r="AA454" s="74"/>
      <c r="AB454" s="74"/>
      <c r="AC454" s="74"/>
      <c r="AD454" s="74"/>
      <c r="AE454" s="74"/>
      <c r="AF454" s="74"/>
      <c r="AG454" s="74"/>
      <c r="AH454" s="74"/>
      <c r="AI454" s="74"/>
      <c r="AJ454" s="74"/>
      <c r="AK454" s="69" t="str">
        <f t="shared" si="15"/>
        <v/>
      </c>
      <c r="AL454" s="69" t="str">
        <f t="shared" si="15"/>
        <v/>
      </c>
      <c r="AM454" s="69" t="str">
        <f t="shared" si="15"/>
        <v/>
      </c>
      <c r="AN454" s="79"/>
      <c r="AO454" s="79"/>
      <c r="AP454" s="79"/>
      <c r="AQ454" s="79"/>
      <c r="AR454" s="79"/>
      <c r="AS454" s="79"/>
      <c r="AT454" s="79"/>
      <c r="AU454" s="79"/>
      <c r="AV454" s="80"/>
    </row>
    <row r="455" spans="1:48" s="32" customFormat="1" ht="13.9" thickTop="1" thickBot="1" x14ac:dyDescent="0.45">
      <c r="A455" s="46">
        <v>444</v>
      </c>
      <c r="B455" s="72"/>
      <c r="C455" s="73"/>
      <c r="D455" s="74"/>
      <c r="E455" s="74"/>
      <c r="F455" s="73"/>
      <c r="G455" s="73"/>
      <c r="H455" s="74"/>
      <c r="I455" s="75"/>
      <c r="J455" s="74"/>
      <c r="K455" s="76"/>
      <c r="L455" s="76"/>
      <c r="M455" s="66" t="str">
        <f t="shared" si="13"/>
        <v/>
      </c>
      <c r="N455" s="77"/>
      <c r="O455" s="78"/>
      <c r="P455" s="74"/>
      <c r="Q455" s="79"/>
      <c r="R455" s="74"/>
      <c r="S455" s="74"/>
      <c r="T455" s="74"/>
      <c r="U455" s="74"/>
      <c r="V455" s="74"/>
      <c r="W455" s="74"/>
      <c r="X455" s="74"/>
      <c r="Y455" s="74"/>
      <c r="Z455" s="74"/>
      <c r="AA455" s="74"/>
      <c r="AB455" s="74"/>
      <c r="AC455" s="74"/>
      <c r="AD455" s="74"/>
      <c r="AE455" s="74"/>
      <c r="AF455" s="74"/>
      <c r="AG455" s="74"/>
      <c r="AH455" s="74"/>
      <c r="AI455" s="74"/>
      <c r="AJ455" s="74"/>
      <c r="AK455" s="69" t="str">
        <f t="shared" si="15"/>
        <v/>
      </c>
      <c r="AL455" s="69" t="str">
        <f t="shared" si="15"/>
        <v/>
      </c>
      <c r="AM455" s="69" t="str">
        <f t="shared" si="15"/>
        <v/>
      </c>
      <c r="AN455" s="79"/>
      <c r="AO455" s="79"/>
      <c r="AP455" s="79"/>
      <c r="AQ455" s="79"/>
      <c r="AR455" s="79"/>
      <c r="AS455" s="79"/>
      <c r="AT455" s="79"/>
      <c r="AU455" s="79"/>
      <c r="AV455" s="80"/>
    </row>
    <row r="456" spans="1:48" s="32" customFormat="1" ht="13.9" thickTop="1" thickBot="1" x14ac:dyDescent="0.45">
      <c r="A456" s="46">
        <v>445</v>
      </c>
      <c r="B456" s="72"/>
      <c r="C456" s="73"/>
      <c r="D456" s="74"/>
      <c r="E456" s="74"/>
      <c r="F456" s="73"/>
      <c r="G456" s="73"/>
      <c r="H456" s="74"/>
      <c r="I456" s="75"/>
      <c r="J456" s="74"/>
      <c r="K456" s="76"/>
      <c r="L456" s="76"/>
      <c r="M456" s="66" t="str">
        <f t="shared" si="13"/>
        <v/>
      </c>
      <c r="N456" s="77"/>
      <c r="O456" s="78"/>
      <c r="P456" s="74"/>
      <c r="Q456" s="79"/>
      <c r="R456" s="74"/>
      <c r="S456" s="74"/>
      <c r="T456" s="74"/>
      <c r="U456" s="74"/>
      <c r="V456" s="74"/>
      <c r="W456" s="74"/>
      <c r="X456" s="74"/>
      <c r="Y456" s="74"/>
      <c r="Z456" s="74"/>
      <c r="AA456" s="74"/>
      <c r="AB456" s="74"/>
      <c r="AC456" s="74"/>
      <c r="AD456" s="74"/>
      <c r="AE456" s="74"/>
      <c r="AF456" s="74"/>
      <c r="AG456" s="74"/>
      <c r="AH456" s="74"/>
      <c r="AI456" s="74"/>
      <c r="AJ456" s="74"/>
      <c r="AK456" s="69" t="str">
        <f t="shared" si="15"/>
        <v/>
      </c>
      <c r="AL456" s="69" t="str">
        <f t="shared" si="15"/>
        <v/>
      </c>
      <c r="AM456" s="69" t="str">
        <f t="shared" si="15"/>
        <v/>
      </c>
      <c r="AN456" s="79"/>
      <c r="AO456" s="79"/>
      <c r="AP456" s="79"/>
      <c r="AQ456" s="79"/>
      <c r="AR456" s="79"/>
      <c r="AS456" s="79"/>
      <c r="AT456" s="79"/>
      <c r="AU456" s="79"/>
      <c r="AV456" s="80"/>
    </row>
    <row r="457" spans="1:48" s="32" customFormat="1" ht="13.9" thickTop="1" thickBot="1" x14ac:dyDescent="0.45">
      <c r="A457" s="46">
        <v>446</v>
      </c>
      <c r="B457" s="72"/>
      <c r="C457" s="73"/>
      <c r="D457" s="74"/>
      <c r="E457" s="74"/>
      <c r="F457" s="73"/>
      <c r="G457" s="73"/>
      <c r="H457" s="74"/>
      <c r="I457" s="75"/>
      <c r="J457" s="74"/>
      <c r="K457" s="76"/>
      <c r="L457" s="76"/>
      <c r="M457" s="66" t="str">
        <f t="shared" si="13"/>
        <v/>
      </c>
      <c r="N457" s="77"/>
      <c r="O457" s="78"/>
      <c r="P457" s="74"/>
      <c r="Q457" s="79"/>
      <c r="R457" s="74"/>
      <c r="S457" s="74"/>
      <c r="T457" s="74"/>
      <c r="U457" s="74"/>
      <c r="V457" s="74"/>
      <c r="W457" s="74"/>
      <c r="X457" s="74"/>
      <c r="Y457" s="74"/>
      <c r="Z457" s="74"/>
      <c r="AA457" s="74"/>
      <c r="AB457" s="74"/>
      <c r="AC457" s="74"/>
      <c r="AD457" s="74"/>
      <c r="AE457" s="74"/>
      <c r="AF457" s="74"/>
      <c r="AG457" s="74"/>
      <c r="AH457" s="74"/>
      <c r="AI457" s="74"/>
      <c r="AJ457" s="74"/>
      <c r="AK457" s="69" t="str">
        <f t="shared" si="15"/>
        <v/>
      </c>
      <c r="AL457" s="69" t="str">
        <f t="shared" si="15"/>
        <v/>
      </c>
      <c r="AM457" s="69" t="str">
        <f t="shared" si="15"/>
        <v/>
      </c>
      <c r="AN457" s="79"/>
      <c r="AO457" s="79"/>
      <c r="AP457" s="79"/>
      <c r="AQ457" s="79"/>
      <c r="AR457" s="79"/>
      <c r="AS457" s="79"/>
      <c r="AT457" s="79"/>
      <c r="AU457" s="79"/>
      <c r="AV457" s="80"/>
    </row>
    <row r="458" spans="1:48" s="32" customFormat="1" ht="13.9" thickTop="1" thickBot="1" x14ac:dyDescent="0.45">
      <c r="A458" s="46">
        <v>447</v>
      </c>
      <c r="B458" s="72"/>
      <c r="C458" s="73"/>
      <c r="D458" s="74"/>
      <c r="E458" s="74"/>
      <c r="F458" s="73"/>
      <c r="G458" s="73"/>
      <c r="H458" s="74"/>
      <c r="I458" s="75"/>
      <c r="J458" s="74"/>
      <c r="K458" s="76"/>
      <c r="L458" s="76"/>
      <c r="M458" s="66" t="str">
        <f t="shared" si="13"/>
        <v/>
      </c>
      <c r="N458" s="77"/>
      <c r="O458" s="78"/>
      <c r="P458" s="74"/>
      <c r="Q458" s="79"/>
      <c r="R458" s="74"/>
      <c r="S458" s="74"/>
      <c r="T458" s="74"/>
      <c r="U458" s="74"/>
      <c r="V458" s="74"/>
      <c r="W458" s="74"/>
      <c r="X458" s="74"/>
      <c r="Y458" s="74"/>
      <c r="Z458" s="74"/>
      <c r="AA458" s="74"/>
      <c r="AB458" s="74"/>
      <c r="AC458" s="74"/>
      <c r="AD458" s="74"/>
      <c r="AE458" s="74"/>
      <c r="AF458" s="74"/>
      <c r="AG458" s="74"/>
      <c r="AH458" s="74"/>
      <c r="AI458" s="74"/>
      <c r="AJ458" s="74"/>
      <c r="AK458" s="69" t="str">
        <f t="shared" si="15"/>
        <v/>
      </c>
      <c r="AL458" s="69" t="str">
        <f t="shared" si="15"/>
        <v/>
      </c>
      <c r="AM458" s="69" t="str">
        <f t="shared" si="15"/>
        <v/>
      </c>
      <c r="AN458" s="79"/>
      <c r="AO458" s="79"/>
      <c r="AP458" s="79"/>
      <c r="AQ458" s="79"/>
      <c r="AR458" s="79"/>
      <c r="AS458" s="79"/>
      <c r="AT458" s="79"/>
      <c r="AU458" s="79"/>
      <c r="AV458" s="80"/>
    </row>
    <row r="459" spans="1:48" s="32" customFormat="1" ht="13.9" thickTop="1" thickBot="1" x14ac:dyDescent="0.45">
      <c r="A459" s="46">
        <v>448</v>
      </c>
      <c r="B459" s="72"/>
      <c r="C459" s="73"/>
      <c r="D459" s="74"/>
      <c r="E459" s="74"/>
      <c r="F459" s="73"/>
      <c r="G459" s="73"/>
      <c r="H459" s="74"/>
      <c r="I459" s="75"/>
      <c r="J459" s="74"/>
      <c r="K459" s="76"/>
      <c r="L459" s="76"/>
      <c r="M459" s="66" t="str">
        <f t="shared" si="13"/>
        <v/>
      </c>
      <c r="N459" s="77"/>
      <c r="O459" s="78"/>
      <c r="P459" s="74"/>
      <c r="Q459" s="79"/>
      <c r="R459" s="74"/>
      <c r="S459" s="74"/>
      <c r="T459" s="74"/>
      <c r="U459" s="74"/>
      <c r="V459" s="74"/>
      <c r="W459" s="74"/>
      <c r="X459" s="74"/>
      <c r="Y459" s="74"/>
      <c r="Z459" s="74"/>
      <c r="AA459" s="74"/>
      <c r="AB459" s="74"/>
      <c r="AC459" s="74"/>
      <c r="AD459" s="74"/>
      <c r="AE459" s="74"/>
      <c r="AF459" s="74"/>
      <c r="AG459" s="74"/>
      <c r="AH459" s="74"/>
      <c r="AI459" s="74"/>
      <c r="AJ459" s="74"/>
      <c r="AK459" s="69" t="str">
        <f t="shared" si="15"/>
        <v/>
      </c>
      <c r="AL459" s="69" t="str">
        <f t="shared" si="15"/>
        <v/>
      </c>
      <c r="AM459" s="69" t="str">
        <f t="shared" si="15"/>
        <v/>
      </c>
      <c r="AN459" s="79"/>
      <c r="AO459" s="79"/>
      <c r="AP459" s="79"/>
      <c r="AQ459" s="79"/>
      <c r="AR459" s="79"/>
      <c r="AS459" s="79"/>
      <c r="AT459" s="79"/>
      <c r="AU459" s="79"/>
      <c r="AV459" s="80"/>
    </row>
    <row r="460" spans="1:48" s="32" customFormat="1" ht="13.9" thickTop="1" thickBot="1" x14ac:dyDescent="0.45">
      <c r="A460" s="46">
        <v>449</v>
      </c>
      <c r="B460" s="72"/>
      <c r="C460" s="73"/>
      <c r="D460" s="74"/>
      <c r="E460" s="74"/>
      <c r="F460" s="73"/>
      <c r="G460" s="73"/>
      <c r="H460" s="74"/>
      <c r="I460" s="75"/>
      <c r="J460" s="74"/>
      <c r="K460" s="76"/>
      <c r="L460" s="76"/>
      <c r="M460" s="66" t="str">
        <f t="shared" ref="M460:M501" si="16">IF(AND(K460&lt;&gt;"",L460&lt;&gt;""),HYPERLINK("https://map.geo.admin.ch/?E="&amp;K460&amp;"&amp;N="&amp;L460&amp;"&amp;zoom=8&amp;crosshair=marker","→ Link"),"")</f>
        <v/>
      </c>
      <c r="N460" s="77"/>
      <c r="O460" s="78"/>
      <c r="P460" s="74"/>
      <c r="Q460" s="79"/>
      <c r="R460" s="74"/>
      <c r="S460" s="74"/>
      <c r="T460" s="74"/>
      <c r="U460" s="74"/>
      <c r="V460" s="74"/>
      <c r="W460" s="74"/>
      <c r="X460" s="74"/>
      <c r="Y460" s="74"/>
      <c r="Z460" s="74"/>
      <c r="AA460" s="74"/>
      <c r="AB460" s="74"/>
      <c r="AC460" s="74"/>
      <c r="AD460" s="74"/>
      <c r="AE460" s="74"/>
      <c r="AF460" s="74"/>
      <c r="AG460" s="74"/>
      <c r="AH460" s="74"/>
      <c r="AI460" s="74"/>
      <c r="AJ460" s="74"/>
      <c r="AK460" s="69" t="str">
        <f t="shared" si="15"/>
        <v/>
      </c>
      <c r="AL460" s="69" t="str">
        <f t="shared" si="15"/>
        <v/>
      </c>
      <c r="AM460" s="69" t="str">
        <f t="shared" si="15"/>
        <v/>
      </c>
      <c r="AN460" s="79"/>
      <c r="AO460" s="79"/>
      <c r="AP460" s="79"/>
      <c r="AQ460" s="79"/>
      <c r="AR460" s="79"/>
      <c r="AS460" s="79"/>
      <c r="AT460" s="79"/>
      <c r="AU460" s="79"/>
      <c r="AV460" s="80"/>
    </row>
    <row r="461" spans="1:48" s="32" customFormat="1" ht="13.9" thickTop="1" thickBot="1" x14ac:dyDescent="0.45">
      <c r="A461" s="46">
        <v>450</v>
      </c>
      <c r="B461" s="72"/>
      <c r="C461" s="73"/>
      <c r="D461" s="74"/>
      <c r="E461" s="74"/>
      <c r="F461" s="73"/>
      <c r="G461" s="73"/>
      <c r="H461" s="74"/>
      <c r="I461" s="75"/>
      <c r="J461" s="74"/>
      <c r="K461" s="76"/>
      <c r="L461" s="76"/>
      <c r="M461" s="66" t="str">
        <f t="shared" si="16"/>
        <v/>
      </c>
      <c r="N461" s="77"/>
      <c r="O461" s="78"/>
      <c r="P461" s="74"/>
      <c r="Q461" s="79"/>
      <c r="R461" s="74"/>
      <c r="S461" s="74"/>
      <c r="T461" s="74"/>
      <c r="U461" s="74"/>
      <c r="V461" s="74"/>
      <c r="W461" s="74"/>
      <c r="X461" s="74"/>
      <c r="Y461" s="74"/>
      <c r="Z461" s="74"/>
      <c r="AA461" s="74"/>
      <c r="AB461" s="74"/>
      <c r="AC461" s="74"/>
      <c r="AD461" s="74"/>
      <c r="AE461" s="74"/>
      <c r="AF461" s="74"/>
      <c r="AG461" s="74"/>
      <c r="AH461" s="74"/>
      <c r="AI461" s="74"/>
      <c r="AJ461" s="74"/>
      <c r="AK461" s="69" t="str">
        <f t="shared" ref="AK461:AM501" si="17">IF($B461="","",AK$5)</f>
        <v/>
      </c>
      <c r="AL461" s="69" t="str">
        <f t="shared" si="17"/>
        <v/>
      </c>
      <c r="AM461" s="69" t="str">
        <f t="shared" si="17"/>
        <v/>
      </c>
      <c r="AN461" s="79"/>
      <c r="AO461" s="79"/>
      <c r="AP461" s="79"/>
      <c r="AQ461" s="79"/>
      <c r="AR461" s="79"/>
      <c r="AS461" s="79"/>
      <c r="AT461" s="79"/>
      <c r="AU461" s="79"/>
      <c r="AV461" s="80"/>
    </row>
    <row r="462" spans="1:48" s="32" customFormat="1" ht="13.9" thickTop="1" thickBot="1" x14ac:dyDescent="0.45">
      <c r="A462" s="46">
        <v>451</v>
      </c>
      <c r="B462" s="72"/>
      <c r="C462" s="73"/>
      <c r="D462" s="74"/>
      <c r="E462" s="74"/>
      <c r="F462" s="73"/>
      <c r="G462" s="73"/>
      <c r="H462" s="74"/>
      <c r="I462" s="75"/>
      <c r="J462" s="74"/>
      <c r="K462" s="76"/>
      <c r="L462" s="76"/>
      <c r="M462" s="66" t="str">
        <f t="shared" si="16"/>
        <v/>
      </c>
      <c r="N462" s="77"/>
      <c r="O462" s="78"/>
      <c r="P462" s="74"/>
      <c r="Q462" s="79"/>
      <c r="R462" s="74"/>
      <c r="S462" s="74"/>
      <c r="T462" s="74"/>
      <c r="U462" s="74"/>
      <c r="V462" s="74"/>
      <c r="W462" s="74"/>
      <c r="X462" s="74"/>
      <c r="Y462" s="74"/>
      <c r="Z462" s="74"/>
      <c r="AA462" s="74"/>
      <c r="AB462" s="74"/>
      <c r="AC462" s="74"/>
      <c r="AD462" s="74"/>
      <c r="AE462" s="74"/>
      <c r="AF462" s="74"/>
      <c r="AG462" s="74"/>
      <c r="AH462" s="74"/>
      <c r="AI462" s="74"/>
      <c r="AJ462" s="74"/>
      <c r="AK462" s="69" t="str">
        <f t="shared" si="17"/>
        <v/>
      </c>
      <c r="AL462" s="69" t="str">
        <f t="shared" si="17"/>
        <v/>
      </c>
      <c r="AM462" s="69" t="str">
        <f t="shared" si="17"/>
        <v/>
      </c>
      <c r="AN462" s="79"/>
      <c r="AO462" s="79"/>
      <c r="AP462" s="79"/>
      <c r="AQ462" s="79"/>
      <c r="AR462" s="79"/>
      <c r="AS462" s="79"/>
      <c r="AT462" s="79"/>
      <c r="AU462" s="79"/>
      <c r="AV462" s="80"/>
    </row>
    <row r="463" spans="1:48" s="32" customFormat="1" ht="13.9" thickTop="1" thickBot="1" x14ac:dyDescent="0.45">
      <c r="A463" s="46">
        <v>452</v>
      </c>
      <c r="B463" s="72"/>
      <c r="C463" s="73"/>
      <c r="D463" s="74"/>
      <c r="E463" s="74"/>
      <c r="F463" s="73"/>
      <c r="G463" s="73"/>
      <c r="H463" s="74"/>
      <c r="I463" s="75"/>
      <c r="J463" s="74"/>
      <c r="K463" s="76"/>
      <c r="L463" s="76"/>
      <c r="M463" s="66" t="str">
        <f t="shared" si="16"/>
        <v/>
      </c>
      <c r="N463" s="77"/>
      <c r="O463" s="78"/>
      <c r="P463" s="74"/>
      <c r="Q463" s="79"/>
      <c r="R463" s="74"/>
      <c r="S463" s="74"/>
      <c r="T463" s="74"/>
      <c r="U463" s="74"/>
      <c r="V463" s="74"/>
      <c r="W463" s="74"/>
      <c r="X463" s="74"/>
      <c r="Y463" s="74"/>
      <c r="Z463" s="74"/>
      <c r="AA463" s="74"/>
      <c r="AB463" s="74"/>
      <c r="AC463" s="74"/>
      <c r="AD463" s="74"/>
      <c r="AE463" s="74"/>
      <c r="AF463" s="74"/>
      <c r="AG463" s="74"/>
      <c r="AH463" s="74"/>
      <c r="AI463" s="74"/>
      <c r="AJ463" s="74"/>
      <c r="AK463" s="69" t="str">
        <f t="shared" si="17"/>
        <v/>
      </c>
      <c r="AL463" s="69" t="str">
        <f t="shared" si="17"/>
        <v/>
      </c>
      <c r="AM463" s="69" t="str">
        <f t="shared" si="17"/>
        <v/>
      </c>
      <c r="AN463" s="79"/>
      <c r="AO463" s="79"/>
      <c r="AP463" s="79"/>
      <c r="AQ463" s="79"/>
      <c r="AR463" s="79"/>
      <c r="AS463" s="79"/>
      <c r="AT463" s="79"/>
      <c r="AU463" s="79"/>
      <c r="AV463" s="80"/>
    </row>
    <row r="464" spans="1:48" s="32" customFormat="1" ht="13.9" thickTop="1" thickBot="1" x14ac:dyDescent="0.45">
      <c r="A464" s="46">
        <v>453</v>
      </c>
      <c r="B464" s="72"/>
      <c r="C464" s="73"/>
      <c r="D464" s="74"/>
      <c r="E464" s="74"/>
      <c r="F464" s="73"/>
      <c r="G464" s="73"/>
      <c r="H464" s="74"/>
      <c r="I464" s="75"/>
      <c r="J464" s="74"/>
      <c r="K464" s="76"/>
      <c r="L464" s="76"/>
      <c r="M464" s="66" t="str">
        <f t="shared" si="16"/>
        <v/>
      </c>
      <c r="N464" s="77"/>
      <c r="O464" s="78"/>
      <c r="P464" s="74"/>
      <c r="Q464" s="79"/>
      <c r="R464" s="74"/>
      <c r="S464" s="74"/>
      <c r="T464" s="74"/>
      <c r="U464" s="74"/>
      <c r="V464" s="74"/>
      <c r="W464" s="74"/>
      <c r="X464" s="74"/>
      <c r="Y464" s="74"/>
      <c r="Z464" s="74"/>
      <c r="AA464" s="74"/>
      <c r="AB464" s="74"/>
      <c r="AC464" s="74"/>
      <c r="AD464" s="74"/>
      <c r="AE464" s="74"/>
      <c r="AF464" s="74"/>
      <c r="AG464" s="74"/>
      <c r="AH464" s="74"/>
      <c r="AI464" s="74"/>
      <c r="AJ464" s="74"/>
      <c r="AK464" s="69" t="str">
        <f t="shared" si="17"/>
        <v/>
      </c>
      <c r="AL464" s="69" t="str">
        <f t="shared" si="17"/>
        <v/>
      </c>
      <c r="AM464" s="69" t="str">
        <f t="shared" si="17"/>
        <v/>
      </c>
      <c r="AN464" s="79"/>
      <c r="AO464" s="79"/>
      <c r="AP464" s="79"/>
      <c r="AQ464" s="79"/>
      <c r="AR464" s="79"/>
      <c r="AS464" s="79"/>
      <c r="AT464" s="79"/>
      <c r="AU464" s="79"/>
      <c r="AV464" s="80"/>
    </row>
    <row r="465" spans="1:48" s="32" customFormat="1" ht="13.9" thickTop="1" thickBot="1" x14ac:dyDescent="0.45">
      <c r="A465" s="46">
        <v>454</v>
      </c>
      <c r="B465" s="72"/>
      <c r="C465" s="73"/>
      <c r="D465" s="74"/>
      <c r="E465" s="74"/>
      <c r="F465" s="73"/>
      <c r="G465" s="73"/>
      <c r="H465" s="74"/>
      <c r="I465" s="75"/>
      <c r="J465" s="74"/>
      <c r="K465" s="76"/>
      <c r="L465" s="76"/>
      <c r="M465" s="66" t="str">
        <f t="shared" si="16"/>
        <v/>
      </c>
      <c r="N465" s="77"/>
      <c r="O465" s="78"/>
      <c r="P465" s="74"/>
      <c r="Q465" s="79"/>
      <c r="R465" s="74"/>
      <c r="S465" s="74"/>
      <c r="T465" s="74"/>
      <c r="U465" s="74"/>
      <c r="V465" s="74"/>
      <c r="W465" s="74"/>
      <c r="X465" s="74"/>
      <c r="Y465" s="74"/>
      <c r="Z465" s="74"/>
      <c r="AA465" s="74"/>
      <c r="AB465" s="74"/>
      <c r="AC465" s="74"/>
      <c r="AD465" s="74"/>
      <c r="AE465" s="74"/>
      <c r="AF465" s="74"/>
      <c r="AG465" s="74"/>
      <c r="AH465" s="74"/>
      <c r="AI465" s="74"/>
      <c r="AJ465" s="74"/>
      <c r="AK465" s="69" t="str">
        <f t="shared" si="17"/>
        <v/>
      </c>
      <c r="AL465" s="69" t="str">
        <f t="shared" si="17"/>
        <v/>
      </c>
      <c r="AM465" s="69" t="str">
        <f t="shared" si="17"/>
        <v/>
      </c>
      <c r="AN465" s="79"/>
      <c r="AO465" s="79"/>
      <c r="AP465" s="79"/>
      <c r="AQ465" s="79"/>
      <c r="AR465" s="79"/>
      <c r="AS465" s="79"/>
      <c r="AT465" s="79"/>
      <c r="AU465" s="79"/>
      <c r="AV465" s="80"/>
    </row>
    <row r="466" spans="1:48" s="32" customFormat="1" ht="13.9" thickTop="1" thickBot="1" x14ac:dyDescent="0.45">
      <c r="A466" s="46">
        <v>455</v>
      </c>
      <c r="B466" s="72"/>
      <c r="C466" s="73"/>
      <c r="D466" s="74"/>
      <c r="E466" s="74"/>
      <c r="F466" s="73"/>
      <c r="G466" s="73"/>
      <c r="H466" s="74"/>
      <c r="I466" s="75"/>
      <c r="J466" s="74"/>
      <c r="K466" s="76"/>
      <c r="L466" s="76"/>
      <c r="M466" s="66" t="str">
        <f t="shared" si="16"/>
        <v/>
      </c>
      <c r="N466" s="77"/>
      <c r="O466" s="78"/>
      <c r="P466" s="74"/>
      <c r="Q466" s="79"/>
      <c r="R466" s="74"/>
      <c r="S466" s="74"/>
      <c r="T466" s="74"/>
      <c r="U466" s="74"/>
      <c r="V466" s="74"/>
      <c r="W466" s="74"/>
      <c r="X466" s="74"/>
      <c r="Y466" s="74"/>
      <c r="Z466" s="74"/>
      <c r="AA466" s="74"/>
      <c r="AB466" s="74"/>
      <c r="AC466" s="74"/>
      <c r="AD466" s="74"/>
      <c r="AE466" s="74"/>
      <c r="AF466" s="74"/>
      <c r="AG466" s="74"/>
      <c r="AH466" s="74"/>
      <c r="AI466" s="74"/>
      <c r="AJ466" s="74"/>
      <c r="AK466" s="69" t="str">
        <f t="shared" si="17"/>
        <v/>
      </c>
      <c r="AL466" s="69" t="str">
        <f t="shared" si="17"/>
        <v/>
      </c>
      <c r="AM466" s="69" t="str">
        <f t="shared" si="17"/>
        <v/>
      </c>
      <c r="AN466" s="79"/>
      <c r="AO466" s="79"/>
      <c r="AP466" s="79"/>
      <c r="AQ466" s="79"/>
      <c r="AR466" s="79"/>
      <c r="AS466" s="79"/>
      <c r="AT466" s="79"/>
      <c r="AU466" s="79"/>
      <c r="AV466" s="80"/>
    </row>
    <row r="467" spans="1:48" s="32" customFormat="1" ht="13.9" thickTop="1" thickBot="1" x14ac:dyDescent="0.45">
      <c r="A467" s="46">
        <v>456</v>
      </c>
      <c r="B467" s="72"/>
      <c r="C467" s="73"/>
      <c r="D467" s="74"/>
      <c r="E467" s="74"/>
      <c r="F467" s="73"/>
      <c r="G467" s="73"/>
      <c r="H467" s="74"/>
      <c r="I467" s="75"/>
      <c r="J467" s="74"/>
      <c r="K467" s="76"/>
      <c r="L467" s="76"/>
      <c r="M467" s="66" t="str">
        <f t="shared" si="16"/>
        <v/>
      </c>
      <c r="N467" s="77"/>
      <c r="O467" s="78"/>
      <c r="P467" s="74"/>
      <c r="Q467" s="79"/>
      <c r="R467" s="74"/>
      <c r="S467" s="74"/>
      <c r="T467" s="74"/>
      <c r="U467" s="74"/>
      <c r="V467" s="74"/>
      <c r="W467" s="74"/>
      <c r="X467" s="74"/>
      <c r="Y467" s="74"/>
      <c r="Z467" s="74"/>
      <c r="AA467" s="74"/>
      <c r="AB467" s="74"/>
      <c r="AC467" s="74"/>
      <c r="AD467" s="74"/>
      <c r="AE467" s="74"/>
      <c r="AF467" s="74"/>
      <c r="AG467" s="74"/>
      <c r="AH467" s="74"/>
      <c r="AI467" s="74"/>
      <c r="AJ467" s="74"/>
      <c r="AK467" s="69" t="str">
        <f t="shared" si="17"/>
        <v/>
      </c>
      <c r="AL467" s="69" t="str">
        <f t="shared" si="17"/>
        <v/>
      </c>
      <c r="AM467" s="69" t="str">
        <f t="shared" si="17"/>
        <v/>
      </c>
      <c r="AN467" s="79"/>
      <c r="AO467" s="79"/>
      <c r="AP467" s="79"/>
      <c r="AQ467" s="79"/>
      <c r="AR467" s="79"/>
      <c r="AS467" s="79"/>
      <c r="AT467" s="79"/>
      <c r="AU467" s="79"/>
      <c r="AV467" s="80"/>
    </row>
    <row r="468" spans="1:48" s="32" customFormat="1" ht="13.9" thickTop="1" thickBot="1" x14ac:dyDescent="0.45">
      <c r="A468" s="46">
        <v>457</v>
      </c>
      <c r="B468" s="72"/>
      <c r="C468" s="73"/>
      <c r="D468" s="74"/>
      <c r="E468" s="74"/>
      <c r="F468" s="73"/>
      <c r="G468" s="73"/>
      <c r="H468" s="74"/>
      <c r="I468" s="75"/>
      <c r="J468" s="74"/>
      <c r="K468" s="76"/>
      <c r="L468" s="76"/>
      <c r="M468" s="66" t="str">
        <f t="shared" si="16"/>
        <v/>
      </c>
      <c r="N468" s="77"/>
      <c r="O468" s="78"/>
      <c r="P468" s="74"/>
      <c r="Q468" s="79"/>
      <c r="R468" s="74"/>
      <c r="S468" s="74"/>
      <c r="T468" s="74"/>
      <c r="U468" s="74"/>
      <c r="V468" s="74"/>
      <c r="W468" s="74"/>
      <c r="X468" s="74"/>
      <c r="Y468" s="74"/>
      <c r="Z468" s="74"/>
      <c r="AA468" s="74"/>
      <c r="AB468" s="74"/>
      <c r="AC468" s="74"/>
      <c r="AD468" s="74"/>
      <c r="AE468" s="74"/>
      <c r="AF468" s="74"/>
      <c r="AG468" s="74"/>
      <c r="AH468" s="74"/>
      <c r="AI468" s="74"/>
      <c r="AJ468" s="74"/>
      <c r="AK468" s="69" t="str">
        <f t="shared" si="17"/>
        <v/>
      </c>
      <c r="AL468" s="69" t="str">
        <f t="shared" si="17"/>
        <v/>
      </c>
      <c r="AM468" s="69" t="str">
        <f t="shared" si="17"/>
        <v/>
      </c>
      <c r="AN468" s="79"/>
      <c r="AO468" s="79"/>
      <c r="AP468" s="79"/>
      <c r="AQ468" s="79"/>
      <c r="AR468" s="79"/>
      <c r="AS468" s="79"/>
      <c r="AT468" s="79"/>
      <c r="AU468" s="79"/>
      <c r="AV468" s="80"/>
    </row>
    <row r="469" spans="1:48" s="32" customFormat="1" ht="13.9" thickTop="1" thickBot="1" x14ac:dyDescent="0.45">
      <c r="A469" s="46">
        <v>458</v>
      </c>
      <c r="B469" s="72"/>
      <c r="C469" s="73"/>
      <c r="D469" s="74"/>
      <c r="E469" s="74"/>
      <c r="F469" s="73"/>
      <c r="G469" s="73"/>
      <c r="H469" s="74"/>
      <c r="I469" s="75"/>
      <c r="J469" s="74"/>
      <c r="K469" s="76"/>
      <c r="L469" s="76"/>
      <c r="M469" s="66" t="str">
        <f t="shared" si="16"/>
        <v/>
      </c>
      <c r="N469" s="77"/>
      <c r="O469" s="78"/>
      <c r="P469" s="74"/>
      <c r="Q469" s="79"/>
      <c r="R469" s="74"/>
      <c r="S469" s="74"/>
      <c r="T469" s="74"/>
      <c r="U469" s="74"/>
      <c r="V469" s="74"/>
      <c r="W469" s="74"/>
      <c r="X469" s="74"/>
      <c r="Y469" s="74"/>
      <c r="Z469" s="74"/>
      <c r="AA469" s="74"/>
      <c r="AB469" s="74"/>
      <c r="AC469" s="74"/>
      <c r="AD469" s="74"/>
      <c r="AE469" s="74"/>
      <c r="AF469" s="74"/>
      <c r="AG469" s="74"/>
      <c r="AH469" s="74"/>
      <c r="AI469" s="74"/>
      <c r="AJ469" s="74"/>
      <c r="AK469" s="69" t="str">
        <f t="shared" si="17"/>
        <v/>
      </c>
      <c r="AL469" s="69" t="str">
        <f t="shared" si="17"/>
        <v/>
      </c>
      <c r="AM469" s="69" t="str">
        <f t="shared" si="17"/>
        <v/>
      </c>
      <c r="AN469" s="79"/>
      <c r="AO469" s="79"/>
      <c r="AP469" s="79"/>
      <c r="AQ469" s="79"/>
      <c r="AR469" s="79"/>
      <c r="AS469" s="79"/>
      <c r="AT469" s="79"/>
      <c r="AU469" s="79"/>
      <c r="AV469" s="80"/>
    </row>
    <row r="470" spans="1:48" s="32" customFormat="1" ht="13.9" thickTop="1" thickBot="1" x14ac:dyDescent="0.45">
      <c r="A470" s="46">
        <v>459</v>
      </c>
      <c r="B470" s="72"/>
      <c r="C470" s="73"/>
      <c r="D470" s="74"/>
      <c r="E470" s="74"/>
      <c r="F470" s="73"/>
      <c r="G470" s="73"/>
      <c r="H470" s="74"/>
      <c r="I470" s="75"/>
      <c r="J470" s="74"/>
      <c r="K470" s="76"/>
      <c r="L470" s="76"/>
      <c r="M470" s="66" t="str">
        <f t="shared" si="16"/>
        <v/>
      </c>
      <c r="N470" s="77"/>
      <c r="O470" s="78"/>
      <c r="P470" s="74"/>
      <c r="Q470" s="79"/>
      <c r="R470" s="74"/>
      <c r="S470" s="74"/>
      <c r="T470" s="74"/>
      <c r="U470" s="74"/>
      <c r="V470" s="74"/>
      <c r="W470" s="74"/>
      <c r="X470" s="74"/>
      <c r="Y470" s="74"/>
      <c r="Z470" s="74"/>
      <c r="AA470" s="74"/>
      <c r="AB470" s="74"/>
      <c r="AC470" s="74"/>
      <c r="AD470" s="74"/>
      <c r="AE470" s="74"/>
      <c r="AF470" s="74"/>
      <c r="AG470" s="74"/>
      <c r="AH470" s="74"/>
      <c r="AI470" s="74"/>
      <c r="AJ470" s="74"/>
      <c r="AK470" s="69" t="str">
        <f t="shared" si="17"/>
        <v/>
      </c>
      <c r="AL470" s="69" t="str">
        <f t="shared" si="17"/>
        <v/>
      </c>
      <c r="AM470" s="69" t="str">
        <f t="shared" si="17"/>
        <v/>
      </c>
      <c r="AN470" s="79"/>
      <c r="AO470" s="79"/>
      <c r="AP470" s="79"/>
      <c r="AQ470" s="79"/>
      <c r="AR470" s="79"/>
      <c r="AS470" s="79"/>
      <c r="AT470" s="79"/>
      <c r="AU470" s="79"/>
      <c r="AV470" s="80"/>
    </row>
    <row r="471" spans="1:48" s="32" customFormat="1" ht="13.9" thickTop="1" thickBot="1" x14ac:dyDescent="0.45">
      <c r="A471" s="46">
        <v>460</v>
      </c>
      <c r="B471" s="72"/>
      <c r="C471" s="73"/>
      <c r="D471" s="74"/>
      <c r="E471" s="74"/>
      <c r="F471" s="73"/>
      <c r="G471" s="73"/>
      <c r="H471" s="74"/>
      <c r="I471" s="75"/>
      <c r="J471" s="74"/>
      <c r="K471" s="76"/>
      <c r="L471" s="76"/>
      <c r="M471" s="66" t="str">
        <f t="shared" si="16"/>
        <v/>
      </c>
      <c r="N471" s="77"/>
      <c r="O471" s="78"/>
      <c r="P471" s="74"/>
      <c r="Q471" s="79"/>
      <c r="R471" s="74"/>
      <c r="S471" s="74"/>
      <c r="T471" s="74"/>
      <c r="U471" s="74"/>
      <c r="V471" s="74"/>
      <c r="W471" s="74"/>
      <c r="X471" s="74"/>
      <c r="Y471" s="74"/>
      <c r="Z471" s="74"/>
      <c r="AA471" s="74"/>
      <c r="AB471" s="74"/>
      <c r="AC471" s="74"/>
      <c r="AD471" s="74"/>
      <c r="AE471" s="74"/>
      <c r="AF471" s="74"/>
      <c r="AG471" s="74"/>
      <c r="AH471" s="74"/>
      <c r="AI471" s="74"/>
      <c r="AJ471" s="74"/>
      <c r="AK471" s="69" t="str">
        <f t="shared" si="17"/>
        <v/>
      </c>
      <c r="AL471" s="69" t="str">
        <f t="shared" si="17"/>
        <v/>
      </c>
      <c r="AM471" s="69" t="str">
        <f t="shared" si="17"/>
        <v/>
      </c>
      <c r="AN471" s="79"/>
      <c r="AO471" s="79"/>
      <c r="AP471" s="79"/>
      <c r="AQ471" s="79"/>
      <c r="AR471" s="79"/>
      <c r="AS471" s="79"/>
      <c r="AT471" s="79"/>
      <c r="AU471" s="79"/>
      <c r="AV471" s="80"/>
    </row>
    <row r="472" spans="1:48" s="32" customFormat="1" ht="13.9" thickTop="1" thickBot="1" x14ac:dyDescent="0.45">
      <c r="A472" s="46">
        <v>461</v>
      </c>
      <c r="B472" s="72"/>
      <c r="C472" s="73"/>
      <c r="D472" s="74"/>
      <c r="E472" s="74"/>
      <c r="F472" s="73"/>
      <c r="G472" s="73"/>
      <c r="H472" s="74"/>
      <c r="I472" s="75"/>
      <c r="J472" s="74"/>
      <c r="K472" s="76"/>
      <c r="L472" s="76"/>
      <c r="M472" s="66" t="str">
        <f t="shared" si="16"/>
        <v/>
      </c>
      <c r="N472" s="77"/>
      <c r="O472" s="78"/>
      <c r="P472" s="74"/>
      <c r="Q472" s="79"/>
      <c r="R472" s="74"/>
      <c r="S472" s="74"/>
      <c r="T472" s="74"/>
      <c r="U472" s="74"/>
      <c r="V472" s="74"/>
      <c r="W472" s="74"/>
      <c r="X472" s="74"/>
      <c r="Y472" s="74"/>
      <c r="Z472" s="74"/>
      <c r="AA472" s="74"/>
      <c r="AB472" s="74"/>
      <c r="AC472" s="74"/>
      <c r="AD472" s="74"/>
      <c r="AE472" s="74"/>
      <c r="AF472" s="74"/>
      <c r="AG472" s="74"/>
      <c r="AH472" s="74"/>
      <c r="AI472" s="74"/>
      <c r="AJ472" s="74"/>
      <c r="AK472" s="69" t="str">
        <f t="shared" si="17"/>
        <v/>
      </c>
      <c r="AL472" s="69" t="str">
        <f t="shared" si="17"/>
        <v/>
      </c>
      <c r="AM472" s="69" t="str">
        <f t="shared" si="17"/>
        <v/>
      </c>
      <c r="AN472" s="79"/>
      <c r="AO472" s="79"/>
      <c r="AP472" s="79"/>
      <c r="AQ472" s="79"/>
      <c r="AR472" s="79"/>
      <c r="AS472" s="79"/>
      <c r="AT472" s="79"/>
      <c r="AU472" s="79"/>
      <c r="AV472" s="80"/>
    </row>
    <row r="473" spans="1:48" s="32" customFormat="1" ht="13.9" thickTop="1" thickBot="1" x14ac:dyDescent="0.45">
      <c r="A473" s="46">
        <v>462</v>
      </c>
      <c r="B473" s="72"/>
      <c r="C473" s="73"/>
      <c r="D473" s="74"/>
      <c r="E473" s="74"/>
      <c r="F473" s="73"/>
      <c r="G473" s="73"/>
      <c r="H473" s="74"/>
      <c r="I473" s="75"/>
      <c r="J473" s="74"/>
      <c r="K473" s="76"/>
      <c r="L473" s="76"/>
      <c r="M473" s="66" t="str">
        <f t="shared" si="16"/>
        <v/>
      </c>
      <c r="N473" s="77"/>
      <c r="O473" s="78"/>
      <c r="P473" s="74"/>
      <c r="Q473" s="79"/>
      <c r="R473" s="74"/>
      <c r="S473" s="74"/>
      <c r="T473" s="74"/>
      <c r="U473" s="74"/>
      <c r="V473" s="74"/>
      <c r="W473" s="74"/>
      <c r="X473" s="74"/>
      <c r="Y473" s="74"/>
      <c r="Z473" s="74"/>
      <c r="AA473" s="74"/>
      <c r="AB473" s="74"/>
      <c r="AC473" s="74"/>
      <c r="AD473" s="74"/>
      <c r="AE473" s="74"/>
      <c r="AF473" s="74"/>
      <c r="AG473" s="74"/>
      <c r="AH473" s="74"/>
      <c r="AI473" s="74"/>
      <c r="AJ473" s="74"/>
      <c r="AK473" s="69" t="str">
        <f t="shared" si="17"/>
        <v/>
      </c>
      <c r="AL473" s="69" t="str">
        <f t="shared" si="17"/>
        <v/>
      </c>
      <c r="AM473" s="69" t="str">
        <f t="shared" si="17"/>
        <v/>
      </c>
      <c r="AN473" s="79"/>
      <c r="AO473" s="79"/>
      <c r="AP473" s="79"/>
      <c r="AQ473" s="79"/>
      <c r="AR473" s="79"/>
      <c r="AS473" s="79"/>
      <c r="AT473" s="79"/>
      <c r="AU473" s="79"/>
      <c r="AV473" s="80"/>
    </row>
    <row r="474" spans="1:48" s="32" customFormat="1" ht="13.9" thickTop="1" thickBot="1" x14ac:dyDescent="0.45">
      <c r="A474" s="46">
        <v>463</v>
      </c>
      <c r="B474" s="72"/>
      <c r="C474" s="73"/>
      <c r="D474" s="74"/>
      <c r="E474" s="74"/>
      <c r="F474" s="73"/>
      <c r="G474" s="73"/>
      <c r="H474" s="74"/>
      <c r="I474" s="75"/>
      <c r="J474" s="74"/>
      <c r="K474" s="76"/>
      <c r="L474" s="76"/>
      <c r="M474" s="66" t="str">
        <f t="shared" si="16"/>
        <v/>
      </c>
      <c r="N474" s="77"/>
      <c r="O474" s="78"/>
      <c r="P474" s="74"/>
      <c r="Q474" s="79"/>
      <c r="R474" s="74"/>
      <c r="S474" s="74"/>
      <c r="T474" s="74"/>
      <c r="U474" s="74"/>
      <c r="V474" s="74"/>
      <c r="W474" s="74"/>
      <c r="X474" s="74"/>
      <c r="Y474" s="74"/>
      <c r="Z474" s="74"/>
      <c r="AA474" s="74"/>
      <c r="AB474" s="74"/>
      <c r="AC474" s="74"/>
      <c r="AD474" s="74"/>
      <c r="AE474" s="74"/>
      <c r="AF474" s="74"/>
      <c r="AG474" s="74"/>
      <c r="AH474" s="74"/>
      <c r="AI474" s="74"/>
      <c r="AJ474" s="74"/>
      <c r="AK474" s="69" t="str">
        <f t="shared" si="17"/>
        <v/>
      </c>
      <c r="AL474" s="69" t="str">
        <f t="shared" si="17"/>
        <v/>
      </c>
      <c r="AM474" s="69" t="str">
        <f t="shared" si="17"/>
        <v/>
      </c>
      <c r="AN474" s="79"/>
      <c r="AO474" s="79"/>
      <c r="AP474" s="79"/>
      <c r="AQ474" s="79"/>
      <c r="AR474" s="79"/>
      <c r="AS474" s="79"/>
      <c r="AT474" s="79"/>
      <c r="AU474" s="79"/>
      <c r="AV474" s="80"/>
    </row>
    <row r="475" spans="1:48" s="32" customFormat="1" ht="13.9" thickTop="1" thickBot="1" x14ac:dyDescent="0.45">
      <c r="A475" s="46">
        <v>464</v>
      </c>
      <c r="B475" s="72"/>
      <c r="C475" s="73"/>
      <c r="D475" s="74"/>
      <c r="E475" s="74"/>
      <c r="F475" s="73"/>
      <c r="G475" s="73"/>
      <c r="H475" s="74"/>
      <c r="I475" s="75"/>
      <c r="J475" s="74"/>
      <c r="K475" s="76"/>
      <c r="L475" s="76"/>
      <c r="M475" s="66" t="str">
        <f t="shared" si="16"/>
        <v/>
      </c>
      <c r="N475" s="77"/>
      <c r="O475" s="78"/>
      <c r="P475" s="74"/>
      <c r="Q475" s="79"/>
      <c r="R475" s="74"/>
      <c r="S475" s="74"/>
      <c r="T475" s="74"/>
      <c r="U475" s="74"/>
      <c r="V475" s="74"/>
      <c r="W475" s="74"/>
      <c r="X475" s="74"/>
      <c r="Y475" s="74"/>
      <c r="Z475" s="74"/>
      <c r="AA475" s="74"/>
      <c r="AB475" s="74"/>
      <c r="AC475" s="74"/>
      <c r="AD475" s="74"/>
      <c r="AE475" s="74"/>
      <c r="AF475" s="74"/>
      <c r="AG475" s="74"/>
      <c r="AH475" s="74"/>
      <c r="AI475" s="74"/>
      <c r="AJ475" s="74"/>
      <c r="AK475" s="69" t="str">
        <f t="shared" si="17"/>
        <v/>
      </c>
      <c r="AL475" s="69" t="str">
        <f t="shared" si="17"/>
        <v/>
      </c>
      <c r="AM475" s="69" t="str">
        <f t="shared" si="17"/>
        <v/>
      </c>
      <c r="AN475" s="79"/>
      <c r="AO475" s="79"/>
      <c r="AP475" s="79"/>
      <c r="AQ475" s="79"/>
      <c r="AR475" s="79"/>
      <c r="AS475" s="79"/>
      <c r="AT475" s="79"/>
      <c r="AU475" s="79"/>
      <c r="AV475" s="80"/>
    </row>
    <row r="476" spans="1:48" s="32" customFormat="1" ht="13.9" thickTop="1" thickBot="1" x14ac:dyDescent="0.45">
      <c r="A476" s="46">
        <v>465</v>
      </c>
      <c r="B476" s="72"/>
      <c r="C476" s="73"/>
      <c r="D476" s="74"/>
      <c r="E476" s="74"/>
      <c r="F476" s="73"/>
      <c r="G476" s="73"/>
      <c r="H476" s="74"/>
      <c r="I476" s="75"/>
      <c r="J476" s="74"/>
      <c r="K476" s="76"/>
      <c r="L476" s="76"/>
      <c r="M476" s="66" t="str">
        <f t="shared" si="16"/>
        <v/>
      </c>
      <c r="N476" s="77"/>
      <c r="O476" s="78"/>
      <c r="P476" s="74"/>
      <c r="Q476" s="79"/>
      <c r="R476" s="74"/>
      <c r="S476" s="74"/>
      <c r="T476" s="74"/>
      <c r="U476" s="74"/>
      <c r="V476" s="74"/>
      <c r="W476" s="74"/>
      <c r="X476" s="74"/>
      <c r="Y476" s="74"/>
      <c r="Z476" s="74"/>
      <c r="AA476" s="74"/>
      <c r="AB476" s="74"/>
      <c r="AC476" s="74"/>
      <c r="AD476" s="74"/>
      <c r="AE476" s="74"/>
      <c r="AF476" s="74"/>
      <c r="AG476" s="74"/>
      <c r="AH476" s="74"/>
      <c r="AI476" s="74"/>
      <c r="AJ476" s="74"/>
      <c r="AK476" s="69" t="str">
        <f t="shared" si="17"/>
        <v/>
      </c>
      <c r="AL476" s="69" t="str">
        <f t="shared" si="17"/>
        <v/>
      </c>
      <c r="AM476" s="69" t="str">
        <f t="shared" si="17"/>
        <v/>
      </c>
      <c r="AN476" s="79"/>
      <c r="AO476" s="79"/>
      <c r="AP476" s="79"/>
      <c r="AQ476" s="79"/>
      <c r="AR476" s="79"/>
      <c r="AS476" s="79"/>
      <c r="AT476" s="79"/>
      <c r="AU476" s="79"/>
      <c r="AV476" s="80"/>
    </row>
    <row r="477" spans="1:48" s="32" customFormat="1" ht="13.9" thickTop="1" thickBot="1" x14ac:dyDescent="0.45">
      <c r="A477" s="46">
        <v>466</v>
      </c>
      <c r="B477" s="72"/>
      <c r="C477" s="73"/>
      <c r="D477" s="74"/>
      <c r="E477" s="74"/>
      <c r="F477" s="73"/>
      <c r="G477" s="73"/>
      <c r="H477" s="74"/>
      <c r="I477" s="75"/>
      <c r="J477" s="74"/>
      <c r="K477" s="76"/>
      <c r="L477" s="76"/>
      <c r="M477" s="66" t="str">
        <f t="shared" si="16"/>
        <v/>
      </c>
      <c r="N477" s="77"/>
      <c r="O477" s="78"/>
      <c r="P477" s="74"/>
      <c r="Q477" s="79"/>
      <c r="R477" s="74"/>
      <c r="S477" s="74"/>
      <c r="T477" s="74"/>
      <c r="U477" s="74"/>
      <c r="V477" s="74"/>
      <c r="W477" s="74"/>
      <c r="X477" s="74"/>
      <c r="Y477" s="74"/>
      <c r="Z477" s="74"/>
      <c r="AA477" s="74"/>
      <c r="AB477" s="74"/>
      <c r="AC477" s="74"/>
      <c r="AD477" s="74"/>
      <c r="AE477" s="74"/>
      <c r="AF477" s="74"/>
      <c r="AG477" s="74"/>
      <c r="AH477" s="74"/>
      <c r="AI477" s="74"/>
      <c r="AJ477" s="74"/>
      <c r="AK477" s="69" t="str">
        <f t="shared" si="17"/>
        <v/>
      </c>
      <c r="AL477" s="69" t="str">
        <f t="shared" si="17"/>
        <v/>
      </c>
      <c r="AM477" s="69" t="str">
        <f t="shared" si="17"/>
        <v/>
      </c>
      <c r="AN477" s="79"/>
      <c r="AO477" s="79"/>
      <c r="AP477" s="79"/>
      <c r="AQ477" s="79"/>
      <c r="AR477" s="79"/>
      <c r="AS477" s="79"/>
      <c r="AT477" s="79"/>
      <c r="AU477" s="79"/>
      <c r="AV477" s="80"/>
    </row>
    <row r="478" spans="1:48" s="32" customFormat="1" ht="13.9" thickTop="1" thickBot="1" x14ac:dyDescent="0.45">
      <c r="A478" s="46">
        <v>467</v>
      </c>
      <c r="B478" s="72"/>
      <c r="C478" s="73"/>
      <c r="D478" s="74"/>
      <c r="E478" s="74"/>
      <c r="F478" s="73"/>
      <c r="G478" s="73"/>
      <c r="H478" s="74"/>
      <c r="I478" s="75"/>
      <c r="J478" s="74"/>
      <c r="K478" s="76"/>
      <c r="L478" s="76"/>
      <c r="M478" s="66" t="str">
        <f t="shared" si="16"/>
        <v/>
      </c>
      <c r="N478" s="77"/>
      <c r="O478" s="78"/>
      <c r="P478" s="74"/>
      <c r="Q478" s="79"/>
      <c r="R478" s="74"/>
      <c r="S478" s="74"/>
      <c r="T478" s="74"/>
      <c r="U478" s="74"/>
      <c r="V478" s="74"/>
      <c r="W478" s="74"/>
      <c r="X478" s="74"/>
      <c r="Y478" s="74"/>
      <c r="Z478" s="74"/>
      <c r="AA478" s="74"/>
      <c r="AB478" s="74"/>
      <c r="AC478" s="74"/>
      <c r="AD478" s="74"/>
      <c r="AE478" s="74"/>
      <c r="AF478" s="74"/>
      <c r="AG478" s="74"/>
      <c r="AH478" s="74"/>
      <c r="AI478" s="74"/>
      <c r="AJ478" s="74"/>
      <c r="AK478" s="69" t="str">
        <f t="shared" si="17"/>
        <v/>
      </c>
      <c r="AL478" s="69" t="str">
        <f t="shared" si="17"/>
        <v/>
      </c>
      <c r="AM478" s="69" t="str">
        <f t="shared" si="17"/>
        <v/>
      </c>
      <c r="AN478" s="79"/>
      <c r="AO478" s="79"/>
      <c r="AP478" s="79"/>
      <c r="AQ478" s="79"/>
      <c r="AR478" s="79"/>
      <c r="AS478" s="79"/>
      <c r="AT478" s="79"/>
      <c r="AU478" s="79"/>
      <c r="AV478" s="80"/>
    </row>
    <row r="479" spans="1:48" s="32" customFormat="1" ht="13.9" thickTop="1" thickBot="1" x14ac:dyDescent="0.45">
      <c r="A479" s="46">
        <v>468</v>
      </c>
      <c r="B479" s="72"/>
      <c r="C479" s="73"/>
      <c r="D479" s="74"/>
      <c r="E479" s="74"/>
      <c r="F479" s="73"/>
      <c r="G479" s="73"/>
      <c r="H479" s="74"/>
      <c r="I479" s="75"/>
      <c r="J479" s="74"/>
      <c r="K479" s="76"/>
      <c r="L479" s="76"/>
      <c r="M479" s="66" t="str">
        <f t="shared" si="16"/>
        <v/>
      </c>
      <c r="N479" s="77"/>
      <c r="O479" s="78"/>
      <c r="P479" s="74"/>
      <c r="Q479" s="79"/>
      <c r="R479" s="74"/>
      <c r="S479" s="74"/>
      <c r="T479" s="74"/>
      <c r="U479" s="74"/>
      <c r="V479" s="74"/>
      <c r="W479" s="74"/>
      <c r="X479" s="74"/>
      <c r="Y479" s="74"/>
      <c r="Z479" s="74"/>
      <c r="AA479" s="74"/>
      <c r="AB479" s="74"/>
      <c r="AC479" s="74"/>
      <c r="AD479" s="74"/>
      <c r="AE479" s="74"/>
      <c r="AF479" s="74"/>
      <c r="AG479" s="74"/>
      <c r="AH479" s="74"/>
      <c r="AI479" s="74"/>
      <c r="AJ479" s="74"/>
      <c r="AK479" s="69" t="str">
        <f t="shared" si="17"/>
        <v/>
      </c>
      <c r="AL479" s="69" t="str">
        <f t="shared" si="17"/>
        <v/>
      </c>
      <c r="AM479" s="69" t="str">
        <f t="shared" si="17"/>
        <v/>
      </c>
      <c r="AN479" s="79"/>
      <c r="AO479" s="79"/>
      <c r="AP479" s="79"/>
      <c r="AQ479" s="79"/>
      <c r="AR479" s="79"/>
      <c r="AS479" s="79"/>
      <c r="AT479" s="79"/>
      <c r="AU479" s="79"/>
      <c r="AV479" s="80"/>
    </row>
    <row r="480" spans="1:48" s="32" customFormat="1" ht="13.9" thickTop="1" thickBot="1" x14ac:dyDescent="0.45">
      <c r="A480" s="46">
        <v>469</v>
      </c>
      <c r="B480" s="72"/>
      <c r="C480" s="73"/>
      <c r="D480" s="74"/>
      <c r="E480" s="74"/>
      <c r="F480" s="73"/>
      <c r="G480" s="73"/>
      <c r="H480" s="74"/>
      <c r="I480" s="75"/>
      <c r="J480" s="74"/>
      <c r="K480" s="76"/>
      <c r="L480" s="76"/>
      <c r="M480" s="66" t="str">
        <f t="shared" si="16"/>
        <v/>
      </c>
      <c r="N480" s="77"/>
      <c r="O480" s="78"/>
      <c r="P480" s="74"/>
      <c r="Q480" s="79"/>
      <c r="R480" s="74"/>
      <c r="S480" s="74"/>
      <c r="T480" s="74"/>
      <c r="U480" s="74"/>
      <c r="V480" s="74"/>
      <c r="W480" s="74"/>
      <c r="X480" s="74"/>
      <c r="Y480" s="74"/>
      <c r="Z480" s="74"/>
      <c r="AA480" s="74"/>
      <c r="AB480" s="74"/>
      <c r="AC480" s="74"/>
      <c r="AD480" s="74"/>
      <c r="AE480" s="74"/>
      <c r="AF480" s="74"/>
      <c r="AG480" s="74"/>
      <c r="AH480" s="74"/>
      <c r="AI480" s="74"/>
      <c r="AJ480" s="74"/>
      <c r="AK480" s="69" t="str">
        <f t="shared" si="17"/>
        <v/>
      </c>
      <c r="AL480" s="69" t="str">
        <f t="shared" si="17"/>
        <v/>
      </c>
      <c r="AM480" s="69" t="str">
        <f t="shared" si="17"/>
        <v/>
      </c>
      <c r="AN480" s="79"/>
      <c r="AO480" s="79"/>
      <c r="AP480" s="79"/>
      <c r="AQ480" s="79"/>
      <c r="AR480" s="79"/>
      <c r="AS480" s="79"/>
      <c r="AT480" s="79"/>
      <c r="AU480" s="79"/>
      <c r="AV480" s="80"/>
    </row>
    <row r="481" spans="1:48" s="32" customFormat="1" ht="13.9" thickTop="1" thickBot="1" x14ac:dyDescent="0.45">
      <c r="A481" s="46">
        <v>470</v>
      </c>
      <c r="B481" s="72"/>
      <c r="C481" s="73"/>
      <c r="D481" s="74"/>
      <c r="E481" s="74"/>
      <c r="F481" s="73"/>
      <c r="G481" s="73"/>
      <c r="H481" s="74"/>
      <c r="I481" s="75"/>
      <c r="J481" s="74"/>
      <c r="K481" s="76"/>
      <c r="L481" s="76"/>
      <c r="M481" s="66" t="str">
        <f t="shared" si="16"/>
        <v/>
      </c>
      <c r="N481" s="77"/>
      <c r="O481" s="78"/>
      <c r="P481" s="74"/>
      <c r="Q481" s="79"/>
      <c r="R481" s="74"/>
      <c r="S481" s="74"/>
      <c r="T481" s="74"/>
      <c r="U481" s="74"/>
      <c r="V481" s="74"/>
      <c r="W481" s="74"/>
      <c r="X481" s="74"/>
      <c r="Y481" s="74"/>
      <c r="Z481" s="74"/>
      <c r="AA481" s="74"/>
      <c r="AB481" s="74"/>
      <c r="AC481" s="74"/>
      <c r="AD481" s="74"/>
      <c r="AE481" s="74"/>
      <c r="AF481" s="74"/>
      <c r="AG481" s="74"/>
      <c r="AH481" s="74"/>
      <c r="AI481" s="74"/>
      <c r="AJ481" s="74"/>
      <c r="AK481" s="69" t="str">
        <f t="shared" si="17"/>
        <v/>
      </c>
      <c r="AL481" s="69" t="str">
        <f t="shared" si="17"/>
        <v/>
      </c>
      <c r="AM481" s="69" t="str">
        <f t="shared" si="17"/>
        <v/>
      </c>
      <c r="AN481" s="79"/>
      <c r="AO481" s="79"/>
      <c r="AP481" s="79"/>
      <c r="AQ481" s="79"/>
      <c r="AR481" s="79"/>
      <c r="AS481" s="79"/>
      <c r="AT481" s="79"/>
      <c r="AU481" s="79"/>
      <c r="AV481" s="80"/>
    </row>
    <row r="482" spans="1:48" s="32" customFormat="1" ht="13.9" thickTop="1" thickBot="1" x14ac:dyDescent="0.45">
      <c r="A482" s="46">
        <v>471</v>
      </c>
      <c r="B482" s="72"/>
      <c r="C482" s="73"/>
      <c r="D482" s="74"/>
      <c r="E482" s="74"/>
      <c r="F482" s="73"/>
      <c r="G482" s="73"/>
      <c r="H482" s="74"/>
      <c r="I482" s="75"/>
      <c r="J482" s="74"/>
      <c r="K482" s="76"/>
      <c r="L482" s="76"/>
      <c r="M482" s="66" t="str">
        <f t="shared" si="16"/>
        <v/>
      </c>
      <c r="N482" s="77"/>
      <c r="O482" s="78"/>
      <c r="P482" s="74"/>
      <c r="Q482" s="79"/>
      <c r="R482" s="74"/>
      <c r="S482" s="74"/>
      <c r="T482" s="74"/>
      <c r="U482" s="74"/>
      <c r="V482" s="74"/>
      <c r="W482" s="74"/>
      <c r="X482" s="74"/>
      <c r="Y482" s="74"/>
      <c r="Z482" s="74"/>
      <c r="AA482" s="74"/>
      <c r="AB482" s="74"/>
      <c r="AC482" s="74"/>
      <c r="AD482" s="74"/>
      <c r="AE482" s="74"/>
      <c r="AF482" s="74"/>
      <c r="AG482" s="74"/>
      <c r="AH482" s="74"/>
      <c r="AI482" s="74"/>
      <c r="AJ482" s="74"/>
      <c r="AK482" s="69" t="str">
        <f t="shared" si="17"/>
        <v/>
      </c>
      <c r="AL482" s="69" t="str">
        <f t="shared" si="17"/>
        <v/>
      </c>
      <c r="AM482" s="69" t="str">
        <f t="shared" si="17"/>
        <v/>
      </c>
      <c r="AN482" s="79"/>
      <c r="AO482" s="79"/>
      <c r="AP482" s="79"/>
      <c r="AQ482" s="79"/>
      <c r="AR482" s="79"/>
      <c r="AS482" s="79"/>
      <c r="AT482" s="79"/>
      <c r="AU482" s="79"/>
      <c r="AV482" s="80"/>
    </row>
    <row r="483" spans="1:48" s="32" customFormat="1" ht="13.9" thickTop="1" thickBot="1" x14ac:dyDescent="0.45">
      <c r="A483" s="46">
        <v>472</v>
      </c>
      <c r="B483" s="72"/>
      <c r="C483" s="73"/>
      <c r="D483" s="74"/>
      <c r="E483" s="74"/>
      <c r="F483" s="73"/>
      <c r="G483" s="73"/>
      <c r="H483" s="74"/>
      <c r="I483" s="75"/>
      <c r="J483" s="74"/>
      <c r="K483" s="76"/>
      <c r="L483" s="76"/>
      <c r="M483" s="66" t="str">
        <f t="shared" si="16"/>
        <v/>
      </c>
      <c r="N483" s="77"/>
      <c r="O483" s="78"/>
      <c r="P483" s="74"/>
      <c r="Q483" s="79"/>
      <c r="R483" s="74"/>
      <c r="S483" s="74"/>
      <c r="T483" s="74"/>
      <c r="U483" s="74"/>
      <c r="V483" s="74"/>
      <c r="W483" s="74"/>
      <c r="X483" s="74"/>
      <c r="Y483" s="74"/>
      <c r="Z483" s="74"/>
      <c r="AA483" s="74"/>
      <c r="AB483" s="74"/>
      <c r="AC483" s="74"/>
      <c r="AD483" s="74"/>
      <c r="AE483" s="74"/>
      <c r="AF483" s="74"/>
      <c r="AG483" s="74"/>
      <c r="AH483" s="74"/>
      <c r="AI483" s="74"/>
      <c r="AJ483" s="74"/>
      <c r="AK483" s="69" t="str">
        <f t="shared" si="17"/>
        <v/>
      </c>
      <c r="AL483" s="69" t="str">
        <f t="shared" si="17"/>
        <v/>
      </c>
      <c r="AM483" s="69" t="str">
        <f t="shared" si="17"/>
        <v/>
      </c>
      <c r="AN483" s="79"/>
      <c r="AO483" s="79"/>
      <c r="AP483" s="79"/>
      <c r="AQ483" s="79"/>
      <c r="AR483" s="79"/>
      <c r="AS483" s="79"/>
      <c r="AT483" s="79"/>
      <c r="AU483" s="79"/>
      <c r="AV483" s="80"/>
    </row>
    <row r="484" spans="1:48" s="32" customFormat="1" ht="13.9" thickTop="1" thickBot="1" x14ac:dyDescent="0.45">
      <c r="A484" s="46">
        <v>473</v>
      </c>
      <c r="B484" s="72"/>
      <c r="C484" s="73"/>
      <c r="D484" s="74"/>
      <c r="E484" s="74"/>
      <c r="F484" s="73"/>
      <c r="G484" s="73"/>
      <c r="H484" s="74"/>
      <c r="I484" s="75"/>
      <c r="J484" s="74"/>
      <c r="K484" s="76"/>
      <c r="L484" s="76"/>
      <c r="M484" s="66" t="str">
        <f t="shared" si="16"/>
        <v/>
      </c>
      <c r="N484" s="77"/>
      <c r="O484" s="78"/>
      <c r="P484" s="74"/>
      <c r="Q484" s="79"/>
      <c r="R484" s="74"/>
      <c r="S484" s="74"/>
      <c r="T484" s="74"/>
      <c r="U484" s="74"/>
      <c r="V484" s="74"/>
      <c r="W484" s="74"/>
      <c r="X484" s="74"/>
      <c r="Y484" s="74"/>
      <c r="Z484" s="74"/>
      <c r="AA484" s="74"/>
      <c r="AB484" s="74"/>
      <c r="AC484" s="74"/>
      <c r="AD484" s="74"/>
      <c r="AE484" s="74"/>
      <c r="AF484" s="74"/>
      <c r="AG484" s="74"/>
      <c r="AH484" s="74"/>
      <c r="AI484" s="74"/>
      <c r="AJ484" s="74"/>
      <c r="AK484" s="69" t="str">
        <f t="shared" si="17"/>
        <v/>
      </c>
      <c r="AL484" s="69" t="str">
        <f t="shared" si="17"/>
        <v/>
      </c>
      <c r="AM484" s="69" t="str">
        <f t="shared" si="17"/>
        <v/>
      </c>
      <c r="AN484" s="79"/>
      <c r="AO484" s="79"/>
      <c r="AP484" s="79"/>
      <c r="AQ484" s="79"/>
      <c r="AR484" s="79"/>
      <c r="AS484" s="79"/>
      <c r="AT484" s="79"/>
      <c r="AU484" s="79"/>
      <c r="AV484" s="80"/>
    </row>
    <row r="485" spans="1:48" s="32" customFormat="1" ht="13.9" thickTop="1" thickBot="1" x14ac:dyDescent="0.45">
      <c r="A485" s="46">
        <v>474</v>
      </c>
      <c r="B485" s="72"/>
      <c r="C485" s="73"/>
      <c r="D485" s="74"/>
      <c r="E485" s="74"/>
      <c r="F485" s="73"/>
      <c r="G485" s="73"/>
      <c r="H485" s="74"/>
      <c r="I485" s="75"/>
      <c r="J485" s="74"/>
      <c r="K485" s="76"/>
      <c r="L485" s="76"/>
      <c r="M485" s="66" t="str">
        <f t="shared" si="16"/>
        <v/>
      </c>
      <c r="N485" s="77"/>
      <c r="O485" s="78"/>
      <c r="P485" s="74"/>
      <c r="Q485" s="79"/>
      <c r="R485" s="74"/>
      <c r="S485" s="74"/>
      <c r="T485" s="74"/>
      <c r="U485" s="74"/>
      <c r="V485" s="74"/>
      <c r="W485" s="74"/>
      <c r="X485" s="74"/>
      <c r="Y485" s="74"/>
      <c r="Z485" s="74"/>
      <c r="AA485" s="74"/>
      <c r="AB485" s="74"/>
      <c r="AC485" s="74"/>
      <c r="AD485" s="74"/>
      <c r="AE485" s="74"/>
      <c r="AF485" s="74"/>
      <c r="AG485" s="74"/>
      <c r="AH485" s="74"/>
      <c r="AI485" s="74"/>
      <c r="AJ485" s="74"/>
      <c r="AK485" s="69" t="str">
        <f t="shared" si="17"/>
        <v/>
      </c>
      <c r="AL485" s="69" t="str">
        <f t="shared" si="17"/>
        <v/>
      </c>
      <c r="AM485" s="69" t="str">
        <f t="shared" si="17"/>
        <v/>
      </c>
      <c r="AN485" s="79"/>
      <c r="AO485" s="79"/>
      <c r="AP485" s="79"/>
      <c r="AQ485" s="79"/>
      <c r="AR485" s="79"/>
      <c r="AS485" s="79"/>
      <c r="AT485" s="79"/>
      <c r="AU485" s="79"/>
      <c r="AV485" s="80"/>
    </row>
    <row r="486" spans="1:48" s="32" customFormat="1" ht="13.9" thickTop="1" thickBot="1" x14ac:dyDescent="0.45">
      <c r="A486" s="46">
        <v>475</v>
      </c>
      <c r="B486" s="72"/>
      <c r="C486" s="73"/>
      <c r="D486" s="74"/>
      <c r="E486" s="74"/>
      <c r="F486" s="73"/>
      <c r="G486" s="73"/>
      <c r="H486" s="74"/>
      <c r="I486" s="75"/>
      <c r="J486" s="74"/>
      <c r="K486" s="76"/>
      <c r="L486" s="76"/>
      <c r="M486" s="66" t="str">
        <f t="shared" si="16"/>
        <v/>
      </c>
      <c r="N486" s="77"/>
      <c r="O486" s="78"/>
      <c r="P486" s="74"/>
      <c r="Q486" s="79"/>
      <c r="R486" s="74"/>
      <c r="S486" s="74"/>
      <c r="T486" s="74"/>
      <c r="U486" s="74"/>
      <c r="V486" s="74"/>
      <c r="W486" s="74"/>
      <c r="X486" s="74"/>
      <c r="Y486" s="74"/>
      <c r="Z486" s="74"/>
      <c r="AA486" s="74"/>
      <c r="AB486" s="74"/>
      <c r="AC486" s="74"/>
      <c r="AD486" s="74"/>
      <c r="AE486" s="74"/>
      <c r="AF486" s="74"/>
      <c r="AG486" s="74"/>
      <c r="AH486" s="74"/>
      <c r="AI486" s="74"/>
      <c r="AJ486" s="74"/>
      <c r="AK486" s="69" t="str">
        <f t="shared" si="17"/>
        <v/>
      </c>
      <c r="AL486" s="69" t="str">
        <f t="shared" si="17"/>
        <v/>
      </c>
      <c r="AM486" s="69" t="str">
        <f t="shared" si="17"/>
        <v/>
      </c>
      <c r="AN486" s="79"/>
      <c r="AO486" s="79"/>
      <c r="AP486" s="79"/>
      <c r="AQ486" s="79"/>
      <c r="AR486" s="79"/>
      <c r="AS486" s="79"/>
      <c r="AT486" s="79"/>
      <c r="AU486" s="79"/>
      <c r="AV486" s="80"/>
    </row>
    <row r="487" spans="1:48" s="32" customFormat="1" ht="13.9" thickTop="1" thickBot="1" x14ac:dyDescent="0.45">
      <c r="A487" s="46">
        <v>476</v>
      </c>
      <c r="B487" s="72"/>
      <c r="C487" s="73"/>
      <c r="D487" s="74"/>
      <c r="E487" s="74"/>
      <c r="F487" s="73"/>
      <c r="G487" s="73"/>
      <c r="H487" s="74"/>
      <c r="I487" s="75"/>
      <c r="J487" s="74"/>
      <c r="K487" s="76"/>
      <c r="L487" s="76"/>
      <c r="M487" s="66" t="str">
        <f t="shared" si="16"/>
        <v/>
      </c>
      <c r="N487" s="77"/>
      <c r="O487" s="78"/>
      <c r="P487" s="74"/>
      <c r="Q487" s="79"/>
      <c r="R487" s="74"/>
      <c r="S487" s="74"/>
      <c r="T487" s="74"/>
      <c r="U487" s="74"/>
      <c r="V487" s="74"/>
      <c r="W487" s="74"/>
      <c r="X487" s="74"/>
      <c r="Y487" s="74"/>
      <c r="Z487" s="74"/>
      <c r="AA487" s="74"/>
      <c r="AB487" s="74"/>
      <c r="AC487" s="74"/>
      <c r="AD487" s="74"/>
      <c r="AE487" s="74"/>
      <c r="AF487" s="74"/>
      <c r="AG487" s="74"/>
      <c r="AH487" s="74"/>
      <c r="AI487" s="74"/>
      <c r="AJ487" s="74"/>
      <c r="AK487" s="69" t="str">
        <f t="shared" si="17"/>
        <v/>
      </c>
      <c r="AL487" s="69" t="str">
        <f t="shared" si="17"/>
        <v/>
      </c>
      <c r="AM487" s="69" t="str">
        <f t="shared" si="17"/>
        <v/>
      </c>
      <c r="AN487" s="79"/>
      <c r="AO487" s="79"/>
      <c r="AP487" s="79"/>
      <c r="AQ487" s="79"/>
      <c r="AR487" s="79"/>
      <c r="AS487" s="79"/>
      <c r="AT487" s="79"/>
      <c r="AU487" s="79"/>
      <c r="AV487" s="80"/>
    </row>
    <row r="488" spans="1:48" s="32" customFormat="1" ht="13.9" thickTop="1" thickBot="1" x14ac:dyDescent="0.45">
      <c r="A488" s="46">
        <v>477</v>
      </c>
      <c r="B488" s="72"/>
      <c r="C488" s="73"/>
      <c r="D488" s="74"/>
      <c r="E488" s="74"/>
      <c r="F488" s="73"/>
      <c r="G488" s="73"/>
      <c r="H488" s="74"/>
      <c r="I488" s="75"/>
      <c r="J488" s="74"/>
      <c r="K488" s="76"/>
      <c r="L488" s="76"/>
      <c r="M488" s="66" t="str">
        <f t="shared" si="16"/>
        <v/>
      </c>
      <c r="N488" s="77"/>
      <c r="O488" s="78"/>
      <c r="P488" s="74"/>
      <c r="Q488" s="79"/>
      <c r="R488" s="74"/>
      <c r="S488" s="74"/>
      <c r="T488" s="74"/>
      <c r="U488" s="74"/>
      <c r="V488" s="74"/>
      <c r="W488" s="74"/>
      <c r="X488" s="74"/>
      <c r="Y488" s="74"/>
      <c r="Z488" s="74"/>
      <c r="AA488" s="74"/>
      <c r="AB488" s="74"/>
      <c r="AC488" s="74"/>
      <c r="AD488" s="74"/>
      <c r="AE488" s="74"/>
      <c r="AF488" s="74"/>
      <c r="AG488" s="74"/>
      <c r="AH488" s="74"/>
      <c r="AI488" s="74"/>
      <c r="AJ488" s="74"/>
      <c r="AK488" s="69" t="str">
        <f t="shared" si="17"/>
        <v/>
      </c>
      <c r="AL488" s="69" t="str">
        <f t="shared" si="17"/>
        <v/>
      </c>
      <c r="AM488" s="69" t="str">
        <f t="shared" si="17"/>
        <v/>
      </c>
      <c r="AN488" s="79"/>
      <c r="AO488" s="79"/>
      <c r="AP488" s="79"/>
      <c r="AQ488" s="79"/>
      <c r="AR488" s="79"/>
      <c r="AS488" s="79"/>
      <c r="AT488" s="79"/>
      <c r="AU488" s="79"/>
      <c r="AV488" s="80"/>
    </row>
    <row r="489" spans="1:48" s="32" customFormat="1" ht="13.9" thickTop="1" thickBot="1" x14ac:dyDescent="0.45">
      <c r="A489" s="46">
        <v>478</v>
      </c>
      <c r="B489" s="72"/>
      <c r="C489" s="73"/>
      <c r="D489" s="74"/>
      <c r="E489" s="74"/>
      <c r="F489" s="73"/>
      <c r="G489" s="73"/>
      <c r="H489" s="74"/>
      <c r="I489" s="75"/>
      <c r="J489" s="74"/>
      <c r="K489" s="76"/>
      <c r="L489" s="76"/>
      <c r="M489" s="66" t="str">
        <f t="shared" si="16"/>
        <v/>
      </c>
      <c r="N489" s="77"/>
      <c r="O489" s="78"/>
      <c r="P489" s="74"/>
      <c r="Q489" s="79"/>
      <c r="R489" s="74"/>
      <c r="S489" s="74"/>
      <c r="T489" s="74"/>
      <c r="U489" s="74"/>
      <c r="V489" s="74"/>
      <c r="W489" s="74"/>
      <c r="X489" s="74"/>
      <c r="Y489" s="74"/>
      <c r="Z489" s="74"/>
      <c r="AA489" s="74"/>
      <c r="AB489" s="74"/>
      <c r="AC489" s="74"/>
      <c r="AD489" s="74"/>
      <c r="AE489" s="74"/>
      <c r="AF489" s="74"/>
      <c r="AG489" s="74"/>
      <c r="AH489" s="74"/>
      <c r="AI489" s="74"/>
      <c r="AJ489" s="74"/>
      <c r="AK489" s="69" t="str">
        <f t="shared" si="17"/>
        <v/>
      </c>
      <c r="AL489" s="69" t="str">
        <f t="shared" si="17"/>
        <v/>
      </c>
      <c r="AM489" s="69" t="str">
        <f t="shared" si="17"/>
        <v/>
      </c>
      <c r="AN489" s="79"/>
      <c r="AO489" s="79"/>
      <c r="AP489" s="79"/>
      <c r="AQ489" s="79"/>
      <c r="AR489" s="79"/>
      <c r="AS489" s="79"/>
      <c r="AT489" s="79"/>
      <c r="AU489" s="79"/>
      <c r="AV489" s="80"/>
    </row>
    <row r="490" spans="1:48" s="32" customFormat="1" ht="13.9" thickTop="1" thickBot="1" x14ac:dyDescent="0.45">
      <c r="A490" s="46">
        <v>479</v>
      </c>
      <c r="B490" s="72"/>
      <c r="C490" s="73"/>
      <c r="D490" s="74"/>
      <c r="E490" s="74"/>
      <c r="F490" s="73"/>
      <c r="G490" s="73"/>
      <c r="H490" s="74"/>
      <c r="I490" s="75"/>
      <c r="J490" s="74"/>
      <c r="K490" s="76"/>
      <c r="L490" s="76"/>
      <c r="M490" s="66" t="str">
        <f t="shared" si="16"/>
        <v/>
      </c>
      <c r="N490" s="77"/>
      <c r="O490" s="78"/>
      <c r="P490" s="74"/>
      <c r="Q490" s="79"/>
      <c r="R490" s="74"/>
      <c r="S490" s="74"/>
      <c r="T490" s="74"/>
      <c r="U490" s="74"/>
      <c r="V490" s="74"/>
      <c r="W490" s="74"/>
      <c r="X490" s="74"/>
      <c r="Y490" s="74"/>
      <c r="Z490" s="74"/>
      <c r="AA490" s="74"/>
      <c r="AB490" s="74"/>
      <c r="AC490" s="74"/>
      <c r="AD490" s="74"/>
      <c r="AE490" s="74"/>
      <c r="AF490" s="74"/>
      <c r="AG490" s="74"/>
      <c r="AH490" s="74"/>
      <c r="AI490" s="74"/>
      <c r="AJ490" s="74"/>
      <c r="AK490" s="69" t="str">
        <f t="shared" si="17"/>
        <v/>
      </c>
      <c r="AL490" s="69" t="str">
        <f t="shared" si="17"/>
        <v/>
      </c>
      <c r="AM490" s="69" t="str">
        <f t="shared" si="17"/>
        <v/>
      </c>
      <c r="AN490" s="79"/>
      <c r="AO490" s="79"/>
      <c r="AP490" s="79"/>
      <c r="AQ490" s="79"/>
      <c r="AR490" s="79"/>
      <c r="AS490" s="79"/>
      <c r="AT490" s="79"/>
      <c r="AU490" s="79"/>
      <c r="AV490" s="80"/>
    </row>
    <row r="491" spans="1:48" s="32" customFormat="1" ht="13.9" thickTop="1" thickBot="1" x14ac:dyDescent="0.45">
      <c r="A491" s="46">
        <v>480</v>
      </c>
      <c r="B491" s="72"/>
      <c r="C491" s="73"/>
      <c r="D491" s="74"/>
      <c r="E491" s="74"/>
      <c r="F491" s="73"/>
      <c r="G491" s="73"/>
      <c r="H491" s="74"/>
      <c r="I491" s="75"/>
      <c r="J491" s="74"/>
      <c r="K491" s="76"/>
      <c r="L491" s="76"/>
      <c r="M491" s="66" t="str">
        <f t="shared" si="16"/>
        <v/>
      </c>
      <c r="N491" s="77"/>
      <c r="O491" s="78"/>
      <c r="P491" s="74"/>
      <c r="Q491" s="79"/>
      <c r="R491" s="74"/>
      <c r="S491" s="74"/>
      <c r="T491" s="74"/>
      <c r="U491" s="74"/>
      <c r="V491" s="74"/>
      <c r="W491" s="74"/>
      <c r="X491" s="74"/>
      <c r="Y491" s="74"/>
      <c r="Z491" s="74"/>
      <c r="AA491" s="74"/>
      <c r="AB491" s="74"/>
      <c r="AC491" s="74"/>
      <c r="AD491" s="74"/>
      <c r="AE491" s="74"/>
      <c r="AF491" s="74"/>
      <c r="AG491" s="74"/>
      <c r="AH491" s="74"/>
      <c r="AI491" s="74"/>
      <c r="AJ491" s="74"/>
      <c r="AK491" s="69" t="str">
        <f t="shared" si="17"/>
        <v/>
      </c>
      <c r="AL491" s="69" t="str">
        <f t="shared" si="17"/>
        <v/>
      </c>
      <c r="AM491" s="69" t="str">
        <f t="shared" si="17"/>
        <v/>
      </c>
      <c r="AN491" s="79"/>
      <c r="AO491" s="79"/>
      <c r="AP491" s="79"/>
      <c r="AQ491" s="79"/>
      <c r="AR491" s="79"/>
      <c r="AS491" s="79"/>
      <c r="AT491" s="79"/>
      <c r="AU491" s="79"/>
      <c r="AV491" s="80"/>
    </row>
    <row r="492" spans="1:48" s="32" customFormat="1" ht="13.9" thickTop="1" thickBot="1" x14ac:dyDescent="0.45">
      <c r="A492" s="46">
        <v>481</v>
      </c>
      <c r="B492" s="72"/>
      <c r="C492" s="73"/>
      <c r="D492" s="74"/>
      <c r="E492" s="74"/>
      <c r="F492" s="73"/>
      <c r="G492" s="73"/>
      <c r="H492" s="74"/>
      <c r="I492" s="75"/>
      <c r="J492" s="74"/>
      <c r="K492" s="76"/>
      <c r="L492" s="76"/>
      <c r="M492" s="66" t="str">
        <f t="shared" si="16"/>
        <v/>
      </c>
      <c r="N492" s="77"/>
      <c r="O492" s="78"/>
      <c r="P492" s="74"/>
      <c r="Q492" s="79"/>
      <c r="R492" s="74"/>
      <c r="S492" s="74"/>
      <c r="T492" s="74"/>
      <c r="U492" s="74"/>
      <c r="V492" s="74"/>
      <c r="W492" s="74"/>
      <c r="X492" s="74"/>
      <c r="Y492" s="74"/>
      <c r="Z492" s="74"/>
      <c r="AA492" s="74"/>
      <c r="AB492" s="74"/>
      <c r="AC492" s="74"/>
      <c r="AD492" s="74"/>
      <c r="AE492" s="74"/>
      <c r="AF492" s="74"/>
      <c r="AG492" s="74"/>
      <c r="AH492" s="74"/>
      <c r="AI492" s="74"/>
      <c r="AJ492" s="74"/>
      <c r="AK492" s="69" t="str">
        <f t="shared" si="17"/>
        <v/>
      </c>
      <c r="AL492" s="69" t="str">
        <f t="shared" si="17"/>
        <v/>
      </c>
      <c r="AM492" s="69" t="str">
        <f t="shared" si="17"/>
        <v/>
      </c>
      <c r="AN492" s="79"/>
      <c r="AO492" s="79"/>
      <c r="AP492" s="79"/>
      <c r="AQ492" s="79"/>
      <c r="AR492" s="79"/>
      <c r="AS492" s="79"/>
      <c r="AT492" s="79"/>
      <c r="AU492" s="79"/>
      <c r="AV492" s="80"/>
    </row>
    <row r="493" spans="1:48" s="32" customFormat="1" ht="13.9" thickTop="1" thickBot="1" x14ac:dyDescent="0.45">
      <c r="A493" s="46">
        <v>482</v>
      </c>
      <c r="B493" s="72"/>
      <c r="C493" s="73"/>
      <c r="D493" s="74"/>
      <c r="E493" s="74"/>
      <c r="F493" s="73"/>
      <c r="G493" s="73"/>
      <c r="H493" s="74"/>
      <c r="I493" s="75"/>
      <c r="J493" s="74"/>
      <c r="K493" s="76"/>
      <c r="L493" s="76"/>
      <c r="M493" s="66" t="str">
        <f t="shared" si="16"/>
        <v/>
      </c>
      <c r="N493" s="77"/>
      <c r="O493" s="78"/>
      <c r="P493" s="74"/>
      <c r="Q493" s="79"/>
      <c r="R493" s="74"/>
      <c r="S493" s="74"/>
      <c r="T493" s="74"/>
      <c r="U493" s="74"/>
      <c r="V493" s="74"/>
      <c r="W493" s="74"/>
      <c r="X493" s="74"/>
      <c r="Y493" s="74"/>
      <c r="Z493" s="74"/>
      <c r="AA493" s="74"/>
      <c r="AB493" s="74"/>
      <c r="AC493" s="74"/>
      <c r="AD493" s="74"/>
      <c r="AE493" s="74"/>
      <c r="AF493" s="74"/>
      <c r="AG493" s="74"/>
      <c r="AH493" s="74"/>
      <c r="AI493" s="74"/>
      <c r="AJ493" s="74"/>
      <c r="AK493" s="69" t="str">
        <f t="shared" si="17"/>
        <v/>
      </c>
      <c r="AL493" s="69" t="str">
        <f t="shared" si="17"/>
        <v/>
      </c>
      <c r="AM493" s="69" t="str">
        <f t="shared" si="17"/>
        <v/>
      </c>
      <c r="AN493" s="79"/>
      <c r="AO493" s="79"/>
      <c r="AP493" s="79"/>
      <c r="AQ493" s="79"/>
      <c r="AR493" s="79"/>
      <c r="AS493" s="79"/>
      <c r="AT493" s="79"/>
      <c r="AU493" s="79"/>
      <c r="AV493" s="80"/>
    </row>
    <row r="494" spans="1:48" s="32" customFormat="1" ht="13.9" thickTop="1" thickBot="1" x14ac:dyDescent="0.45">
      <c r="A494" s="46">
        <v>483</v>
      </c>
      <c r="B494" s="72"/>
      <c r="C494" s="73"/>
      <c r="D494" s="74"/>
      <c r="E494" s="74"/>
      <c r="F494" s="73"/>
      <c r="G494" s="73"/>
      <c r="H494" s="74"/>
      <c r="I494" s="75"/>
      <c r="J494" s="74"/>
      <c r="K494" s="76"/>
      <c r="L494" s="76"/>
      <c r="M494" s="66" t="str">
        <f t="shared" si="16"/>
        <v/>
      </c>
      <c r="N494" s="77"/>
      <c r="O494" s="78"/>
      <c r="P494" s="74"/>
      <c r="Q494" s="79"/>
      <c r="R494" s="74"/>
      <c r="S494" s="74"/>
      <c r="T494" s="74"/>
      <c r="U494" s="74"/>
      <c r="V494" s="74"/>
      <c r="W494" s="74"/>
      <c r="X494" s="74"/>
      <c r="Y494" s="74"/>
      <c r="Z494" s="74"/>
      <c r="AA494" s="74"/>
      <c r="AB494" s="74"/>
      <c r="AC494" s="74"/>
      <c r="AD494" s="74"/>
      <c r="AE494" s="74"/>
      <c r="AF494" s="74"/>
      <c r="AG494" s="74"/>
      <c r="AH494" s="74"/>
      <c r="AI494" s="74"/>
      <c r="AJ494" s="74"/>
      <c r="AK494" s="69" t="str">
        <f t="shared" si="17"/>
        <v/>
      </c>
      <c r="AL494" s="69" t="str">
        <f t="shared" si="17"/>
        <v/>
      </c>
      <c r="AM494" s="69" t="str">
        <f t="shared" si="17"/>
        <v/>
      </c>
      <c r="AN494" s="79"/>
      <c r="AO494" s="79"/>
      <c r="AP494" s="79"/>
      <c r="AQ494" s="79"/>
      <c r="AR494" s="79"/>
      <c r="AS494" s="79"/>
      <c r="AT494" s="79"/>
      <c r="AU494" s="79"/>
      <c r="AV494" s="80"/>
    </row>
    <row r="495" spans="1:48" s="32" customFormat="1" ht="13.9" thickTop="1" thickBot="1" x14ac:dyDescent="0.45">
      <c r="A495" s="46">
        <v>484</v>
      </c>
      <c r="B495" s="81"/>
      <c r="C495" s="82"/>
      <c r="D495" s="83"/>
      <c r="E495" s="83"/>
      <c r="F495" s="82"/>
      <c r="G495" s="82"/>
      <c r="H495" s="83"/>
      <c r="I495" s="84"/>
      <c r="J495" s="83"/>
      <c r="K495" s="85"/>
      <c r="L495" s="85"/>
      <c r="M495" s="66" t="str">
        <f t="shared" si="16"/>
        <v/>
      </c>
      <c r="N495" s="86"/>
      <c r="O495" s="87"/>
      <c r="P495" s="83"/>
      <c r="Q495" s="88"/>
      <c r="R495" s="83"/>
      <c r="S495" s="83"/>
      <c r="T495" s="83"/>
      <c r="U495" s="83"/>
      <c r="V495" s="83"/>
      <c r="W495" s="83"/>
      <c r="X495" s="83"/>
      <c r="Y495" s="83"/>
      <c r="Z495" s="83"/>
      <c r="AA495" s="83"/>
      <c r="AB495" s="83"/>
      <c r="AC495" s="83"/>
      <c r="AD495" s="83"/>
      <c r="AE495" s="83"/>
      <c r="AF495" s="83"/>
      <c r="AG495" s="83"/>
      <c r="AH495" s="83"/>
      <c r="AI495" s="83"/>
      <c r="AJ495" s="83"/>
      <c r="AK495" s="69" t="str">
        <f t="shared" si="17"/>
        <v/>
      </c>
      <c r="AL495" s="69" t="str">
        <f t="shared" si="17"/>
        <v/>
      </c>
      <c r="AM495" s="69" t="str">
        <f t="shared" si="17"/>
        <v/>
      </c>
      <c r="AN495" s="88"/>
      <c r="AO495" s="88"/>
      <c r="AP495" s="88"/>
      <c r="AQ495" s="88"/>
      <c r="AR495" s="88"/>
      <c r="AS495" s="88"/>
      <c r="AT495" s="88"/>
      <c r="AU495" s="88"/>
      <c r="AV495" s="89"/>
    </row>
    <row r="496" spans="1:48" ht="13.9" hidden="1" thickTop="1" thickBot="1" x14ac:dyDescent="0.45">
      <c r="A496" s="46">
        <v>485</v>
      </c>
      <c r="B496" s="81"/>
      <c r="C496" s="82"/>
      <c r="D496" s="83"/>
      <c r="E496" s="83"/>
      <c r="F496" s="82"/>
      <c r="G496" s="82"/>
      <c r="H496" s="83"/>
      <c r="I496" s="84"/>
      <c r="J496" s="83"/>
      <c r="K496" s="85"/>
      <c r="L496" s="85"/>
      <c r="M496" s="66" t="str">
        <f t="shared" si="16"/>
        <v/>
      </c>
      <c r="N496" s="86"/>
      <c r="O496" s="87"/>
      <c r="P496" s="83"/>
      <c r="Q496" s="88"/>
      <c r="R496" s="83"/>
      <c r="S496" s="83"/>
      <c r="T496" s="83"/>
      <c r="U496" s="83"/>
      <c r="V496" s="83"/>
      <c r="W496" s="83"/>
      <c r="X496" s="83"/>
      <c r="Y496" s="83"/>
      <c r="Z496" s="83"/>
      <c r="AA496" s="83"/>
      <c r="AB496" s="83"/>
      <c r="AC496" s="83"/>
      <c r="AD496" s="83"/>
      <c r="AE496" s="83"/>
      <c r="AF496" s="83"/>
      <c r="AG496" s="83"/>
      <c r="AH496" s="83"/>
      <c r="AI496" s="83"/>
      <c r="AJ496" s="83"/>
      <c r="AK496" s="69" t="str">
        <f t="shared" si="17"/>
        <v/>
      </c>
      <c r="AL496" s="69" t="str">
        <f t="shared" si="17"/>
        <v/>
      </c>
      <c r="AM496" s="69" t="str">
        <f t="shared" si="17"/>
        <v/>
      </c>
      <c r="AN496" s="88"/>
      <c r="AO496" s="88"/>
      <c r="AP496" s="88"/>
      <c r="AQ496" s="88"/>
      <c r="AR496" s="88"/>
      <c r="AS496" s="88"/>
      <c r="AT496" s="88"/>
      <c r="AU496" s="88"/>
      <c r="AV496" s="89"/>
    </row>
    <row r="497" spans="1:48" ht="13.9" thickTop="1" thickBot="1" x14ac:dyDescent="0.45">
      <c r="A497" s="46">
        <v>486</v>
      </c>
      <c r="B497" s="81"/>
      <c r="C497" s="82"/>
      <c r="D497" s="83"/>
      <c r="E497" s="83"/>
      <c r="F497" s="82"/>
      <c r="G497" s="82"/>
      <c r="H497" s="83"/>
      <c r="I497" s="84"/>
      <c r="J497" s="83"/>
      <c r="K497" s="85"/>
      <c r="L497" s="85"/>
      <c r="M497" s="66" t="str">
        <f t="shared" si="16"/>
        <v/>
      </c>
      <c r="N497" s="86"/>
      <c r="O497" s="87"/>
      <c r="P497" s="83"/>
      <c r="Q497" s="88"/>
      <c r="R497" s="83"/>
      <c r="S497" s="83"/>
      <c r="T497" s="83"/>
      <c r="U497" s="83"/>
      <c r="V497" s="83"/>
      <c r="W497" s="83"/>
      <c r="X497" s="83"/>
      <c r="Y497" s="83"/>
      <c r="Z497" s="83"/>
      <c r="AA497" s="83"/>
      <c r="AB497" s="83"/>
      <c r="AC497" s="83"/>
      <c r="AD497" s="83"/>
      <c r="AE497" s="83"/>
      <c r="AF497" s="83"/>
      <c r="AG497" s="83"/>
      <c r="AH497" s="83"/>
      <c r="AI497" s="83"/>
      <c r="AJ497" s="83"/>
      <c r="AK497" s="69" t="str">
        <f t="shared" si="17"/>
        <v/>
      </c>
      <c r="AL497" s="69" t="str">
        <f t="shared" si="17"/>
        <v/>
      </c>
      <c r="AM497" s="69" t="str">
        <f t="shared" si="17"/>
        <v/>
      </c>
      <c r="AN497" s="88"/>
      <c r="AO497" s="88"/>
      <c r="AP497" s="88"/>
      <c r="AQ497" s="88"/>
      <c r="AR497" s="88"/>
      <c r="AS497" s="88"/>
      <c r="AT497" s="88"/>
      <c r="AU497" s="88"/>
      <c r="AV497" s="89"/>
    </row>
    <row r="498" spans="1:48" ht="13.9" thickTop="1" thickBot="1" x14ac:dyDescent="0.45">
      <c r="A498" s="46">
        <v>487</v>
      </c>
      <c r="B498" s="81"/>
      <c r="C498" s="82"/>
      <c r="D498" s="83"/>
      <c r="E498" s="83"/>
      <c r="F498" s="82"/>
      <c r="G498" s="82"/>
      <c r="H498" s="83"/>
      <c r="I498" s="84"/>
      <c r="J498" s="83"/>
      <c r="K498" s="85"/>
      <c r="L498" s="85"/>
      <c r="M498" s="66" t="str">
        <f t="shared" si="16"/>
        <v/>
      </c>
      <c r="N498" s="86"/>
      <c r="O498" s="87"/>
      <c r="P498" s="83"/>
      <c r="Q498" s="88"/>
      <c r="R498" s="83"/>
      <c r="S498" s="83"/>
      <c r="T498" s="83"/>
      <c r="U498" s="83"/>
      <c r="V498" s="83"/>
      <c r="W498" s="83"/>
      <c r="X498" s="83"/>
      <c r="Y498" s="83"/>
      <c r="Z498" s="83"/>
      <c r="AA498" s="83"/>
      <c r="AB498" s="83"/>
      <c r="AC498" s="83"/>
      <c r="AD498" s="83"/>
      <c r="AE498" s="83"/>
      <c r="AF498" s="83"/>
      <c r="AG498" s="83"/>
      <c r="AH498" s="83"/>
      <c r="AI498" s="83"/>
      <c r="AJ498" s="83"/>
      <c r="AK498" s="69" t="str">
        <f t="shared" si="17"/>
        <v/>
      </c>
      <c r="AL498" s="69" t="str">
        <f t="shared" si="17"/>
        <v/>
      </c>
      <c r="AM498" s="69" t="str">
        <f t="shared" si="17"/>
        <v/>
      </c>
      <c r="AN498" s="88"/>
      <c r="AO498" s="88"/>
      <c r="AP498" s="88"/>
      <c r="AQ498" s="88"/>
      <c r="AR498" s="88"/>
      <c r="AS498" s="88"/>
      <c r="AT498" s="88"/>
      <c r="AU498" s="88"/>
      <c r="AV498" s="89"/>
    </row>
    <row r="499" spans="1:48" ht="13.9" thickTop="1" thickBot="1" x14ac:dyDescent="0.45">
      <c r="A499" s="46">
        <v>488</v>
      </c>
      <c r="B499" s="81"/>
      <c r="C499" s="82"/>
      <c r="D499" s="83"/>
      <c r="E499" s="83"/>
      <c r="F499" s="82"/>
      <c r="G499" s="82"/>
      <c r="H499" s="83"/>
      <c r="I499" s="84"/>
      <c r="J499" s="83"/>
      <c r="K499" s="85"/>
      <c r="L499" s="85"/>
      <c r="M499" s="66" t="str">
        <f t="shared" si="16"/>
        <v/>
      </c>
      <c r="N499" s="86"/>
      <c r="O499" s="87"/>
      <c r="P499" s="83"/>
      <c r="Q499" s="88"/>
      <c r="R499" s="83"/>
      <c r="S499" s="83"/>
      <c r="T499" s="83"/>
      <c r="U499" s="83"/>
      <c r="V499" s="83"/>
      <c r="W499" s="83"/>
      <c r="X499" s="83"/>
      <c r="Y499" s="83"/>
      <c r="Z499" s="83"/>
      <c r="AA499" s="83"/>
      <c r="AB499" s="83"/>
      <c r="AC499" s="83"/>
      <c r="AD499" s="83"/>
      <c r="AE499" s="83"/>
      <c r="AF499" s="83"/>
      <c r="AG499" s="83"/>
      <c r="AH499" s="83"/>
      <c r="AI499" s="83"/>
      <c r="AJ499" s="83"/>
      <c r="AK499" s="69" t="str">
        <f t="shared" si="17"/>
        <v/>
      </c>
      <c r="AL499" s="69" t="str">
        <f t="shared" si="17"/>
        <v/>
      </c>
      <c r="AM499" s="69" t="str">
        <f t="shared" si="17"/>
        <v/>
      </c>
      <c r="AN499" s="88"/>
      <c r="AO499" s="88"/>
      <c r="AP499" s="88"/>
      <c r="AQ499" s="88"/>
      <c r="AR499" s="88"/>
      <c r="AS499" s="88"/>
      <c r="AT499" s="88"/>
      <c r="AU499" s="88"/>
      <c r="AV499" s="89"/>
    </row>
    <row r="500" spans="1:48" ht="13.9" thickTop="1" thickBot="1" x14ac:dyDescent="0.45">
      <c r="A500" s="46">
        <v>489</v>
      </c>
      <c r="B500" s="81"/>
      <c r="C500" s="82"/>
      <c r="D500" s="83"/>
      <c r="E500" s="83"/>
      <c r="F500" s="82"/>
      <c r="G500" s="82"/>
      <c r="H500" s="83"/>
      <c r="I500" s="84"/>
      <c r="J500" s="83"/>
      <c r="K500" s="85"/>
      <c r="L500" s="85"/>
      <c r="M500" s="66" t="str">
        <f t="shared" si="16"/>
        <v/>
      </c>
      <c r="N500" s="86"/>
      <c r="O500" s="87"/>
      <c r="P500" s="83"/>
      <c r="Q500" s="88"/>
      <c r="R500" s="83"/>
      <c r="S500" s="83"/>
      <c r="T500" s="83"/>
      <c r="U500" s="83"/>
      <c r="V500" s="83"/>
      <c r="W500" s="83"/>
      <c r="X500" s="83"/>
      <c r="Y500" s="83"/>
      <c r="Z500" s="83"/>
      <c r="AA500" s="83"/>
      <c r="AB500" s="83"/>
      <c r="AC500" s="83"/>
      <c r="AD500" s="83"/>
      <c r="AE500" s="83"/>
      <c r="AF500" s="83"/>
      <c r="AG500" s="83"/>
      <c r="AH500" s="83"/>
      <c r="AI500" s="83"/>
      <c r="AJ500" s="83"/>
      <c r="AK500" s="69" t="str">
        <f t="shared" si="17"/>
        <v/>
      </c>
      <c r="AL500" s="69" t="str">
        <f t="shared" si="17"/>
        <v/>
      </c>
      <c r="AM500" s="69" t="str">
        <f t="shared" si="17"/>
        <v/>
      </c>
      <c r="AN500" s="88"/>
      <c r="AO500" s="88"/>
      <c r="AP500" s="88"/>
      <c r="AQ500" s="88"/>
      <c r="AR500" s="88"/>
      <c r="AS500" s="88"/>
      <c r="AT500" s="88"/>
      <c r="AU500" s="88"/>
      <c r="AV500" s="89"/>
    </row>
    <row r="501" spans="1:48" ht="13.9" thickTop="1" thickBot="1" x14ac:dyDescent="0.45">
      <c r="A501" s="46">
        <v>490</v>
      </c>
      <c r="B501" s="81"/>
      <c r="C501" s="82"/>
      <c r="D501" s="83"/>
      <c r="E501" s="83"/>
      <c r="F501" s="82"/>
      <c r="G501" s="82"/>
      <c r="H501" s="83"/>
      <c r="I501" s="84"/>
      <c r="J501" s="83"/>
      <c r="K501" s="85"/>
      <c r="L501" s="85"/>
      <c r="M501" s="66" t="str">
        <f t="shared" si="16"/>
        <v/>
      </c>
      <c r="N501" s="86"/>
      <c r="O501" s="87"/>
      <c r="P501" s="83"/>
      <c r="Q501" s="88"/>
      <c r="R501" s="83"/>
      <c r="S501" s="83"/>
      <c r="T501" s="83"/>
      <c r="U501" s="83"/>
      <c r="V501" s="83"/>
      <c r="W501" s="83"/>
      <c r="X501" s="83"/>
      <c r="Y501" s="83"/>
      <c r="Z501" s="83"/>
      <c r="AA501" s="83"/>
      <c r="AB501" s="83"/>
      <c r="AC501" s="83"/>
      <c r="AD501" s="83"/>
      <c r="AE501" s="83"/>
      <c r="AF501" s="83"/>
      <c r="AG501" s="83"/>
      <c r="AH501" s="83"/>
      <c r="AI501" s="83"/>
      <c r="AJ501" s="83"/>
      <c r="AK501" s="69" t="str">
        <f t="shared" si="17"/>
        <v/>
      </c>
      <c r="AL501" s="69" t="str">
        <f t="shared" si="17"/>
        <v/>
      </c>
      <c r="AM501" s="69" t="str">
        <f t="shared" si="17"/>
        <v/>
      </c>
      <c r="AN501" s="88"/>
      <c r="AO501" s="88"/>
      <c r="AP501" s="88"/>
      <c r="AQ501" s="88"/>
      <c r="AR501" s="88"/>
      <c r="AS501" s="88"/>
      <c r="AT501" s="88"/>
      <c r="AU501" s="88"/>
      <c r="AV501" s="89"/>
    </row>
  </sheetData>
  <sheetProtection algorithmName="SHA-512" hashValue="IFblN86SMa4Y2ChM92UEs2rV3ZrXMzJRiHLjqk6ZMYHSc565NftSoGRfh725b8NilN2nrnenbbUyFxRvk5qtbQ==" saltValue="JxF/gZWJmkEyrgWnCZc13A==" spinCount="100000" sheet="1" autoFilter="0"/>
  <mergeCells count="2">
    <mergeCell ref="G4:H4"/>
    <mergeCell ref="AK4:AM4"/>
  </mergeCells>
  <phoneticPr fontId="10" type="noConversion"/>
  <conditionalFormatting sqref="AH11:AH1048576">
    <cfRule type="expression" dxfId="17" priority="4">
      <formula>AND(ISBLANK(AG11),AH11&lt;&gt;"")</formula>
    </cfRule>
  </conditionalFormatting>
  <dataValidations count="37">
    <dataValidation type="whole" showInputMessage="1" showErrorMessage="1" errorTitle="Individuen / individus / individ" error="Ganzzahl &gt; 0 benötigt_x000a__x000a_Nombre entier &gt; 0 requis_x000a__x000a_Richiesto numero intero &gt; 0" sqref="Q11:Q501" xr:uid="{826009EF-D23F-4BD0-9222-02C907D98386}">
      <formula1>1</formula1>
      <formula2>100000</formula2>
    </dataValidation>
    <dataValidation type="list" showInputMessage="1" showErrorMessage="1" error="Bitte Wert aus der Dropdown-Liste auswählen_x000a__x000a_Veuillez choisir une des valeurs de la liste déroulante._x000a__x000a_Si prega di selezionare un valore dall'elenco a tendina." prompt="Dropdown-Liste_x000a_liste déroulante_x000a_elenco a tendina" sqref="R11:R501" xr:uid="{D3FB37BE-BA9A-4E63-943B-F254707F5830}">
      <formula1>Subgrob</formula1>
    </dataValidation>
    <dataValidation type="list" allowBlank="1" showInputMessage="1" showErrorMessage="1" error="Bitte Wert aus der Dropdown-Liste auswählen_x000a__x000a_Veuillez choisir une des valeurs de la liste déroulante._x000a__x000a_Si prega di selezionare un valore dall'elenco a tendina." prompt="Dropdown-Liste_x000a_liste déroulante_x000a_elenco a tendina" sqref="E11:E501" xr:uid="{B46A012B-4932-4181-9FE1-8442241D134C}">
      <formula1>Praezis</formula1>
    </dataValidation>
    <dataValidation type="list" allowBlank="1" showInputMessage="1" showErrorMessage="1" error="Bitte Wert aus der Dropdown-Liste auswählen_x000a__x000a_Veuillez choisir une des valeurs de la liste déroulante._x000a__x000a_Si prega di selezionare un valore dall'elenco a tendina." prompt="Dropdown-Liste_x000a_liste déroulante_x000a_elenco a tendina" sqref="J11:J501" xr:uid="{861464F0-1750-4AFE-B60B-DFF246DDA01C}">
      <formula1>Datkante</formula1>
    </dataValidation>
    <dataValidation type="list" showInputMessage="1" showErrorMessage="1" error="Wert aus der Dropdown-Liste auswählen. &quot;Substrat grob&quot; benötigt._x000a__x000a_Veuillez choisir une valeur de la liste déroulante. &quot;Substrat grossier&quot; requis._x000a__x000a_Selezionare un valore dall'elenco a tendina. &quot;Substrato grezzo&quot; richiesto. " prompt="Dropdown-Liste_x000a_liste déroulante_x000a_elenco a tendina" sqref="S11:S501" xr:uid="{9307FE0A-BAC6-4870-AEC3-6626429C3082}">
      <formula1>OFFSET(SubTabFein,MATCH(R11,SubTabGrob,0)-1,0,COUNTIF(SubTabGrob,R11),1)</formula1>
    </dataValidation>
    <dataValidation type="list" allowBlank="1" showInputMessage="1" showErrorMessage="1" error="Bitte Wert aus der Dropdown-Liste auswählen_x000a__x000a_Veuillez choisir une des valeurs de la liste déroulante._x000a__x000a_Si prega di selezionare un valore dall'elenco a tendina." prompt="Dropdown-Liste_x000a_liste déroulante_x000a_elenco a tendina" sqref="V11:V501" xr:uid="{5DC3CEED-07FA-45E3-8D3B-5733C08FE53F}">
      <formula1>Delarze</formula1>
    </dataValidation>
    <dataValidation type="list" allowBlank="1" showInputMessage="1" showErrorMessage="1" error="Bitte Wert aus der Dropdown-Liste auswählen_x000a__x000a_Veuillez choisir une des valeurs de la liste déroulante._x000a__x000a_Si prega di selezionare un valore dall'elenco a tendina." prompt="Dropdown-Liste_x000a_liste déroulante_x000a_elenco a tendina" sqref="W11:W501" xr:uid="{F2AF5B10-08D1-413C-99F2-99E23798EB2D}">
      <formula1>host</formula1>
    </dataValidation>
    <dataValidation type="list" showInputMessage="1" showErrorMessage="1" errorTitle="Baumart1" error="Bitte Wert aus der Dropdown-Liste auswählen_x000a__x000a_Veuillez choisir une des valeurs de la liste déroulante._x000a__x000a_Si prega di selezionare un valore dall'elenco a tendina." prompt="Dropdown-Liste_x000a_liste déroulante_x000a_elenco a tendina" sqref="Z11:Z501" xr:uid="{A2B7DF23-4A51-41BC-98F8-484C16A2D1A6}">
      <formula1>near_tree</formula1>
    </dataValidation>
    <dataValidation type="list" showInputMessage="1" showErrorMessage="1" errorTitle="Baumart2" error="Bitte Wert aus der Dropdown-Liste auswählen_x000a__x000a_Veuillez choisir une des valeurs de la liste déroulante._x000a__x000a_Si prega di selezionare un valore dall'elenco a tendina." prompt="Dropdown-Liste_x000a_liste déroulante_x000a_elenco a tendina" sqref="AA11:AA501" xr:uid="{D4D067D0-1F61-470D-A990-3CDF6CDD9029}">
      <formula1>near_tree</formula1>
    </dataValidation>
    <dataValidation type="list" showInputMessage="1" showErrorMessage="1" errorTitle="Baumart3" error="Bitte Wert aus der Dropdown-Liste auswählen_x000a__x000a_Veuillez choisir une des valeurs de la liste déroulante._x000a__x000a_Si prega di selezionare un valore dall'elenco a tendina." prompt="Dropdown-Liste_x000a_liste déroulante_x000a_elenco a tendina" sqref="AB11:AB501" xr:uid="{07949C1C-8168-4F66-89E1-50A21BBE76AD}">
      <formula1>near_tree</formula1>
    </dataValidation>
    <dataValidation type="list" showInputMessage="1" showErrorMessage="1" errorTitle="Anzahl Fruchtkörper" error="Bitte Wert aus der Dropdown-Liste auswählen_x000a__x000a_Veuillez choisir une des valeurs de la liste déroulante._x000a__x000a_Si prega di selezionare un valore dall'elenco a tendina." prompt="Dropdown-Liste_x000a_liste déroulante_x000a_elenco a tendina" sqref="AC11:AC501" xr:uid="{4AF88EED-71FE-4334-BFF4-B51B14B1FA79}">
      <formula1>Anzfrk</formula1>
    </dataValidation>
    <dataValidation type="list" showInputMessage="1" showErrorMessage="1" errorTitle="Sexual Stage" error="Bitte Wert aus der Dropdown-Liste auswählen_x000a__x000a_Veuillez choisir une des valeurs de la liste déroulante._x000a__x000a_Si prega di selezionare un valore dall'elenco a tendina." prompt="Dropdown-Liste_x000a_liste déroulante_x000a_elenco a tendina" sqref="AD11:AD501" xr:uid="{50A38E49-2024-4FB1-A378-202AAB0BBB0F}">
      <formula1>sex_stage</formula1>
    </dataValidation>
    <dataValidation type="list" showInputMessage="1" showErrorMessage="1" errorTitle="Spore Type Rust" error="Bitte Wert aus der Dropdown-Liste auswählen_x000a__x000a_Veuillez choisir une des valeurs de la liste déroulante._x000a__x000a_Si prega di selezionare un valore dall'elenco a tendina." prompt="Dropdown-Liste_x000a_liste déroulante_x000a_elenco a tendina" sqref="AE11:AE501" xr:uid="{85FDBACD-C7F3-4438-B947-A6CC74ADB429}">
      <formula1>rust_spore_type</formula1>
    </dataValidation>
    <dataValidation type="list" showInputMessage="1" showErrorMessage="1" errorTitle="Belegtyp" error="Bitte Wert aus der Dropdown-Liste auswählen_x000a__x000a_Veuillez choisir une des valeurs de la liste déroulante._x000a__x000a_Si prega di selezionare un valore dall'elenco a tendina." prompt="Dropdown-Liste_x000a_liste déroulante_x000a_elenco a tendina" sqref="AF11:AF501" xr:uid="{AFE7E2BB-4354-4131-862A-AE13ACA7B07E}">
      <formula1>Belegtyp</formula1>
    </dataValidation>
    <dataValidation type="list" showInputMessage="1" showErrorMessage="1" errorTitle="Herbarstandort" error="Bitte Wert aus der Dropdown-Liste auswählen_x000a__x000a_Veuillez choisir une des valeurs de la liste déroulante._x000a__x000a_Si prega di selezionare un valore dall'elenco a tendina." prompt="Dropdown-Liste_x000a_liste déroulante_x000a_elenco a tendina" sqref="AG11:AG501" xr:uid="{8ADFEEFF-DA77-4C79-A01D-F36FDAF3310E}">
      <formula1>herbaria</formula1>
    </dataValidation>
    <dataValidation type="list" allowBlank="1" showInputMessage="1" showErrorMessage="1" error="Bitte Wert aus der Dropdown-Liste auswählen_x000a__x000a_Veuillez choisir une des valeurs de la liste déroulante._x000a__x000a_Si prega di selezionare un valore dall'elenco a tendina." prompt="Dropdown-Liste_x000a_liste déroulante_x000a_elenco a tendina" sqref="AK5 AK12:AK501" xr:uid="{2196D20F-2CDA-4515-B9D7-D4639DF585AD}">
      <formula1>Rest</formula1>
    </dataValidation>
    <dataValidation type="list" allowBlank="1" showInputMessage="1" showErrorMessage="1" error="Bitte Wert aus der Dropdown-Liste auswählen_x000a__x000a_Veuillez choisir une des valeurs de la liste déroulante._x000a__x000a_Si prega di selezionare un valore dall'elenco a tendina." prompt="Dropdown-Liste_x000a_liste déroulante_x000a_elenco a tendina" sqref="AL5 AL11:AL501" xr:uid="{3039807F-1B3B-4A4B-B8CF-8450D0D48F38}">
      <formula1>OeffPrivat</formula1>
    </dataValidation>
    <dataValidation type="list" allowBlank="1" showInputMessage="1" showErrorMessage="1" error="Bitte Wert aus der Dropdown-Liste auswählen_x000a__x000a_Veuillez choisir une des valeurs de la liste déroulante._x000a__x000a_Si prega di selezionare un valore dall'elenco a tendina." prompt="Dropdown-Liste_x000a_liste déroulante_x000a_elenco a tendina" sqref="AM5 AM11:AM501" xr:uid="{7A0AA502-1CC9-4262-98BB-1F57FAFFFA3C}">
      <formula1>NamenPub</formula1>
    </dataValidation>
    <dataValidation type="custom" allowBlank="1" showInputMessage="1" showErrorMessage="1" error="Gattungsname darf keine Leerzeichen enthalten_x000a__x000a_Le nom du genre ne doit pas contenir d'espaces_x000a__x000a_Il nome del genere non deve contenere spazi" sqref="B11:B501" xr:uid="{D20E4BC3-0F43-4ACB-AD8E-9ADB5E9D91AD}">
      <formula1>ISERROR(SEARCH(" ",B11))</formula1>
    </dataValidation>
    <dataValidation type="custom" allowBlank="1" showInputMessage="1" showErrorMessage="1" error="Art-Epithet ohne Leerzeichen. Für Unterart, Varietät und Form separate Spalten nutzen. _x000a__x000a_Épithète de l'espèce sans espaces. Utilisez des colonnes séparées pour les sous-espèces, les variétés et les formes." sqref="C11:C501" xr:uid="{38CFF50D-C4D3-4C9A-B8DC-8D9798F1F9E5}">
      <formula1>ISERROR(SEARCH(" ",C11))</formula1>
    </dataValidation>
    <dataValidation type="textLength" operator="lessThanOrEqual" allowBlank="1" showInputMessage="1" showErrorMessage="1" errorTitle="Autor Art" error="Maximal 80 Zeichen_x000a__x000a_80 caractères maximum_x000a__x000a_Massimo 80 caratteri" sqref="D11:D501" xr:uid="{BACE2F34-9ABD-4BA9-B1B9-B9C858647CE5}">
      <formula1>81</formula1>
    </dataValidation>
    <dataValidation type="custom" allowBlank="1" showInputMessage="1" showErrorMessage="1" errorTitle="Finder" error="&quot;@&quot; fehlt in E-Mail Adresse_x000a__x000a_le &quot;@&quot; manque dans l'adresse électronique _x000a__x000a_&quot;@&quot; manca nell'indirizzo e-mail" sqref="F11:F501" xr:uid="{620C61A8-3416-401C-BC1D-B34D09D7F0B2}">
      <formula1>ISNUMBER(FIND("@",F11,1))</formula1>
    </dataValidation>
    <dataValidation type="custom" allowBlank="1" showInputMessage="1" showErrorMessage="1" errorTitle="Bestimmer" error="&quot;@&quot; fehlt in E-Mail Adresse_x000a__x000a_le &quot;@&quot; manque dans l'adresse électronique _x000a__x000a_&quot;@&quot; manca nell'indirizzo e-mail" sqref="G11:G501" xr:uid="{E06CFDEA-E458-470D-A8A8-3599960C8500}">
      <formula1>ISNUMBER(FIND("@",G11,1))</formula1>
    </dataValidation>
    <dataValidation type="custom" allowBlank="1" showInputMessage="1" showErrorMessage="1" errorTitle="Fundmelder" error="&quot;@&quot; fehlt in E-Mail Adresse_x000a__x000a_le &quot;@&quot; manque dans l'adresse électronique _x000a__x000a_&quot;@&quot; manca nell'indirizzo e-mail" sqref="H11:H501" xr:uid="{6DAAFA21-043A-4722-9CC6-C88762DC3DF3}">
      <formula1>ISNUMBER(FIND("@",H11,1))</formula1>
    </dataValidation>
    <dataValidation type="date" allowBlank="1" showInputMessage="1" showErrorMessage="1" errorTitle="Datum des Fundes" error="Datum im Format  DD/MM/JJJJ_x000a__x000a_Date au format JJ/MM/AAAA_x000a__x000a_Data nel formato GG/MM/AAAA" sqref="I11:I501" xr:uid="{FFA7BEDD-2439-4CF7-938B-61AE54B53E17}">
      <formula1>1</formula1>
      <formula2>51501</formula2>
    </dataValidation>
    <dataValidation type="list" allowBlank="1" showInputMessage="1" showErrorMessage="1" sqref="J11:J501" xr:uid="{07C95755-BE98-41EC-B1B6-74AEE6876DBB}">
      <formula1>Datkante</formula1>
    </dataValidation>
    <dataValidation type="whole" allowBlank="1" showInputMessage="1" showErrorMessage="1" errorTitle="X-Koordinate" error="7-stellige Ganzzahl benötigt_x000a__x000a_Nombre entier à 7 chiffres requis_x000a__x000a_Richiesto un numero intero a 7 cifre" sqref="K11:K501" xr:uid="{46300280-6342-4AD0-9C49-C7519522886B}">
      <formula1>2480000</formula1>
      <formula2>2835000</formula2>
    </dataValidation>
    <dataValidation type="whole" allowBlank="1" showInputMessage="1" showErrorMessage="1" errorTitle="Y-Koordinate" error="7-stellige Ganzzahl benötigt_x000a__x000a_Nombre entier à 7 chiffres requis_x000a__x000a_Richiesto un numero intero a 7 cifre" sqref="L11:L501" xr:uid="{8329B201-4B6C-425A-B281-027CE8E3F5A7}">
      <formula1>1000000</formula1>
      <formula2>2000000</formula2>
    </dataValidation>
    <dataValidation type="whole" allowBlank="1" showDropDown="1" showInputMessage="1" showErrorMessage="1" errorTitle="Genauigkeit der Koordinaten" error="Ganzzahl zwischen 1 und 5000 benötigt_x000a__x000a_Nombre entier entre 1 et 5000 requis_x000a__x000a_Richiesto un numero intero tra 1 e 5000" sqref="N11:N501" xr:uid="{55E5AEA6-7B8F-49A0-89A2-92BDBA5264AE}">
      <formula1>0</formula1>
      <formula2>5000</formula2>
    </dataValidation>
    <dataValidation type="whole" allowBlank="1" showInputMessage="1" showErrorMessage="1" error="Ganzzahl zwischen 180 und 4700 benötigt_x000a__x000a_Nombre entier entre 180 et 4700 requis_x000a__x000a_Richiesto un numero intero tra 180 e 4700" sqref="O11:O501" xr:uid="{CE1352C5-F1EC-497A-86B8-205C173E778C}">
      <formula1>180</formula1>
      <formula2>4700</formula2>
    </dataValidation>
    <dataValidation type="custom" showInputMessage="1" showErrorMessage="1" errorTitle="Herbarnummer" error="Bitte zuerst Herbarstandort ausfüllen; max. 20 Zeichen_x000a__x000a_Veuillez commencer par indiquer l'herbier ; 20 caractères max._x000a__x000a_Si prega di scegliere prima l'erbario; max. 20 caratteri " sqref="AH11:AH501" xr:uid="{E623B0F3-FF34-4081-93E5-013276A68FB0}">
      <formula1>AND(AG11&lt;&gt;nothing,LEN(AH11)&lt;21)</formula1>
    </dataValidation>
    <dataValidation type="list" allowBlank="1" showInputMessage="1" showErrorMessage="1" error="Bitte Wert aus der Dropdown-Liste auswählen._x000a__x000a_Veuillez choisir une des valeurs de la liste déroulante. _x000a__x000a_Si prega di selezionare un valore dall'elenco a tendina." sqref="S11:S501" xr:uid="{983ABC3B-86C7-42E5-B975-6175F588857D}">
      <formula1>OFFSET(SubTabFein,MATCH(R11,SubTabGrob,0)-1,0,COUNTIF(SubTabGrob,R11),1)</formula1>
    </dataValidation>
    <dataValidation type="list" showInputMessage="1" showErrorMessage="1" errorTitle="Bestimmungsliteratur" error="Bitte Wert aus der Dropdown-Liste auswählen_x000a__x000a_Veuillez choisir une des valeurs de la liste déroulante._x000a__x000a_Si prega di selezionare un valore dall'elenco a tendina." prompt="Dropdown-Liste_x000a_liste déroulante_x000a_elenco a tendina" sqref="AJ11:AJ501" xr:uid="{9B11ED63-7F48-4D7D-BC9B-287BE8500E67}">
      <formula1>literature</formula1>
    </dataValidation>
    <dataValidation type="whole" allowBlank="1" showInputMessage="1" showErrorMessage="1" error="7-stellige Ganzzahl_x000a__x000a_Nombre entier à 7 chiffres_x000a__x000a_Intero a 7 cifre" sqref="L11:L501" xr:uid="{09F77EBD-1737-4D6A-80CB-4762C488B678}">
      <formula1>1073000</formula1>
      <formula2>1300000</formula2>
    </dataValidation>
    <dataValidation type="whole" allowBlank="1" showInputMessage="1" showErrorMessage="1" errorTitle="Genauigkeit der Koordinaten" error="Ganzzahl, max. 5000_x000a__x000a_Nombre entier, max. 5000_x000a__x000a_Numero intero, max. 5000" sqref="N11:N501" xr:uid="{FE10031C-8225-4EBC-87F4-EDEF341BFCB1}">
      <formula1>1000000</formula1>
      <formula2>2000000</formula2>
    </dataValidation>
    <dataValidation type="whole" allowBlank="1" showInputMessage="1" showErrorMessage="1" error="Ganzzahl zwischen 1 und 5000 benötigt_x000a__x000a_Nombre entier entre 1 et 5000 requis_x000a__x000a_Richiesto un numero intero tra 1 e 5000" sqref="N11:N501" xr:uid="{B7F34E56-CEBF-4CD3-B181-EB1CCC2E929D}">
      <formula1>1</formula1>
      <formula2>5000</formula2>
    </dataValidation>
    <dataValidation type="list" allowBlank="1" showErrorMessage="1" error="Bitte Wert aus der Dropdown-Liste auswählen_x000a__x000a_Veuillez choisir une des valeurs de la liste déroulante._x000a__x000a_Si prega di selezionare un valore dall'elenco a tendina." prompt="Dropdown-Liste_x000a_liste déroulante_x000a_elenco a tendina" sqref="AK11" xr:uid="{95157E80-13B2-47C2-97E4-73B639C0621B}">
      <formula1>Rest</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4" id="{00000000-000E-0000-0100-000018000000}">
            <xm:f>AND(ISERROR(VLOOKUP(R11&amp;S11,SubTabBoth,1,0)),S11&lt;&gt;"",S11&lt;&gt;lists!$E$5)</xm:f>
            <x14:dxf>
              <fill>
                <patternFill patternType="solid">
                  <fgColor auto="1"/>
                  <bgColor rgb="FFFF0000"/>
                </patternFill>
              </fill>
            </x14:dxf>
          </x14:cfRule>
          <xm:sqref>S11:S501</xm:sqref>
        </x14:conditionalFormatting>
        <x14:conditionalFormatting xmlns:xm="http://schemas.microsoft.com/office/excel/2006/main">
          <x14:cfRule type="expression" priority="6" id="{00000000-000E-0000-0100-000006000000}">
            <xm:f>AND(R11&lt;&gt;substrate!$E$12,T11&lt;&gt;"",T11&lt;&gt;lists!$E$5)</xm:f>
            <x14:dxf>
              <fill>
                <patternFill>
                  <bgColor rgb="FFFF0000"/>
                </patternFill>
              </fill>
            </x14:dxf>
          </x14:cfRule>
          <xm:sqref>T11:T501</xm:sqref>
        </x14:conditionalFormatting>
        <x14:conditionalFormatting xmlns:xm="http://schemas.microsoft.com/office/excel/2006/main">
          <x14:cfRule type="expression" priority="5" id="{00000000-000E-0000-0100-000005000000}">
            <xm:f>AND(R11&lt;&gt;substrate!$E$12,U11&lt;&gt;"",U11&lt;&gt;lists!$E$5)</xm:f>
            <x14:dxf>
              <fill>
                <patternFill>
                  <bgColor rgb="FFFF0000"/>
                </patternFill>
              </fill>
            </x14:dxf>
          </x14:cfRule>
          <xm:sqref>U11:U501</xm:sqref>
        </x14:conditionalFormatting>
        <x14:conditionalFormatting xmlns:xm="http://schemas.microsoft.com/office/excel/2006/main">
          <x14:cfRule type="expression" priority="2" id="{00000000-000E-0000-0100-000002000000}">
            <xm:f>AND(R11&lt;&gt;substrate!$E$17,X11&lt;&gt;"")</xm:f>
            <x14:dxf>
              <fill>
                <patternFill>
                  <bgColor rgb="FFFF0000"/>
                </patternFill>
              </fill>
            </x14:dxf>
          </x14:cfRule>
          <xm:sqref>X11:X501</xm:sqref>
        </x14:conditionalFormatting>
        <x14:conditionalFormatting xmlns:xm="http://schemas.microsoft.com/office/excel/2006/main">
          <x14:cfRule type="expression" priority="1" id="{00000000-000E-0000-0100-000001000000}">
            <xm:f>AND(R11&lt;&gt;substrate!$E$17,Y11&lt;&gt;"")</xm:f>
            <x14:dxf>
              <fill>
                <patternFill>
                  <bgColor rgb="FFFF0000"/>
                </patternFill>
              </fill>
            </x14:dxf>
          </x14:cfRule>
          <xm:sqref>Y11:Y501</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error="Wert aus der Dropdown-Liste auswählen. &quot;Substrat grob&quot; = Holz._x000a__x000a_Veuillez choisir une valeur de la liste déroulante. &quot;Substrat grossier&quot; = bois._x000a__x000a_Selezionare un valore dall'elenco a tendina. &quot;Substrato grezzo&quot; = legno." prompt="Dropdown-Liste_x000a_liste déroulante_x000a_elenco a tendina" xr:uid="{17C9C48F-3B00-413A-8D0D-E81E686F2DD2}">
          <x14:formula1>
            <xm:f>IF(R11=substrate!$E$12,Holzabgr,nothing)</xm:f>
          </x14:formula1>
          <xm:sqref>T11:T501</xm:sqref>
        </x14:dataValidation>
        <x14:dataValidation type="list" showInputMessage="1" showErrorMessage="1" error="Wert aus der Dropdown-Liste auswählen. &quot;Substrat grob&quot; = Holz._x000a__x000a_Veuillez choisir une valeur de la liste déroulante. &quot;Substrat grossier&quot; = bois._x000a__x000a_Selezionare un valore dall'elenco a tendina. &quot;Substrato grezzo&quot; = legno." prompt="Dropdown-Liste_x000a_liste déroulante_x000a_elenco a tendina" xr:uid="{402647AE-BE26-4F41-BD65-6ED6F6FA10B1}">
          <x14:formula1>
            <xm:f>IF(R11=substrate!$E$12,Holzqual,nothing)</xm:f>
          </x14:formula1>
          <xm:sqref>U11:U501</xm:sqref>
        </x14:dataValidation>
        <x14:dataValidation type="custom" showInputMessage="1" showErrorMessage="1" error="Nur benutzen, wenn Grobsubstrat=Pilze_x000a__x000a_A n'utiliser que si le substrat grossier=fungi_x000a__x000a_Usare solo se substrato grezzo=funghi" prompt="Nur benutzen, wenn Grobsubstrat=Pilze_x000a__x000a_A n'utiliser que si le substrat grossier=fungi_x000a__x000a_Usare solo se substrato grezzo=funghi" xr:uid="{5996217B-7E14-43DE-913C-E5B46BE66ACB}">
          <x14:formula1>
            <xm:f>R11=substrate!F17</xm:f>
          </x14:formula1>
          <xm:sqref>X11:X501</xm:sqref>
        </x14:dataValidation>
        <x14:dataValidation type="custom" showInputMessage="1" showErrorMessage="1" error="Nur benutzen, wenn Grobsubstrat=Pilze_x000a__x000a_A n'utiliser que si le substrat grossier=fungi_x000a__x000a_Usare solo se substrato grezzo=funghi" prompt="Nur benutzen, wenn Grobsubstrat=Pilze_x000a__x000a_A n'utiliser que si le substrat grossier=fungi_x000a__x000a_Usare solo se substrato grezzo=funghi" xr:uid="{F2BB5182-DF77-4C21-AD14-1698C9F1B44D}">
          <x14:formula1>
            <xm:f>R11=substrate!F17</xm:f>
          </x14:formula1>
          <xm:sqref>Y11:Y501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E8ABA-97B9-480D-9ED9-054AEC227635}">
  <sheetPr codeName="Tabelle3"/>
  <dimension ref="B2:E10"/>
  <sheetViews>
    <sheetView workbookViewId="0"/>
  </sheetViews>
  <sheetFormatPr defaultColWidth="11.3984375" defaultRowHeight="14.25" x14ac:dyDescent="0.45"/>
  <cols>
    <col min="1" max="1" width="6.59765625" customWidth="1"/>
    <col min="2" max="2" width="15.73046875" customWidth="1"/>
    <col min="4" max="4" width="13.59765625" customWidth="1"/>
  </cols>
  <sheetData>
    <row r="2" spans="2:5" x14ac:dyDescent="0.45">
      <c r="B2" t="s">
        <v>7411</v>
      </c>
      <c r="C2" t="s">
        <v>7412</v>
      </c>
      <c r="E2" t="s">
        <v>7413</v>
      </c>
    </row>
    <row r="3" spans="2:5" x14ac:dyDescent="0.45">
      <c r="B3" s="160" t="s">
        <v>7399</v>
      </c>
      <c r="C3" s="111">
        <v>0</v>
      </c>
      <c r="E3" s="154">
        <v>1</v>
      </c>
    </row>
    <row r="4" spans="2:5" x14ac:dyDescent="0.45">
      <c r="B4" s="160" t="s">
        <v>7400</v>
      </c>
      <c r="C4" s="111">
        <v>1</v>
      </c>
    </row>
    <row r="5" spans="2:5" x14ac:dyDescent="0.45">
      <c r="B5" s="160" t="s">
        <v>7401</v>
      </c>
      <c r="C5" s="111">
        <v>2</v>
      </c>
    </row>
    <row r="6" spans="2:5" x14ac:dyDescent="0.45">
      <c r="B6" s="111">
        <v>1</v>
      </c>
      <c r="C6" s="111">
        <v>0</v>
      </c>
    </row>
    <row r="7" spans="2:5" x14ac:dyDescent="0.45">
      <c r="B7" s="111">
        <v>2</v>
      </c>
      <c r="C7" s="111">
        <v>1</v>
      </c>
      <c r="E7" t="s">
        <v>7410</v>
      </c>
    </row>
    <row r="8" spans="2:5" x14ac:dyDescent="0.45">
      <c r="B8" s="111">
        <v>3</v>
      </c>
      <c r="C8" s="111">
        <v>2</v>
      </c>
      <c r="E8" s="155">
        <f>IFERROR(VLOOKUP(E3,B3:C8,2,0),0)</f>
        <v>0</v>
      </c>
    </row>
    <row r="10" spans="2:5" x14ac:dyDescent="0.45">
      <c r="B10" t="s">
        <v>7689</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3AC52-FB9C-4F92-94E8-259AEF533E81}">
  <sheetPr codeName="Tabelle4"/>
  <dimension ref="B1:M51"/>
  <sheetViews>
    <sheetView showGridLines="0" topLeftCell="C1" workbookViewId="0">
      <selection activeCell="C3" sqref="C3"/>
    </sheetView>
  </sheetViews>
  <sheetFormatPr defaultColWidth="11.3984375" defaultRowHeight="14.25" x14ac:dyDescent="0.45"/>
  <cols>
    <col min="1" max="1" width="5" customWidth="1"/>
    <col min="2" max="4" width="82.1328125" style="29" customWidth="1"/>
    <col min="5" max="5" width="82.1328125" style="148" customWidth="1"/>
    <col min="6" max="6" width="75.59765625" customWidth="1"/>
    <col min="7" max="7" width="51.3984375" customWidth="1"/>
    <col min="8" max="8" width="56.1328125" customWidth="1"/>
  </cols>
  <sheetData>
    <row r="1" spans="2:13" x14ac:dyDescent="0.45">
      <c r="B1" s="149" t="s">
        <v>5955</v>
      </c>
      <c r="C1" s="149" t="s">
        <v>5967</v>
      </c>
      <c r="D1" s="149" t="s">
        <v>5968</v>
      </c>
      <c r="E1" s="149" t="s">
        <v>7398</v>
      </c>
    </row>
    <row r="2" spans="2:13" ht="18" x14ac:dyDescent="0.55000000000000004">
      <c r="B2" s="30" t="s">
        <v>224</v>
      </c>
      <c r="C2" s="30" t="s">
        <v>7406</v>
      </c>
      <c r="D2" s="30" t="s">
        <v>7405</v>
      </c>
      <c r="E2" s="148" t="str">
        <f ca="1">OFFSET(B2,0,language!$E$8)&amp;""</f>
        <v>Anleitung zur Erfassung mykologischer Daten</v>
      </c>
    </row>
    <row r="3" spans="2:13" x14ac:dyDescent="0.45">
      <c r="B3" t="s">
        <v>7694</v>
      </c>
      <c r="C3" t="s">
        <v>7696</v>
      </c>
      <c r="D3" t="s">
        <v>7695</v>
      </c>
      <c r="E3" s="148" t="str">
        <f ca="1">OFFSET(B3,0,language!$E$8)&amp;""</f>
        <v>Sprache bittte immer als Erstes einstellen, danach nicht mehr ändern.</v>
      </c>
    </row>
    <row r="4" spans="2:13" x14ac:dyDescent="0.45">
      <c r="B4" s="29" t="s">
        <v>7416</v>
      </c>
      <c r="C4" s="129" t="s">
        <v>7511</v>
      </c>
      <c r="D4" s="29" t="s">
        <v>7541</v>
      </c>
      <c r="E4" s="148" t="str">
        <f ca="1">OFFSET(B4,0,language!$E$8)&amp;""</f>
        <v>→ zur Tabelle "Funde_observations_osservazioni"</v>
      </c>
    </row>
    <row r="5" spans="2:13" ht="15.75" x14ac:dyDescent="0.45">
      <c r="B5" s="128" t="s">
        <v>225</v>
      </c>
      <c r="C5" s="128" t="s">
        <v>7512</v>
      </c>
      <c r="D5" s="128" t="s">
        <v>7542</v>
      </c>
      <c r="E5" s="148" t="str">
        <f ca="1">OFFSET(B5,0,language!$E$8)&amp;""</f>
        <v>Grundsätzliches</v>
      </c>
      <c r="G5" s="23"/>
      <c r="I5" s="23"/>
      <c r="J5" s="23"/>
      <c r="K5" s="23"/>
      <c r="L5" s="23"/>
      <c r="M5" s="23"/>
    </row>
    <row r="6" spans="2:13" ht="42.75" x14ac:dyDescent="0.45">
      <c r="B6" s="129" t="s">
        <v>254</v>
      </c>
      <c r="C6" s="129" t="s">
        <v>7513</v>
      </c>
      <c r="D6" s="129" t="s">
        <v>7543</v>
      </c>
      <c r="E6" s="148" t="str">
        <f ca="1">OFFSET(B6,0,language!$E$8)&amp;""</f>
        <v xml:space="preserve">•  Wenn Sie diese von SwissFungi zur Verfügung gestellte Tabelle benutzen, um Ihre Pilzfunde zu dokumentieren und zu melden, ersparen Sie uns eine Menge Arbeit und verbessern gleichzeitig die Qualität der Daten. </v>
      </c>
      <c r="G6" s="23"/>
      <c r="I6" s="23"/>
      <c r="J6" s="23"/>
      <c r="K6" s="23"/>
      <c r="L6" s="23"/>
      <c r="M6" s="23"/>
    </row>
    <row r="7" spans="2:13" x14ac:dyDescent="0.45">
      <c r="B7" s="129" t="s">
        <v>255</v>
      </c>
      <c r="C7" s="129" t="s">
        <v>7514</v>
      </c>
      <c r="D7" s="129" t="s">
        <v>7544</v>
      </c>
      <c r="E7" s="148" t="str">
        <f ca="1">OFFSET(B7,0,language!$E$8)&amp;""</f>
        <v>• Je präziser Ihre Angaben, desto nützlicher sind Ihre Daten für die Wissenschaft!</v>
      </c>
      <c r="G7" s="23"/>
      <c r="I7" s="23"/>
      <c r="J7" s="23"/>
      <c r="K7" s="23"/>
      <c r="L7" s="23"/>
      <c r="M7" s="23"/>
    </row>
    <row r="8" spans="2:13" ht="42.75" x14ac:dyDescent="0.45">
      <c r="B8" s="129" t="s">
        <v>415</v>
      </c>
      <c r="C8" s="129" t="s">
        <v>7546</v>
      </c>
      <c r="D8" s="129" t="s">
        <v>7547</v>
      </c>
      <c r="E8" s="148" t="str">
        <f ca="1">OFFSET(B8,0,language!$E$8)&amp;""</f>
        <v>• In Zukunft wird es auch möglich sein, das Excelformular via Online-Eingabemaske hochzuladen, damit sie ihre Eingaben dort selbst validieren und nachbearbeiten können. Mehr Infos dazu finden Sie auf der Homepage.</v>
      </c>
      <c r="G8" s="27"/>
      <c r="I8" s="27"/>
      <c r="J8" s="27"/>
      <c r="K8" s="27"/>
      <c r="L8" s="27"/>
      <c r="M8" s="27"/>
    </row>
    <row r="9" spans="2:13" x14ac:dyDescent="0.45">
      <c r="B9" s="129"/>
      <c r="C9" s="129" t="s">
        <v>7519</v>
      </c>
      <c r="D9" s="129" t="s">
        <v>7519</v>
      </c>
      <c r="E9" s="148" t="str">
        <f ca="1">OFFSET(B9,0,language!$E$8)&amp;""</f>
        <v/>
      </c>
      <c r="G9" s="27"/>
      <c r="I9" s="27"/>
      <c r="J9" s="27"/>
      <c r="K9" s="27"/>
      <c r="L9" s="27"/>
      <c r="M9" s="27"/>
    </row>
    <row r="10" spans="2:13" ht="15.75" x14ac:dyDescent="0.45">
      <c r="B10" s="128" t="s">
        <v>253</v>
      </c>
      <c r="C10" s="128" t="s">
        <v>7515</v>
      </c>
      <c r="D10" s="128" t="s">
        <v>7545</v>
      </c>
      <c r="E10" s="148" t="str">
        <f ca="1">OFFSET(B10,0,language!$E$8)&amp;""</f>
        <v>Bemerkungen zur Dateneingabe</v>
      </c>
      <c r="G10" s="27"/>
      <c r="I10" s="27"/>
      <c r="J10" s="27"/>
      <c r="K10" s="27"/>
      <c r="L10" s="27"/>
      <c r="M10" s="27"/>
    </row>
    <row r="11" spans="2:13" ht="42.75" x14ac:dyDescent="0.45">
      <c r="B11" s="129" t="s">
        <v>7377</v>
      </c>
      <c r="C11" s="129" t="s">
        <v>7516</v>
      </c>
      <c r="D11" s="129" t="s">
        <v>7548</v>
      </c>
      <c r="E11" s="148" t="str">
        <f ca="1">OFFSET(B11,0,language!$E$8)&amp;""</f>
        <v>• Alle grün markierten Spalten (obligatorisch) müssen ausgefüllt werden, damit die Daten in die Datenbank übertragen werden können. Blau markierte Spalten sind sehr erwünscht, jedoch nicht obligatorisch. Die rot markierten Spalten sind fakultativ.</v>
      </c>
      <c r="G11" s="23"/>
      <c r="I11" s="23"/>
      <c r="J11" s="23"/>
      <c r="K11" s="23"/>
      <c r="L11" s="23"/>
      <c r="M11" s="23"/>
    </row>
    <row r="12" spans="2:13" ht="42.75" x14ac:dyDescent="0.45">
      <c r="B12" s="129" t="s">
        <v>7378</v>
      </c>
      <c r="C12" s="129" t="s">
        <v>7517</v>
      </c>
      <c r="D12" s="129" t="s">
        <v>7549</v>
      </c>
      <c r="E12" s="148" t="str">
        <f ca="1">OFFSET(B12,0,language!$E$8)&amp;""</f>
        <v>• orange markierte Spalten: Spalten mit Auswahlliste (Dropdown). Hier muss man in die Zelle klicken damit auf der rechten Seite der Zelle ein Pfeilchen sichtbar wird. Beim Klicken auf das Pfeilchen wird eine Liste sichtbar, aus welcher man auswählen kann.</v>
      </c>
      <c r="G12" s="23"/>
      <c r="I12" s="23"/>
      <c r="J12" s="23"/>
      <c r="K12" s="23"/>
      <c r="L12" s="23"/>
      <c r="M12" s="23"/>
    </row>
    <row r="13" spans="2:13" ht="42.75" x14ac:dyDescent="0.45">
      <c r="B13" s="129" t="s">
        <v>7551</v>
      </c>
      <c r="C13" s="129" t="s">
        <v>7518</v>
      </c>
      <c r="D13" s="129" t="s">
        <v>7550</v>
      </c>
      <c r="E13" s="148" t="str">
        <f ca="1">OFFSET(B13,0,language!$E$8)&amp;""</f>
        <v>• Wichtig: Der Zellinhalt der Spalten mit Auswahlliste kann nicht individuell angepasst werden. D.h. es muss zwingend etwas aus der Liste ausgewählt werden, oder das Feld wird leer gelassen [keine Auswahl].</v>
      </c>
      <c r="G13" s="27"/>
      <c r="I13" s="27"/>
      <c r="J13" s="27"/>
      <c r="K13" s="27"/>
      <c r="L13" s="27"/>
      <c r="M13" s="27"/>
    </row>
    <row r="14" spans="2:13" ht="57" x14ac:dyDescent="0.45">
      <c r="B14" s="129" t="s">
        <v>7379</v>
      </c>
      <c r="C14" s="129" t="s">
        <v>7552</v>
      </c>
      <c r="D14" s="129" t="s">
        <v>7553</v>
      </c>
      <c r="E14" s="148" t="str">
        <f ca="1">OFFSET(B14,0,language!$E$8)&amp;""</f>
        <v>• Koordinaten: Angabe der CH Koordinaten in LV95, also den neuen Koordinaten. Im Vergleich zu den bisherigen Koordinaten wird der Längenkoordinate eine 2, der Breitenkoordinate eine 1 vorangestellt: Beispiel: Bern Universität: Früher 600000 / 200000 jetzt Neu: 2600000 / 1200000</v>
      </c>
      <c r="G14" s="27"/>
      <c r="I14" s="27"/>
      <c r="J14" s="107"/>
      <c r="K14" s="27"/>
      <c r="L14" s="27"/>
      <c r="M14" s="27"/>
    </row>
    <row r="15" spans="2:13" ht="42.75" x14ac:dyDescent="0.45">
      <c r="B15" s="129" t="s">
        <v>7380</v>
      </c>
      <c r="C15" s="129" t="s">
        <v>7667</v>
      </c>
      <c r="D15" s="129" t="s">
        <v>7554</v>
      </c>
      <c r="E15" s="148" t="str">
        <f ca="1">OFFSET(B15,0,language!$E$8)&amp;""</f>
        <v>• Verwendete Bestimmungsliteratur: Falls das von ihnen zur Bestimmung verwendete Werk nicht in der Dropdownliste vorhanden ist, bitte melden Sie sich direkt beim Datenzentrum oder hinterlassen sie einen Kommentar dazu im Kommentarfeld zur Bestimmung</v>
      </c>
      <c r="G15" s="27"/>
      <c r="I15" s="27"/>
      <c r="J15" s="27"/>
      <c r="K15" s="27"/>
      <c r="L15" s="27"/>
      <c r="M15" s="27"/>
    </row>
    <row r="16" spans="2:13" ht="42.75" x14ac:dyDescent="0.45">
      <c r="B16" s="129" t="s">
        <v>7381</v>
      </c>
      <c r="C16" s="129" t="s">
        <v>7555</v>
      </c>
      <c r="D16" s="129" t="s">
        <v>7556</v>
      </c>
      <c r="E16" s="148" t="str">
        <f ca="1">OFFSET(B16,0,language!$E$8)&amp;""</f>
        <v>• Bei falschen Eingaben werden meistens Fehlermeldungen angezeigt, welche auf die bestehenden Probleme hinweisen sollten. Bitte lesen Sie zur Information auch die Kommentare im Feld Info!</v>
      </c>
      <c r="G16" s="27"/>
      <c r="I16" s="27"/>
      <c r="J16" s="27"/>
      <c r="K16" s="27"/>
      <c r="L16" s="27"/>
      <c r="M16" s="27"/>
    </row>
    <row r="17" spans="2:13" ht="28.5" x14ac:dyDescent="0.45">
      <c r="B17" s="130" t="s">
        <v>5953</v>
      </c>
      <c r="C17" s="130" t="s">
        <v>7557</v>
      </c>
      <c r="D17" s="130" t="s">
        <v>7558</v>
      </c>
      <c r="E17" s="148" t="str">
        <f ca="1">OFFSET(B17,0,language!$E$8)&amp;""</f>
        <v>• Selbstverständlich dürfen Sie SwissFungi bei weiteren Fragen oder Anregungen gerne kontaktieren: andrin.gross@wsl.ch oder stefan.blaser@wsl.ch</v>
      </c>
      <c r="G17" s="27"/>
      <c r="I17" s="27"/>
      <c r="J17" s="27"/>
      <c r="K17" s="27"/>
      <c r="L17" s="27"/>
      <c r="M17" s="27"/>
    </row>
    <row r="18" spans="2:13" x14ac:dyDescent="0.45">
      <c r="B18" s="27"/>
      <c r="C18" s="27" t="s">
        <v>7519</v>
      </c>
      <c r="D18" s="27" t="s">
        <v>7519</v>
      </c>
      <c r="E18" s="148" t="str">
        <f ca="1">OFFSET(B18,0,language!$E$8)&amp;""</f>
        <v/>
      </c>
      <c r="G18" s="27"/>
      <c r="I18" s="27"/>
      <c r="J18" s="27"/>
      <c r="K18" s="27"/>
      <c r="L18" s="27"/>
      <c r="M18" s="27"/>
    </row>
    <row r="19" spans="2:13" x14ac:dyDescent="0.45">
      <c r="B19" s="131"/>
      <c r="C19" s="131" t="s">
        <v>7519</v>
      </c>
      <c r="D19" s="131" t="s">
        <v>7519</v>
      </c>
      <c r="E19" s="148" t="str">
        <f ca="1">OFFSET(B19,0,language!$E$8)&amp;""</f>
        <v/>
      </c>
      <c r="G19" s="28"/>
      <c r="I19" s="28"/>
      <c r="J19" s="28"/>
      <c r="K19" s="28"/>
      <c r="L19" s="28"/>
      <c r="M19" s="28"/>
    </row>
    <row r="20" spans="2:13" ht="29.25" customHeight="1" x14ac:dyDescent="0.55000000000000004">
      <c r="B20" s="132" t="s">
        <v>5950</v>
      </c>
      <c r="C20" s="132" t="s">
        <v>7520</v>
      </c>
      <c r="D20" s="132" t="s">
        <v>7559</v>
      </c>
      <c r="E20" s="148" t="str">
        <f ca="1">OFFSET(B20,0,language!$E$8)&amp;""</f>
        <v>Aufnahmen für die Revision der Roten Liste der Pilze 2021-2023</v>
      </c>
    </row>
    <row r="21" spans="2:13" x14ac:dyDescent="0.45">
      <c r="C21" s="29" t="s">
        <v>7519</v>
      </c>
      <c r="D21" s="29" t="s">
        <v>7519</v>
      </c>
      <c r="E21" s="148" t="str">
        <f ca="1">OFFSET(B21,0,language!$E$8)&amp;""</f>
        <v/>
      </c>
    </row>
    <row r="22" spans="2:13" ht="15" customHeight="1" x14ac:dyDescent="0.45">
      <c r="B22" s="147" t="s">
        <v>7540</v>
      </c>
      <c r="C22" s="147" t="s">
        <v>7577</v>
      </c>
      <c r="D22" s="147" t="s">
        <v>7578</v>
      </c>
      <c r="E22" s="148" t="str">
        <f ca="1">OFFSET(B22,0,language!$E$8)&amp;""</f>
        <v>Beobachtungen, die im Rahmen dieses Projektes von Aufnahmeflächen gemeldet werden, benötigen nicht alle Angaben, die bei der Dateneingabe als "erwünscht" bezeichnet sind (abgesehen von den obligatorischen Feldern)</v>
      </c>
    </row>
    <row r="23" spans="2:13" ht="15" customHeight="1" x14ac:dyDescent="0.45">
      <c r="B23" s="147"/>
      <c r="C23" s="147" t="s">
        <v>7519</v>
      </c>
      <c r="D23" s="147" t="s">
        <v>7519</v>
      </c>
      <c r="E23" s="148" t="str">
        <f ca="1">OFFSET(B23,0,language!$E$8)&amp;""</f>
        <v/>
      </c>
    </row>
    <row r="24" spans="2:13" s="1" customFormat="1" x14ac:dyDescent="0.45">
      <c r="B24" s="185" t="s">
        <v>7382</v>
      </c>
      <c r="C24" s="185" t="s">
        <v>7531</v>
      </c>
      <c r="D24" s="185" t="s">
        <v>7560</v>
      </c>
      <c r="E24" s="186" t="str">
        <f ca="1">OFFSET(B24,0,language!$E$8)&amp;""</f>
        <v>Erwünschte Felder bei Kartierungen:</v>
      </c>
    </row>
    <row r="25" spans="2:13" x14ac:dyDescent="0.45">
      <c r="B25" s="147" t="s">
        <v>7396</v>
      </c>
      <c r="C25" s="147" t="s">
        <v>7521</v>
      </c>
      <c r="D25" s="147" t="s">
        <v>7580</v>
      </c>
      <c r="E25" s="148" t="str">
        <f ca="1">OFFSET(B25,0,language!$E$8)&amp;""</f>
        <v xml:space="preserve">• Herbarbelege bei seltenen/nicht bestimmbaren Arten: </v>
      </c>
    </row>
    <row r="26" spans="2:13" x14ac:dyDescent="0.45">
      <c r="B26" s="147" t="s">
        <v>7392</v>
      </c>
      <c r="C26" s="147" t="s">
        <v>7522</v>
      </c>
      <c r="D26" s="147" t="s">
        <v>7561</v>
      </c>
      <c r="E26" s="148" t="str">
        <f ca="1">OFFSET(B26,0,language!$E$8)&amp;""</f>
        <v xml:space="preserve">   - Belegtyp = Foto und Exsikat</v>
      </c>
      <c r="F26" s="126"/>
    </row>
    <row r="27" spans="2:13" x14ac:dyDescent="0.45">
      <c r="B27" s="147" t="s">
        <v>7393</v>
      </c>
      <c r="C27" s="147" t="s">
        <v>7523</v>
      </c>
      <c r="D27" s="147" t="s">
        <v>7562</v>
      </c>
      <c r="E27" s="148" t="str">
        <f ca="1">OFFSET(B27,0,language!$E$8)&amp;""</f>
        <v xml:space="preserve">   - Herbarstandort = Privates Herbar</v>
      </c>
    </row>
    <row r="28" spans="2:13" x14ac:dyDescent="0.45">
      <c r="B28" s="147" t="s">
        <v>7394</v>
      </c>
      <c r="C28" s="147" t="s">
        <v>7576</v>
      </c>
      <c r="D28" s="147" t="s">
        <v>7563</v>
      </c>
      <c r="E28" s="148" t="str">
        <f ca="1">OFFSET(B28,0,language!$E$8)&amp;""</f>
        <v xml:space="preserve">   - Herbarnummer innerhalb einer Fläche eindeutig</v>
      </c>
    </row>
    <row r="29" spans="2:13" x14ac:dyDescent="0.45">
      <c r="B29" s="147" t="s">
        <v>7383</v>
      </c>
      <c r="C29" s="147" t="s">
        <v>7534</v>
      </c>
      <c r="D29" s="147" t="s">
        <v>7572</v>
      </c>
      <c r="E29" s="148" t="str">
        <f ca="1">OFFSET(B29,0,language!$E$8)&amp;""</f>
        <v>• Bestimmer: Nur angeben, wenn nicht selber bestimmt.</v>
      </c>
    </row>
    <row r="30" spans="2:13" x14ac:dyDescent="0.45">
      <c r="B30" s="147" t="s">
        <v>7384</v>
      </c>
      <c r="C30" s="147" t="s">
        <v>7527</v>
      </c>
      <c r="D30" s="147" t="s">
        <v>7564</v>
      </c>
      <c r="E30" s="148" t="str">
        <f ca="1">OFFSET(B30,0,language!$E$8)&amp;""</f>
        <v>• Lebensraum</v>
      </c>
    </row>
    <row r="31" spans="2:13" x14ac:dyDescent="0.45">
      <c r="B31" s="147" t="s">
        <v>7385</v>
      </c>
      <c r="C31" s="147" t="s">
        <v>7524</v>
      </c>
      <c r="D31" s="147" t="s">
        <v>7565</v>
      </c>
      <c r="E31" s="148" t="str">
        <f ca="1">OFFSET(B31,0,language!$E$8)&amp;""</f>
        <v>• Substrat (grob / fein)</v>
      </c>
    </row>
    <row r="32" spans="2:13" x14ac:dyDescent="0.45">
      <c r="B32" s="147" t="s">
        <v>7386</v>
      </c>
      <c r="C32" s="147" t="s">
        <v>7525</v>
      </c>
      <c r="D32" s="147" t="s">
        <v>7566</v>
      </c>
      <c r="E32" s="148" t="str">
        <f ca="1">OFFSET(B32,0,language!$E$8)&amp;""</f>
        <v>• Wirtspflanze</v>
      </c>
    </row>
    <row r="33" spans="2:5" x14ac:dyDescent="0.45">
      <c r="B33" s="147" t="s">
        <v>7387</v>
      </c>
      <c r="C33" s="147" t="s">
        <v>7526</v>
      </c>
      <c r="D33" s="147" t="s">
        <v>7567</v>
      </c>
      <c r="E33" s="148" t="str">
        <f ca="1">OFFSET(B33,0,language!$E$8)&amp;""</f>
        <v>• Baumart 1-3</v>
      </c>
    </row>
    <row r="34" spans="2:5" x14ac:dyDescent="0.45">
      <c r="B34" s="147" t="s">
        <v>7388</v>
      </c>
      <c r="C34" s="147" t="s">
        <v>7528</v>
      </c>
      <c r="D34" s="147" t="s">
        <v>7568</v>
      </c>
      <c r="E34" s="148" t="str">
        <f ca="1">OFFSET(B34,0,language!$E$8)&amp;""</f>
        <v>• Bestimmungsliteratur: Bei kritischen Arten sehr erwünscht.</v>
      </c>
    </row>
    <row r="35" spans="2:5" x14ac:dyDescent="0.45">
      <c r="B35" s="147" t="s">
        <v>7397</v>
      </c>
      <c r="C35" s="147" t="s">
        <v>7569</v>
      </c>
      <c r="D35" s="147" t="s">
        <v>7579</v>
      </c>
      <c r="E35" s="148" t="str">
        <f ca="1">OFFSET(B35,0,language!$E$8)&amp;""</f>
        <v>• Abundanz (Anzahl Fruchtkörper): nicht wichtig!</v>
      </c>
    </row>
    <row r="36" spans="2:5" ht="28.5" x14ac:dyDescent="0.45">
      <c r="B36" s="173" t="s">
        <v>7692</v>
      </c>
      <c r="C36" s="147" t="s">
        <v>7690</v>
      </c>
      <c r="D36" s="147" t="s">
        <v>7691</v>
      </c>
      <c r="E36" s="148" t="str">
        <f ca="1">OFFSET(B36,0,language!$E$8)&amp;""</f>
        <v>• Anzahl "10m-Individuen" (Rote Liste): Bei häufigen Arten, bei denen nicht jedes Individuum ein Fundpunkt ist</v>
      </c>
    </row>
    <row r="37" spans="2:5" x14ac:dyDescent="0.45">
      <c r="B37" s="147"/>
      <c r="C37" s="147" t="s">
        <v>7519</v>
      </c>
      <c r="D37" s="147" t="s">
        <v>7519</v>
      </c>
      <c r="E37" s="148" t="str">
        <f ca="1">OFFSET(B37,0,language!$E$8)&amp;""</f>
        <v/>
      </c>
    </row>
    <row r="38" spans="2:5" s="1" customFormat="1" x14ac:dyDescent="0.45">
      <c r="B38" s="185" t="s">
        <v>7389</v>
      </c>
      <c r="C38" s="185" t="s">
        <v>7532</v>
      </c>
      <c r="D38" s="185" t="s">
        <v>7570</v>
      </c>
      <c r="E38" s="186" t="str">
        <f ca="1">OFFSET(B38,0,language!$E$8)&amp;""</f>
        <v>Erwünscht bei Missionen zur Bestätigung von seltenen Arten:</v>
      </c>
    </row>
    <row r="39" spans="2:5" x14ac:dyDescent="0.45">
      <c r="B39" s="147" t="s">
        <v>7390</v>
      </c>
      <c r="C39" s="147" t="s">
        <v>7533</v>
      </c>
      <c r="D39" s="147" t="s">
        <v>7571</v>
      </c>
      <c r="E39" s="148" t="str">
        <f ca="1">OFFSET(B39,0,language!$E$8)&amp;""</f>
        <v>• Herbarbeleg der gefundenen Art anfertigen:</v>
      </c>
    </row>
    <row r="40" spans="2:5" x14ac:dyDescent="0.45">
      <c r="B40" s="147" t="s">
        <v>7392</v>
      </c>
      <c r="C40" s="147" t="s">
        <v>7522</v>
      </c>
      <c r="D40" s="147" t="s">
        <v>7561</v>
      </c>
      <c r="E40" s="148" t="str">
        <f ca="1">OFFSET(B40,0,language!$E$8)&amp;""</f>
        <v xml:space="preserve">   - Belegtyp = Foto und Exsikat</v>
      </c>
    </row>
    <row r="41" spans="2:5" x14ac:dyDescent="0.45">
      <c r="B41" s="147" t="s">
        <v>7393</v>
      </c>
      <c r="C41" s="147" t="s">
        <v>7523</v>
      </c>
      <c r="D41" s="147" t="s">
        <v>7562</v>
      </c>
      <c r="E41" s="148" t="str">
        <f ca="1">OFFSET(B41,0,language!$E$8)&amp;""</f>
        <v xml:space="preserve">   - Herbarstandort = Privates Herbar</v>
      </c>
    </row>
    <row r="42" spans="2:5" x14ac:dyDescent="0.45">
      <c r="B42" s="147" t="s">
        <v>7395</v>
      </c>
      <c r="C42" s="147" t="s">
        <v>7575</v>
      </c>
      <c r="D42" s="147" t="s">
        <v>7574</v>
      </c>
      <c r="E42" s="148" t="str">
        <f ca="1">OFFSET(B42,0,language!$E$8)&amp;""</f>
        <v xml:space="preserve">   - Herbarnummer innerhalb einer Mission eindeutig</v>
      </c>
    </row>
    <row r="43" spans="2:5" x14ac:dyDescent="0.45">
      <c r="B43" s="147" t="s">
        <v>7383</v>
      </c>
      <c r="C43" s="147" t="s">
        <v>7534</v>
      </c>
      <c r="D43" s="147" t="s">
        <v>7572</v>
      </c>
      <c r="E43" s="148" t="str">
        <f ca="1">OFFSET(B43,0,language!$E$8)&amp;""</f>
        <v>• Bestimmer: Nur angeben, wenn nicht selber bestimmt.</v>
      </c>
    </row>
    <row r="44" spans="2:5" x14ac:dyDescent="0.45">
      <c r="B44" s="147" t="s">
        <v>7384</v>
      </c>
      <c r="C44" s="147" t="s">
        <v>7527</v>
      </c>
      <c r="D44" s="147" t="s">
        <v>7564</v>
      </c>
      <c r="E44" s="148" t="str">
        <f ca="1">OFFSET(B44,0,language!$E$8)&amp;""</f>
        <v>• Lebensraum</v>
      </c>
    </row>
    <row r="45" spans="2:5" x14ac:dyDescent="0.45">
      <c r="B45" s="147" t="s">
        <v>7385</v>
      </c>
      <c r="C45" s="147" t="s">
        <v>7524</v>
      </c>
      <c r="D45" s="147" t="s">
        <v>7565</v>
      </c>
      <c r="E45" s="148" t="str">
        <f ca="1">OFFSET(B45,0,language!$E$8)&amp;""</f>
        <v>• Substrat (grob / fein)</v>
      </c>
    </row>
    <row r="46" spans="2:5" x14ac:dyDescent="0.45">
      <c r="B46" s="147" t="s">
        <v>7386</v>
      </c>
      <c r="C46" s="147" t="s">
        <v>7525</v>
      </c>
      <c r="D46" s="147" t="s">
        <v>7566</v>
      </c>
      <c r="E46" s="148" t="str">
        <f ca="1">OFFSET(B46,0,language!$E$8)&amp;""</f>
        <v>• Wirtspflanze</v>
      </c>
    </row>
    <row r="47" spans="2:5" x14ac:dyDescent="0.45">
      <c r="B47" s="147" t="s">
        <v>7387</v>
      </c>
      <c r="C47" s="147" t="s">
        <v>7526</v>
      </c>
      <c r="D47" s="147" t="s">
        <v>7567</v>
      </c>
      <c r="E47" s="148" t="str">
        <f ca="1">OFFSET(B47,0,language!$E$8)&amp;""</f>
        <v>• Baumart 1-3</v>
      </c>
    </row>
    <row r="48" spans="2:5" x14ac:dyDescent="0.45">
      <c r="B48" s="147" t="s">
        <v>7388</v>
      </c>
      <c r="C48" s="147" t="s">
        <v>7528</v>
      </c>
      <c r="D48" s="147" t="s">
        <v>7568</v>
      </c>
      <c r="E48" s="148" t="str">
        <f ca="1">OFFSET(B48,0,language!$E$8)&amp;""</f>
        <v>• Bestimmungsliteratur: Bei kritischen Arten sehr erwünscht.</v>
      </c>
    </row>
    <row r="49" spans="2:5" x14ac:dyDescent="0.45">
      <c r="B49" s="147" t="s">
        <v>7391</v>
      </c>
      <c r="C49" s="147" t="s">
        <v>7535</v>
      </c>
      <c r="D49" s="147" t="s">
        <v>7573</v>
      </c>
      <c r="E49" s="148" t="str">
        <f ca="1">OFFSET(B49,0,language!$E$8)&amp;""</f>
        <v>• Abundanz (Anzahl Fruchtkörper)</v>
      </c>
    </row>
    <row r="50" spans="2:5" x14ac:dyDescent="0.45">
      <c r="B50" s="129"/>
      <c r="C50" s="129"/>
      <c r="D50" s="129"/>
    </row>
    <row r="51" spans="2:5" x14ac:dyDescent="0.45">
      <c r="B51" s="129"/>
      <c r="C51" s="129"/>
      <c r="D51" s="129"/>
    </row>
  </sheetData>
  <pageMargins left="0.7" right="0.7" top="0.78740157499999996" bottom="0.78740157499999996"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579C0-41AE-4533-9FB3-4DD4EACAB6FB}">
  <sheetPr codeName="Tabelle5"/>
  <dimension ref="A1:D62"/>
  <sheetViews>
    <sheetView zoomScaleNormal="100" workbookViewId="0"/>
  </sheetViews>
  <sheetFormatPr defaultColWidth="11.3984375" defaultRowHeight="14.25" x14ac:dyDescent="0.45"/>
  <cols>
    <col min="1" max="1" width="54.265625" style="29" customWidth="1"/>
    <col min="2" max="2" width="64.3984375" style="29" customWidth="1"/>
    <col min="3" max="3" width="68.86328125" style="29" customWidth="1"/>
    <col min="4" max="4" width="54.265625" customWidth="1"/>
  </cols>
  <sheetData>
    <row r="1" spans="1:4" x14ac:dyDescent="0.45">
      <c r="A1" s="111" t="s">
        <v>5955</v>
      </c>
      <c r="B1" s="111" t="s">
        <v>5967</v>
      </c>
      <c r="C1" s="111" t="s">
        <v>5968</v>
      </c>
      <c r="D1" s="153" t="s">
        <v>7398</v>
      </c>
    </row>
    <row r="2" spans="1:4" x14ac:dyDescent="0.45">
      <c r="A2" s="111" t="s">
        <v>0</v>
      </c>
      <c r="B2" s="111" t="s">
        <v>7417</v>
      </c>
      <c r="C2" s="111" t="s">
        <v>7418</v>
      </c>
      <c r="D2" s="152" t="str">
        <f ca="1">OFFSET(A2,0,language!$E$8)</f>
        <v>Tabelle zur Erfassung mykologischer Daten</v>
      </c>
    </row>
    <row r="3" spans="1:4" x14ac:dyDescent="0.45">
      <c r="A3" s="111" t="s">
        <v>7421</v>
      </c>
      <c r="B3" s="111" t="s">
        <v>7420</v>
      </c>
      <c r="C3" s="111" t="s">
        <v>7419</v>
      </c>
      <c r="D3" s="152" t="str">
        <f ca="1">OFFSET(A3,0,language!$E$8)</f>
        <v xml:space="preserve">Daten senden an: </v>
      </c>
    </row>
    <row r="4" spans="1:4" x14ac:dyDescent="0.45">
      <c r="A4" s="111" t="s">
        <v>7407</v>
      </c>
      <c r="B4" s="111" t="s">
        <v>7407</v>
      </c>
      <c r="C4" s="111" t="s">
        <v>7422</v>
      </c>
      <c r="D4" s="152" t="str">
        <f ca="1">OFFSET(A4,0,language!$E$8)</f>
        <v>Version:</v>
      </c>
    </row>
    <row r="5" spans="1:4" x14ac:dyDescent="0.45">
      <c r="A5" s="111" t="s">
        <v>7693</v>
      </c>
      <c r="B5" s="170" t="s">
        <v>7430</v>
      </c>
      <c r="C5" s="170" t="s">
        <v>7429</v>
      </c>
      <c r="D5" s="152" t="str">
        <f ca="1">OFFSET(A5,0,language!$E$8)</f>
        <v>Farblegende:</v>
      </c>
    </row>
    <row r="6" spans="1:4" x14ac:dyDescent="0.45">
      <c r="A6" s="111" t="s">
        <v>5943</v>
      </c>
      <c r="B6" s="111" t="s">
        <v>7423</v>
      </c>
      <c r="C6" s="111" t="s">
        <v>7424</v>
      </c>
      <c r="D6" s="152" t="str">
        <f ca="1">OFFSET(A6,0,language!$E$8)</f>
        <v>obligatorisch</v>
      </c>
    </row>
    <row r="7" spans="1:4" x14ac:dyDescent="0.45">
      <c r="A7" s="111" t="s">
        <v>5944</v>
      </c>
      <c r="B7" s="111" t="s">
        <v>7425</v>
      </c>
      <c r="C7" s="111" t="s">
        <v>7426</v>
      </c>
      <c r="D7" s="152" t="str">
        <f ca="1">OFFSET(A7,0,language!$E$8)</f>
        <v>erwünscht</v>
      </c>
    </row>
    <row r="8" spans="1:4" ht="16.5" customHeight="1" x14ac:dyDescent="0.45">
      <c r="A8" s="111" t="s">
        <v>5945</v>
      </c>
      <c r="B8" s="111" t="s">
        <v>7427</v>
      </c>
      <c r="C8" s="111" t="s">
        <v>7428</v>
      </c>
      <c r="D8" s="152" t="str">
        <f ca="1">OFFSET(A8,0,language!$E$8)</f>
        <v>fakultativ</v>
      </c>
    </row>
    <row r="9" spans="1:4" x14ac:dyDescent="0.45">
      <c r="A9" s="158" t="s">
        <v>7408</v>
      </c>
      <c r="B9" s="111" t="s">
        <v>7431</v>
      </c>
      <c r="C9" s="111" t="s">
        <v>7432</v>
      </c>
      <c r="D9" s="152" t="str">
        <f ca="1">OFFSET(A9,0,language!$E$8)</f>
        <v>Auswahlliste: Nur die gelisteten Eingaben werden akzeptiert.</v>
      </c>
    </row>
    <row r="10" spans="1:4" x14ac:dyDescent="0.45">
      <c r="A10" s="111" t="s">
        <v>5865</v>
      </c>
      <c r="B10" s="111" t="s">
        <v>7433</v>
      </c>
      <c r="C10" s="111" t="s">
        <v>7434</v>
      </c>
      <c r="D10" s="152" t="str">
        <f ca="1">OFFSET(A10,0,language!$E$8)</f>
        <v>Eingabefelder</v>
      </c>
    </row>
    <row r="11" spans="1:4" x14ac:dyDescent="0.45">
      <c r="A11" s="111" t="s">
        <v>7409</v>
      </c>
      <c r="B11" s="170" t="s">
        <v>7475</v>
      </c>
      <c r="C11" s="170" t="s">
        <v>7435</v>
      </c>
      <c r="D11" s="152" t="str">
        <f ca="1">OFFSET(A11,0,language!$E$8)</f>
        <v>Für mehr Informationen zu den Feldern: Maus über den Titel fahren, um Kommentare anzuzeigen</v>
      </c>
    </row>
    <row r="12" spans="1:4" x14ac:dyDescent="0.45">
      <c r="A12" s="111" t="s">
        <v>5951</v>
      </c>
      <c r="B12" s="170" t="s">
        <v>7687</v>
      </c>
      <c r="C12" s="170" t="s">
        <v>7686</v>
      </c>
      <c r="D12" s="152" t="str">
        <f ca="1">OFFSET(A12,0,language!$E$8)</f>
        <v>Hier gleichzeitige Auswahl für alle Funde (Auswahlliste), sofern nicht unten bereits verändert:</v>
      </c>
    </row>
    <row r="13" spans="1:4" x14ac:dyDescent="0.45">
      <c r="A13" s="111" t="s">
        <v>7677</v>
      </c>
      <c r="B13" s="170" t="s">
        <v>7678</v>
      </c>
      <c r="C13" s="170" t="s">
        <v>7679</v>
      </c>
      <c r="D13" s="152" t="str">
        <f ca="1">OFFSET(A13,0,language!$E$8)</f>
        <v>Beispiel</v>
      </c>
    </row>
    <row r="14" spans="1:4" x14ac:dyDescent="0.45">
      <c r="A14" s="127" t="s">
        <v>5946</v>
      </c>
      <c r="B14" s="127" t="s">
        <v>7403</v>
      </c>
      <c r="C14" s="127" t="s">
        <v>7404</v>
      </c>
      <c r="D14" s="152" t="str">
        <f ca="1">OFFSET(A14,0,language!$E$8)</f>
        <v>Name der Gattung</v>
      </c>
    </row>
    <row r="15" spans="1:4" x14ac:dyDescent="0.45">
      <c r="A15" s="171" t="s">
        <v>7673</v>
      </c>
      <c r="B15" s="171" t="s">
        <v>7674</v>
      </c>
      <c r="C15" s="171" t="s">
        <v>7675</v>
      </c>
      <c r="D15" s="152" t="str">
        <f ca="1">OFFSET(A15,0,language!$E$8)</f>
        <v>Art-Epitheton</v>
      </c>
    </row>
    <row r="16" spans="1:4" x14ac:dyDescent="0.45">
      <c r="A16" s="171" t="s">
        <v>7437</v>
      </c>
      <c r="B16" s="127" t="s">
        <v>7436</v>
      </c>
      <c r="C16" s="127" t="s">
        <v>7438</v>
      </c>
      <c r="D16" s="152" t="str">
        <f ca="1">OFFSET(A16,0,language!$E$8)</f>
        <v>Autor(en) Art</v>
      </c>
    </row>
    <row r="17" spans="1:4" x14ac:dyDescent="0.45">
      <c r="A17" s="171" t="s">
        <v>5947</v>
      </c>
      <c r="B17" s="127" t="s">
        <v>7440</v>
      </c>
      <c r="C17" s="127" t="s">
        <v>7439</v>
      </c>
      <c r="D17" s="152" t="str">
        <f ca="1">OFFSET(A17,0,language!$E$8)</f>
        <v>Sicherheit der Bestimmung</v>
      </c>
    </row>
    <row r="18" spans="1:4" x14ac:dyDescent="0.45">
      <c r="A18" s="127" t="s">
        <v>5948</v>
      </c>
      <c r="B18" s="127" t="s">
        <v>7441</v>
      </c>
      <c r="C18" s="127" t="s">
        <v>7442</v>
      </c>
      <c r="D18" s="152" t="str">
        <f ca="1">OFFSET(A18,0,language!$E$8)</f>
        <v>E-Mail-Adresse Finder</v>
      </c>
    </row>
    <row r="19" spans="1:4" x14ac:dyDescent="0.45">
      <c r="A19" s="127" t="s">
        <v>5949</v>
      </c>
      <c r="B19" s="127" t="s">
        <v>7443</v>
      </c>
      <c r="C19" s="127" t="s">
        <v>7645</v>
      </c>
      <c r="D19" s="152" t="str">
        <f ca="1">OFFSET(A19,0,language!$E$8)</f>
        <v>E-Mail-Adresse Bestimmer</v>
      </c>
    </row>
    <row r="20" spans="1:4" x14ac:dyDescent="0.45">
      <c r="A20" s="127" t="s">
        <v>5913</v>
      </c>
      <c r="B20" s="127" t="s">
        <v>7643</v>
      </c>
      <c r="C20" s="127" t="s">
        <v>7644</v>
      </c>
      <c r="D20" s="152" t="str">
        <f ca="1">OFFSET(A20,0,language!$E$8)</f>
        <v>E-Mail Adresse Melder</v>
      </c>
    </row>
    <row r="21" spans="1:4" x14ac:dyDescent="0.45">
      <c r="A21" s="127" t="s">
        <v>16</v>
      </c>
      <c r="B21" s="127" t="s">
        <v>7444</v>
      </c>
      <c r="C21" s="127" t="s">
        <v>7480</v>
      </c>
      <c r="D21" s="152" t="str">
        <f ca="1">OFFSET(A21,0,language!$E$8)</f>
        <v>Datum des Fundes</v>
      </c>
    </row>
    <row r="22" spans="1:4" x14ac:dyDescent="0.45">
      <c r="A22" s="127" t="s">
        <v>17</v>
      </c>
      <c r="B22" s="127" t="s">
        <v>7445</v>
      </c>
      <c r="C22" s="127" t="s">
        <v>7481</v>
      </c>
      <c r="D22" s="152" t="str">
        <f ca="1">OFFSET(A22,0,language!$E$8)</f>
        <v>Präzision Datum</v>
      </c>
    </row>
    <row r="23" spans="1:4" x14ac:dyDescent="0.45">
      <c r="A23" s="127" t="s">
        <v>7414</v>
      </c>
      <c r="B23" s="127" t="s">
        <v>7473</v>
      </c>
      <c r="C23" s="127" t="s">
        <v>7482</v>
      </c>
      <c r="D23" s="152" t="str">
        <f ca="1">OFFSET(A23,0,language!$E$8)</f>
        <v>X-Koordinate (LV95)</v>
      </c>
    </row>
    <row r="24" spans="1:4" x14ac:dyDescent="0.45">
      <c r="A24" s="127" t="s">
        <v>7415</v>
      </c>
      <c r="B24" s="127" t="s">
        <v>7474</v>
      </c>
      <c r="C24" s="127" t="s">
        <v>7483</v>
      </c>
      <c r="D24" s="152" t="str">
        <f ca="1">OFFSET(A24,0,language!$E$8)</f>
        <v>Y-Koordinate (LV95)</v>
      </c>
    </row>
    <row r="25" spans="1:4" x14ac:dyDescent="0.45">
      <c r="A25" s="127" t="s">
        <v>5924</v>
      </c>
      <c r="B25" s="127" t="s">
        <v>7447</v>
      </c>
      <c r="C25" s="127" t="s">
        <v>7484</v>
      </c>
      <c r="D25" s="152" t="str">
        <f ca="1">OFFSET(A25,0,language!$E$8)</f>
        <v>Punkt auf Karte</v>
      </c>
    </row>
    <row r="26" spans="1:4" x14ac:dyDescent="0.45">
      <c r="A26" s="127" t="s">
        <v>20</v>
      </c>
      <c r="B26" s="127" t="s">
        <v>7446</v>
      </c>
      <c r="C26" s="127" t="s">
        <v>7485</v>
      </c>
      <c r="D26" s="152" t="str">
        <f ca="1">OFFSET(A26,0,language!$E$8)</f>
        <v>Genauigkeit der Koordinaten</v>
      </c>
    </row>
    <row r="27" spans="1:4" x14ac:dyDescent="0.45">
      <c r="A27" s="127" t="s">
        <v>222</v>
      </c>
      <c r="B27" s="127" t="s">
        <v>7487</v>
      </c>
      <c r="C27" s="171" t="s">
        <v>7488</v>
      </c>
      <c r="D27" s="152" t="str">
        <f ca="1">OFFSET(A27,0,language!$E$8)</f>
        <v>Höhe m. ü.M.</v>
      </c>
    </row>
    <row r="28" spans="1:4" x14ac:dyDescent="0.45">
      <c r="A28" s="127" t="s">
        <v>21</v>
      </c>
      <c r="B28" s="127" t="s">
        <v>7448</v>
      </c>
      <c r="C28" s="127" t="s">
        <v>7486</v>
      </c>
      <c r="D28" s="152" t="str">
        <f ca="1">OFFSET(A28,0,language!$E$8)</f>
        <v>Flurname</v>
      </c>
    </row>
    <row r="29" spans="1:4" ht="28.5" x14ac:dyDescent="0.45">
      <c r="A29" s="127" t="str">
        <f>"Anzahl «10m-Individuen»"&amp;CHAR(10)&amp;"(Rote Liste)"</f>
        <v>Anzahl «10m-Individuen»
(Rote Liste)</v>
      </c>
      <c r="B29" s="127" t="str">
        <f>"nombre d'individus"&amp;CHAR(10)&amp;"(Liste Rouge)"</f>
        <v>nombre d'individus
(Liste Rouge)</v>
      </c>
      <c r="C29" s="127" t="str">
        <f>"numero d'individui"&amp;CHAR(10)&amp;"(Lista Rossa)"</f>
        <v>numero d'individui
(Lista Rossa)</v>
      </c>
      <c r="D29" s="152" t="str">
        <f ca="1">OFFSET(A29,0,language!$E$8)</f>
        <v>Anzahl «10m-Individuen»
(Rote Liste)</v>
      </c>
    </row>
    <row r="30" spans="1:4" x14ac:dyDescent="0.45">
      <c r="A30" s="127" t="s">
        <v>33</v>
      </c>
      <c r="B30" s="127" t="s">
        <v>7449</v>
      </c>
      <c r="C30" s="127" t="s">
        <v>7489</v>
      </c>
      <c r="D30" s="152" t="str">
        <f ca="1">OFFSET(A30,0,language!$E$8)</f>
        <v>Substrat grob</v>
      </c>
    </row>
    <row r="31" spans="1:4" x14ac:dyDescent="0.45">
      <c r="A31" s="127" t="s">
        <v>23</v>
      </c>
      <c r="B31" s="127" t="s">
        <v>7450</v>
      </c>
      <c r="C31" s="127" t="s">
        <v>7490</v>
      </c>
      <c r="D31" s="152" t="str">
        <f ca="1">OFFSET(A31,0,language!$E$8)</f>
        <v>Substrat fein</v>
      </c>
    </row>
    <row r="32" spans="1:4" x14ac:dyDescent="0.45">
      <c r="A32" s="127" t="s">
        <v>62</v>
      </c>
      <c r="B32" s="127" t="s">
        <v>7451</v>
      </c>
      <c r="C32" s="127" t="s">
        <v>7491</v>
      </c>
      <c r="D32" s="152" t="str">
        <f ca="1">OFFSET(A32,0,language!$E$8)</f>
        <v>Holzabbaugrad</v>
      </c>
    </row>
    <row r="33" spans="1:4" x14ac:dyDescent="0.45">
      <c r="A33" s="127" t="s">
        <v>61</v>
      </c>
      <c r="B33" s="127" t="s">
        <v>7452</v>
      </c>
      <c r="C33" s="127" t="s">
        <v>7492</v>
      </c>
      <c r="D33" s="152" t="str">
        <f ca="1">OFFSET(A33,0,language!$E$8)</f>
        <v>Holzqualität</v>
      </c>
    </row>
    <row r="34" spans="1:4" x14ac:dyDescent="0.45">
      <c r="A34" s="127" t="s">
        <v>22</v>
      </c>
      <c r="B34" s="127" t="s">
        <v>7453</v>
      </c>
      <c r="C34" s="127" t="s">
        <v>7493</v>
      </c>
      <c r="D34" s="152" t="str">
        <f ca="1">OFFSET(A34,0,language!$E$8)</f>
        <v>Lebensraum</v>
      </c>
    </row>
    <row r="35" spans="1:4" x14ac:dyDescent="0.45">
      <c r="A35" s="127" t="s">
        <v>261</v>
      </c>
      <c r="B35" s="127" t="s">
        <v>7454</v>
      </c>
      <c r="C35" s="127" t="s">
        <v>7494</v>
      </c>
      <c r="D35" s="152" t="str">
        <f ca="1">OFFSET(A35,0,language!$E$8)</f>
        <v>Wirtpflanze</v>
      </c>
    </row>
    <row r="36" spans="1:4" x14ac:dyDescent="0.45">
      <c r="A36" s="127" t="s">
        <v>262</v>
      </c>
      <c r="B36" s="127" t="s">
        <v>7455</v>
      </c>
      <c r="C36" s="127" t="s">
        <v>7495</v>
      </c>
      <c r="D36" s="152" t="str">
        <f ca="1">OFFSET(A36,0,language!$E$8)</f>
        <v>Wirtpilz [GATTUNG]</v>
      </c>
    </row>
    <row r="37" spans="1:4" x14ac:dyDescent="0.45">
      <c r="A37" s="127" t="s">
        <v>263</v>
      </c>
      <c r="B37" s="127" t="s">
        <v>7456</v>
      </c>
      <c r="C37" s="127" t="s">
        <v>7496</v>
      </c>
      <c r="D37" s="152" t="str">
        <f ca="1">OFFSET(A37,0,language!$E$8)</f>
        <v>Wirtpilz [EPITHET]</v>
      </c>
    </row>
    <row r="38" spans="1:4" x14ac:dyDescent="0.45">
      <c r="A38" s="127" t="s">
        <v>24</v>
      </c>
      <c r="B38" s="127" t="s">
        <v>7457</v>
      </c>
      <c r="C38" s="127" t="s">
        <v>7497</v>
      </c>
      <c r="D38" s="152" t="str">
        <f ca="1">OFFSET(A38,0,language!$E$8)</f>
        <v>Baumart 1</v>
      </c>
    </row>
    <row r="39" spans="1:4" x14ac:dyDescent="0.45">
      <c r="A39" s="127" t="s">
        <v>25</v>
      </c>
      <c r="B39" s="127" t="s">
        <v>7458</v>
      </c>
      <c r="C39" s="127" t="s">
        <v>7498</v>
      </c>
      <c r="D39" s="152" t="str">
        <f ca="1">OFFSET(A39,0,language!$E$8)</f>
        <v>Baumart 2</v>
      </c>
    </row>
    <row r="40" spans="1:4" x14ac:dyDescent="0.45">
      <c r="A40" s="127" t="s">
        <v>26</v>
      </c>
      <c r="B40" s="127" t="s">
        <v>7459</v>
      </c>
      <c r="C40" s="127" t="s">
        <v>7499</v>
      </c>
      <c r="D40" s="152" t="str">
        <f ca="1">OFFSET(A40,0,language!$E$8)</f>
        <v>Baumart 3</v>
      </c>
    </row>
    <row r="41" spans="1:4" x14ac:dyDescent="0.45">
      <c r="A41" s="127" t="s">
        <v>27</v>
      </c>
      <c r="B41" s="171" t="s">
        <v>7460</v>
      </c>
      <c r="C41" s="127" t="s">
        <v>7500</v>
      </c>
      <c r="D41" s="152" t="str">
        <f ca="1">OFFSET(A41,0,language!$E$8)</f>
        <v>Anzahl Fruchtkörper</v>
      </c>
    </row>
    <row r="42" spans="1:4" x14ac:dyDescent="0.45">
      <c r="A42" s="127" t="s">
        <v>5941</v>
      </c>
      <c r="B42" s="171" t="s">
        <v>7461</v>
      </c>
      <c r="C42" s="171" t="s">
        <v>7536</v>
      </c>
      <c r="D42" s="152" t="str">
        <f ca="1">OFFSET(A42,0,language!$E$8)</f>
        <v>geschlechtliche Form</v>
      </c>
    </row>
    <row r="43" spans="1:4" x14ac:dyDescent="0.45">
      <c r="A43" s="127" t="s">
        <v>5942</v>
      </c>
      <c r="B43" s="171" t="s">
        <v>7476</v>
      </c>
      <c r="C43" s="171" t="s">
        <v>7501</v>
      </c>
      <c r="D43" s="152" t="str">
        <f ca="1">OFFSET(A43,0,language!$E$8)</f>
        <v>Sporentyp bei Rostenpilzen</v>
      </c>
    </row>
    <row r="44" spans="1:4" x14ac:dyDescent="0.45">
      <c r="A44" s="127" t="s">
        <v>7</v>
      </c>
      <c r="B44" s="127" t="s">
        <v>7462</v>
      </c>
      <c r="C44" s="127" t="s">
        <v>7502</v>
      </c>
      <c r="D44" s="152" t="str">
        <f ca="1">OFFSET(A44,0,language!$E$8)</f>
        <v>Belegtyp</v>
      </c>
    </row>
    <row r="45" spans="1:4" x14ac:dyDescent="0.45">
      <c r="A45" s="171" t="s">
        <v>30</v>
      </c>
      <c r="B45" s="127" t="s">
        <v>7648</v>
      </c>
      <c r="C45" s="127" t="s">
        <v>7649</v>
      </c>
      <c r="D45" s="152" t="str">
        <f ca="1">OFFSET(A45,0,language!$E$8)</f>
        <v>Herbarstandort</v>
      </c>
    </row>
    <row r="46" spans="1:4" x14ac:dyDescent="0.45">
      <c r="A46" s="127" t="s">
        <v>29</v>
      </c>
      <c r="B46" s="127" t="s">
        <v>7463</v>
      </c>
      <c r="C46" s="127" t="s">
        <v>7503</v>
      </c>
      <c r="D46" s="152" t="str">
        <f ca="1">OFFSET(A46,0,language!$E$8)</f>
        <v>Herbarnummer</v>
      </c>
    </row>
    <row r="47" spans="1:4" x14ac:dyDescent="0.45">
      <c r="A47" s="127" t="s">
        <v>309</v>
      </c>
      <c r="B47" s="127" t="s">
        <v>7464</v>
      </c>
      <c r="C47" s="127" t="s">
        <v>7504</v>
      </c>
      <c r="D47" s="152" t="str">
        <f ca="1">OFFSET(A47,0,language!$E$8)</f>
        <v>DNA-Barcode Label</v>
      </c>
    </row>
    <row r="48" spans="1:4" x14ac:dyDescent="0.45">
      <c r="A48" s="127" t="s">
        <v>31</v>
      </c>
      <c r="B48" s="127" t="s">
        <v>7465</v>
      </c>
      <c r="C48" s="127" t="s">
        <v>7505</v>
      </c>
      <c r="D48" s="152" t="str">
        <f ca="1">OFFSET(A48,0,language!$E$8)</f>
        <v>Bestimmungsliteratur</v>
      </c>
    </row>
    <row r="49" spans="1:4" x14ac:dyDescent="0.45">
      <c r="A49" s="127" t="s">
        <v>5952</v>
      </c>
      <c r="B49" s="127" t="s">
        <v>7466</v>
      </c>
      <c r="C49" s="127" t="s">
        <v>7506</v>
      </c>
      <c r="D49" s="152" t="str">
        <f ca="1">OFFSET(A49,0,language!$E$8)</f>
        <v>Vertraulichkeits-niveau</v>
      </c>
    </row>
    <row r="50" spans="1:4" x14ac:dyDescent="0.45">
      <c r="A50" s="127" t="s">
        <v>7467</v>
      </c>
      <c r="B50" s="127" t="s">
        <v>7468</v>
      </c>
      <c r="C50" s="127" t="s">
        <v>7507</v>
      </c>
      <c r="D50" s="152" t="str">
        <f ca="1">OFFSET(A50,0,language!$E$8)</f>
        <v>Öffentliche oder Private Daten</v>
      </c>
    </row>
    <row r="51" spans="1:4" ht="15" customHeight="1" x14ac:dyDescent="0.45">
      <c r="A51" s="171" t="s">
        <v>5921</v>
      </c>
      <c r="B51" s="127" t="s">
        <v>7672</v>
      </c>
      <c r="C51" s="127" t="s">
        <v>7508</v>
      </c>
      <c r="D51" s="152" t="str">
        <f ca="1">OFFSET(A51,0,language!$E$8)</f>
        <v>Veröffentlichung von Finder- und Bestimmernamen</v>
      </c>
    </row>
    <row r="52" spans="1:4" x14ac:dyDescent="0.45">
      <c r="A52" s="171" t="s">
        <v>312</v>
      </c>
      <c r="B52" s="127" t="s">
        <v>312</v>
      </c>
      <c r="C52" s="127" t="s">
        <v>312</v>
      </c>
      <c r="D52" s="152" t="str">
        <f ca="1">OFFSET(A52,0,language!$E$8)</f>
        <v>ssp.</v>
      </c>
    </row>
    <row r="53" spans="1:4" x14ac:dyDescent="0.45">
      <c r="A53" s="171" t="s">
        <v>7477</v>
      </c>
      <c r="B53" s="127" t="s">
        <v>7646</v>
      </c>
      <c r="C53" s="127" t="s">
        <v>7537</v>
      </c>
      <c r="D53" s="152" t="str">
        <f ca="1">OFFSET(A53,0,language!$E$8)</f>
        <v>Autor(en) ssp.</v>
      </c>
    </row>
    <row r="54" spans="1:4" x14ac:dyDescent="0.45">
      <c r="A54" s="171" t="s">
        <v>313</v>
      </c>
      <c r="B54" s="127" t="s">
        <v>313</v>
      </c>
      <c r="C54" s="127" t="s">
        <v>313</v>
      </c>
      <c r="D54" s="152" t="str">
        <f ca="1">OFFSET(A54,0,language!$E$8)</f>
        <v>var.</v>
      </c>
    </row>
    <row r="55" spans="1:4" x14ac:dyDescent="0.45">
      <c r="A55" s="171" t="s">
        <v>7478</v>
      </c>
      <c r="B55" s="127" t="s">
        <v>7469</v>
      </c>
      <c r="C55" s="127" t="s">
        <v>7538</v>
      </c>
      <c r="D55" s="152" t="str">
        <f ca="1">OFFSET(A55,0,language!$E$8)</f>
        <v>Autor(en) var.</v>
      </c>
    </row>
    <row r="56" spans="1:4" x14ac:dyDescent="0.45">
      <c r="A56" s="171" t="s">
        <v>314</v>
      </c>
      <c r="B56" s="127" t="s">
        <v>314</v>
      </c>
      <c r="C56" s="127" t="s">
        <v>314</v>
      </c>
      <c r="D56" s="152" t="str">
        <f ca="1">OFFSET(A56,0,language!$E$8)</f>
        <v>forma</v>
      </c>
    </row>
    <row r="57" spans="1:4" x14ac:dyDescent="0.45">
      <c r="A57" s="171" t="s">
        <v>7479</v>
      </c>
      <c r="B57" s="171" t="s">
        <v>7470</v>
      </c>
      <c r="C57" s="127" t="s">
        <v>7539</v>
      </c>
      <c r="D57" s="152" t="str">
        <f ca="1">OFFSET(A57,0,language!$E$8)</f>
        <v>Autor(en) forma</v>
      </c>
    </row>
    <row r="58" spans="1:4" x14ac:dyDescent="0.45">
      <c r="A58" s="171" t="s">
        <v>12</v>
      </c>
      <c r="B58" s="171" t="s">
        <v>7471</v>
      </c>
      <c r="C58" s="127" t="s">
        <v>7509</v>
      </c>
      <c r="D58" s="152" t="str">
        <f ca="1">OFFSET(A58,0,language!$E$8)</f>
        <v>Bemerkungen zur Taxonomie</v>
      </c>
    </row>
    <row r="59" spans="1:4" x14ac:dyDescent="0.45">
      <c r="A59" s="171" t="s">
        <v>7676</v>
      </c>
      <c r="B59" s="171" t="s">
        <v>7529</v>
      </c>
      <c r="C59" s="127" t="s">
        <v>7530</v>
      </c>
      <c r="D59" s="152" t="str">
        <f ca="1">OFFSET(A59,0,language!$E$8)</f>
        <v>Bemerkungen zum Fundort</v>
      </c>
    </row>
    <row r="60" spans="1:4" x14ac:dyDescent="0.45">
      <c r="A60" s="171" t="s">
        <v>32</v>
      </c>
      <c r="B60" s="171" t="s">
        <v>7472</v>
      </c>
      <c r="C60" s="127" t="s">
        <v>7510</v>
      </c>
      <c r="D60" s="152" t="str">
        <f ca="1">OFFSET(A60,0,language!$E$8)</f>
        <v>Bemerkungen Bestimmung</v>
      </c>
    </row>
    <row r="61" spans="1:4" x14ac:dyDescent="0.45">
      <c r="A61" s="127" t="s">
        <v>422</v>
      </c>
      <c r="B61" s="127" t="s">
        <v>7681</v>
      </c>
      <c r="C61" s="127" t="s">
        <v>7682</v>
      </c>
      <c r="D61" s="152" t="str">
        <f ca="1">OFFSET(A61,0,language!$E$8)</f>
        <v>sehr steil</v>
      </c>
    </row>
    <row r="62" spans="1:4" x14ac:dyDescent="0.45">
      <c r="A62" s="127" t="s">
        <v>7683</v>
      </c>
      <c r="B62" s="127" t="s">
        <v>7684</v>
      </c>
      <c r="C62" s="127" t="s">
        <v>7685</v>
      </c>
      <c r="D62" s="152" t="str">
        <f ca="1">OFFSET(A62,0,language!$E$8)</f>
        <v>zusätzliches Bestimmungswerk</v>
      </c>
    </row>
  </sheetData>
  <pageMargins left="0.7" right="0.7" top="0.78740157499999996" bottom="0.78740157499999996"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dimension ref="B1:M5442"/>
  <sheetViews>
    <sheetView zoomScale="87" zoomScaleNormal="87" workbookViewId="0"/>
  </sheetViews>
  <sheetFormatPr defaultColWidth="8.73046875" defaultRowHeight="14.25" x14ac:dyDescent="0.45"/>
  <cols>
    <col min="1" max="1" width="5.3984375" customWidth="1"/>
    <col min="2" max="2" width="44.73046875" customWidth="1"/>
    <col min="3" max="3" width="60.59765625" customWidth="1"/>
    <col min="4" max="4" width="52.3984375" customWidth="1"/>
    <col min="5" max="5" width="27.3984375" customWidth="1"/>
    <col min="6" max="6" width="10.265625" customWidth="1"/>
    <col min="7" max="8" width="5.265625" customWidth="1"/>
    <col min="9" max="11" width="25.3984375" customWidth="1"/>
    <col min="12" max="12" width="19.86328125" style="134" customWidth="1"/>
    <col min="13" max="13" width="11.3984375"/>
    <col min="14" max="15" width="6.1328125" customWidth="1"/>
    <col min="16" max="16" width="5.3984375" customWidth="1"/>
    <col min="17" max="17" width="22.59765625" customWidth="1"/>
    <col min="18" max="18" width="5.86328125" customWidth="1"/>
    <col min="19" max="19" width="22.59765625" customWidth="1"/>
    <col min="20" max="20" width="3.1328125" bestFit="1" customWidth="1"/>
    <col min="21" max="21" width="18.3984375" customWidth="1"/>
  </cols>
  <sheetData>
    <row r="1" spans="2:13" ht="15.75" x14ac:dyDescent="0.5">
      <c r="B1" s="2" t="s">
        <v>7366</v>
      </c>
      <c r="D1" t="s">
        <v>424</v>
      </c>
    </row>
    <row r="2" spans="2:13" ht="15.75" x14ac:dyDescent="0.5">
      <c r="B2" s="2"/>
      <c r="C2" s="2"/>
      <c r="D2" s="2"/>
    </row>
    <row r="3" spans="2:13" x14ac:dyDescent="0.45">
      <c r="B3" t="s">
        <v>7688</v>
      </c>
    </row>
    <row r="4" spans="2:13" ht="14.65" thickBot="1" x14ac:dyDescent="0.5">
      <c r="B4" t="s">
        <v>5955</v>
      </c>
      <c r="C4" t="s">
        <v>5967</v>
      </c>
      <c r="D4" t="s">
        <v>5968</v>
      </c>
      <c r="E4" t="s">
        <v>7367</v>
      </c>
    </row>
    <row r="5" spans="2:13" ht="14.65" thickBot="1" x14ac:dyDescent="0.5">
      <c r="B5" s="116" t="s">
        <v>5868</v>
      </c>
      <c r="C5" s="116" t="s">
        <v>5997</v>
      </c>
      <c r="D5" s="116" t="s">
        <v>5998</v>
      </c>
      <c r="E5" s="167" t="str">
        <f ca="1">OFFSET(B5,0,language!$E$8)</f>
        <v>[keine Eingabe]</v>
      </c>
    </row>
    <row r="6" spans="2:13" x14ac:dyDescent="0.45">
      <c r="I6" s="108" t="s">
        <v>7375</v>
      </c>
    </row>
    <row r="7" spans="2:13" x14ac:dyDescent="0.45">
      <c r="B7" s="109" t="s">
        <v>11</v>
      </c>
      <c r="I7" s="109" t="s">
        <v>60</v>
      </c>
    </row>
    <row r="8" spans="2:13" x14ac:dyDescent="0.45">
      <c r="B8" t="s">
        <v>5955</v>
      </c>
      <c r="C8" t="s">
        <v>5967</v>
      </c>
      <c r="D8" t="s">
        <v>5968</v>
      </c>
      <c r="E8" t="s">
        <v>7367</v>
      </c>
      <c r="F8" t="s">
        <v>6082</v>
      </c>
      <c r="I8" t="s">
        <v>5955</v>
      </c>
      <c r="J8" t="s">
        <v>5967</v>
      </c>
      <c r="K8" t="s">
        <v>5968</v>
      </c>
      <c r="L8" s="134" t="s">
        <v>7367</v>
      </c>
      <c r="M8" t="s">
        <v>6082</v>
      </c>
    </row>
    <row r="9" spans="2:13" x14ac:dyDescent="0.45">
      <c r="E9" t="str">
        <f ca="1">nothing</f>
        <v>[keine Eingabe]</v>
      </c>
      <c r="L9" s="134" t="str">
        <f ca="1">nothing</f>
        <v>[keine Eingabe]</v>
      </c>
    </row>
    <row r="10" spans="2:13" x14ac:dyDescent="0.45">
      <c r="B10" t="s">
        <v>213</v>
      </c>
      <c r="C10" t="s">
        <v>7607</v>
      </c>
      <c r="D10" t="s">
        <v>7581</v>
      </c>
      <c r="E10" t="str">
        <f ca="1">OFFSET(Table31_Praezis[[#This Row],[DE]],0,language!$E$8)</f>
        <v>sicher</v>
      </c>
      <c r="F10">
        <v>1</v>
      </c>
      <c r="I10" t="s">
        <v>63</v>
      </c>
      <c r="J10" t="s">
        <v>7343</v>
      </c>
      <c r="K10" t="s">
        <v>7338</v>
      </c>
      <c r="L10" s="134" t="str">
        <f ca="1">OFFSET(Table20_Holzabgr[[#This Row],[DE]],0,language!$E$8)</f>
        <v>Frischholz</v>
      </c>
      <c r="M10">
        <v>10</v>
      </c>
    </row>
    <row r="11" spans="2:13" x14ac:dyDescent="0.45">
      <c r="B11" t="s">
        <v>214</v>
      </c>
      <c r="C11" t="s">
        <v>7608</v>
      </c>
      <c r="D11" t="s">
        <v>7582</v>
      </c>
      <c r="E11" t="str">
        <f ca="1">OFFSET(Table31_Praezis[[#This Row],[DE]],0,language!$E$8)</f>
        <v>unsicher (cf)</v>
      </c>
      <c r="F11">
        <v>2</v>
      </c>
      <c r="I11" t="s">
        <v>64</v>
      </c>
      <c r="J11" t="s">
        <v>7344</v>
      </c>
      <c r="K11" t="s">
        <v>7339</v>
      </c>
      <c r="L11" s="134" t="str">
        <f ca="1">OFFSET(Table20_Holzabgr[[#This Row],[DE]],0,language!$E$8)</f>
        <v>Moderholz</v>
      </c>
      <c r="M11">
        <v>13</v>
      </c>
    </row>
    <row r="12" spans="2:13" x14ac:dyDescent="0.45">
      <c r="B12" t="s">
        <v>7611</v>
      </c>
      <c r="C12" t="s">
        <v>7609</v>
      </c>
      <c r="D12" t="s">
        <v>7610</v>
      </c>
      <c r="E12" t="str">
        <f ca="1">OFFSET(Table31_Praezis[[#This Row],[DE]],0,language!$E$8)</f>
        <v>Aggregat (agg.)</v>
      </c>
      <c r="F12">
        <v>3</v>
      </c>
      <c r="I12" t="s">
        <v>65</v>
      </c>
      <c r="J12" t="s">
        <v>7345</v>
      </c>
      <c r="K12" t="s">
        <v>7340</v>
      </c>
      <c r="L12" s="134" t="str">
        <f ca="1">OFFSET(Table20_Holzabgr[[#This Row],[DE]],0,language!$E$8)</f>
        <v>Morschholz</v>
      </c>
      <c r="M12">
        <v>12</v>
      </c>
    </row>
    <row r="13" spans="2:13" x14ac:dyDescent="0.45">
      <c r="B13" t="s">
        <v>215</v>
      </c>
      <c r="C13" t="s">
        <v>7612</v>
      </c>
      <c r="D13" t="s">
        <v>7634</v>
      </c>
      <c r="E13" t="str">
        <f ca="1">OFFSET(Table31_Praezis[[#This Row],[DE]],0,language!$E$8)</f>
        <v>DNA-basiert bestimmt</v>
      </c>
      <c r="F13">
        <v>4</v>
      </c>
      <c r="I13" t="s">
        <v>66</v>
      </c>
      <c r="J13" t="s">
        <v>7346</v>
      </c>
      <c r="K13" t="s">
        <v>7341</v>
      </c>
      <c r="L13" s="134" t="str">
        <f ca="1">OFFSET(Table20_Holzabgr[[#This Row],[DE]],0,language!$E$8)</f>
        <v>Mulmholz</v>
      </c>
      <c r="M13">
        <v>14</v>
      </c>
    </row>
    <row r="14" spans="2:13" x14ac:dyDescent="0.45">
      <c r="B14" t="s">
        <v>216</v>
      </c>
      <c r="C14" t="s">
        <v>7635</v>
      </c>
      <c r="D14" t="s">
        <v>7636</v>
      </c>
      <c r="E14" t="str">
        <f ca="1">OFFSET(Table31_Praezis[[#This Row],[DE]],0,language!$E$8)</f>
        <v>mit Kompatibilitäts-Test bestimmt</v>
      </c>
      <c r="F14">
        <v>5</v>
      </c>
      <c r="I14" t="s">
        <v>67</v>
      </c>
      <c r="J14" t="s">
        <v>7347</v>
      </c>
      <c r="K14" t="s">
        <v>7342</v>
      </c>
      <c r="L14" s="134" t="str">
        <f ca="1">OFFSET(Table20_Holzabgr[[#This Row],[DE]],0,language!$E$8)</f>
        <v>Totholz</v>
      </c>
      <c r="M14">
        <v>11</v>
      </c>
    </row>
    <row r="17" spans="2:13" x14ac:dyDescent="0.45">
      <c r="B17" s="109" t="s">
        <v>17</v>
      </c>
    </row>
    <row r="18" spans="2:13" x14ac:dyDescent="0.45">
      <c r="B18" t="s">
        <v>5955</v>
      </c>
      <c r="C18" t="s">
        <v>5967</v>
      </c>
      <c r="D18" t="s">
        <v>5968</v>
      </c>
      <c r="E18" t="s">
        <v>7367</v>
      </c>
      <c r="F18" t="s">
        <v>6082</v>
      </c>
      <c r="I18" s="109" t="s">
        <v>412</v>
      </c>
    </row>
    <row r="19" spans="2:13" x14ac:dyDescent="0.45">
      <c r="E19" t="str">
        <f ca="1">nothing</f>
        <v>[keine Eingabe]</v>
      </c>
      <c r="I19" t="s">
        <v>5955</v>
      </c>
      <c r="J19" t="s">
        <v>5967</v>
      </c>
      <c r="K19" t="s">
        <v>5968</v>
      </c>
      <c r="L19" s="134" t="s">
        <v>7367</v>
      </c>
      <c r="M19" t="s">
        <v>7368</v>
      </c>
    </row>
    <row r="20" spans="2:13" x14ac:dyDescent="0.45">
      <c r="B20" t="s">
        <v>218</v>
      </c>
      <c r="C20" t="s">
        <v>7613</v>
      </c>
      <c r="D20" t="s">
        <v>7585</v>
      </c>
      <c r="E20" t="str">
        <f ca="1">OFFSET(Table32_Datkante[[#This Row],[DE]],0,language!$E$8)</f>
        <v>Tag (+/- 12 Stunden)</v>
      </c>
      <c r="F20">
        <v>1</v>
      </c>
      <c r="L20" s="134" t="str">
        <f ca="1">nothing</f>
        <v>[keine Eingabe]</v>
      </c>
      <c r="M20" s="20"/>
    </row>
    <row r="21" spans="2:13" x14ac:dyDescent="0.45">
      <c r="B21" t="s">
        <v>219</v>
      </c>
      <c r="C21" t="s">
        <v>7614</v>
      </c>
      <c r="D21" t="s">
        <v>7586</v>
      </c>
      <c r="E21" t="str">
        <f ca="1">OFFSET(Table32_Datkante[[#This Row],[DE]],0,language!$E$8)</f>
        <v>Monat (+/- 2 Wochen)</v>
      </c>
      <c r="F21">
        <v>2</v>
      </c>
      <c r="I21" t="s">
        <v>410</v>
      </c>
      <c r="J21" t="s">
        <v>7641</v>
      </c>
      <c r="K21" t="s">
        <v>7633</v>
      </c>
      <c r="L21" s="134" t="str">
        <f ca="1">OFFSET(Table204_Restriktion[[#This Row],[DE]],0,language!$E$8)</f>
        <v>ohne Restriktionen</v>
      </c>
      <c r="M21" s="20">
        <v>1</v>
      </c>
    </row>
    <row r="22" spans="2:13" x14ac:dyDescent="0.45">
      <c r="B22" t="s">
        <v>220</v>
      </c>
      <c r="C22" t="s">
        <v>7615</v>
      </c>
      <c r="D22" t="s">
        <v>7587</v>
      </c>
      <c r="E22" t="str">
        <f ca="1">OFFSET(Table32_Datkante[[#This Row],[DE]],0,language!$E$8)</f>
        <v>Jahr (+/- 6 Monate)</v>
      </c>
      <c r="F22">
        <v>3</v>
      </c>
      <c r="I22" t="s">
        <v>411</v>
      </c>
      <c r="J22" t="s">
        <v>7642</v>
      </c>
      <c r="K22" t="s">
        <v>7647</v>
      </c>
      <c r="L22" s="134" t="str">
        <f ca="1">OFFSET(Table204_Restriktion[[#This Row],[DE]],0,language!$E$8)</f>
        <v>vorgängige Zustimmung einholen</v>
      </c>
      <c r="M22" s="20">
        <v>2</v>
      </c>
    </row>
    <row r="23" spans="2:13" x14ac:dyDescent="0.45">
      <c r="B23" t="s">
        <v>221</v>
      </c>
      <c r="C23" t="s">
        <v>7616</v>
      </c>
      <c r="D23" t="s">
        <v>7583</v>
      </c>
      <c r="E23" t="str">
        <f ca="1">OFFSET(Table32_Datkante[[#This Row],[DE]],0,language!$E$8)</f>
        <v>20 Jahre (+/- 10 Jahre)</v>
      </c>
      <c r="F23">
        <v>4</v>
      </c>
    </row>
    <row r="24" spans="2:13" x14ac:dyDescent="0.45">
      <c r="F24" s="20"/>
      <c r="H24" s="17"/>
    </row>
    <row r="25" spans="2:13" x14ac:dyDescent="0.45">
      <c r="F25" s="20"/>
      <c r="H25" s="17"/>
    </row>
    <row r="26" spans="2:13" ht="14.65" thickBot="1" x14ac:dyDescent="0.5">
      <c r="B26" s="109" t="s">
        <v>343</v>
      </c>
      <c r="H26" s="17"/>
      <c r="I26" s="110" t="s">
        <v>5915</v>
      </c>
    </row>
    <row r="27" spans="2:13" x14ac:dyDescent="0.45">
      <c r="B27" t="s">
        <v>5955</v>
      </c>
      <c r="C27" t="s">
        <v>5967</v>
      </c>
      <c r="D27" t="s">
        <v>5968</v>
      </c>
      <c r="E27" t="s">
        <v>7367</v>
      </c>
      <c r="F27" t="s">
        <v>6082</v>
      </c>
      <c r="H27" s="17"/>
      <c r="I27" t="s">
        <v>5955</v>
      </c>
      <c r="J27" t="s">
        <v>5967</v>
      </c>
      <c r="K27" t="s">
        <v>5968</v>
      </c>
      <c r="L27" s="134" t="s">
        <v>7367</v>
      </c>
      <c r="M27" t="s">
        <v>6082</v>
      </c>
    </row>
    <row r="28" spans="2:13" x14ac:dyDescent="0.45">
      <c r="E28" t="str">
        <f ca="1">nothing</f>
        <v>[keine Eingabe]</v>
      </c>
      <c r="H28" s="17"/>
      <c r="L28" s="134" t="str">
        <f ca="1">nothing</f>
        <v>[keine Eingabe]</v>
      </c>
    </row>
    <row r="29" spans="2:13" x14ac:dyDescent="0.45">
      <c r="B29" t="s">
        <v>324</v>
      </c>
      <c r="C29" t="s">
        <v>7588</v>
      </c>
      <c r="D29" t="s">
        <v>7664</v>
      </c>
      <c r="E29" t="str">
        <f ca="1">OFFSET(Table322_Sexual_stage[[#This Row],[DE]],0,language!$E$8)</f>
        <v>Teleomorph</v>
      </c>
      <c r="F29">
        <v>1</v>
      </c>
      <c r="H29" s="17"/>
      <c r="I29" t="s">
        <v>5916</v>
      </c>
      <c r="J29" t="s">
        <v>7639</v>
      </c>
      <c r="K29" t="s">
        <v>7637</v>
      </c>
      <c r="L29" s="134" t="str">
        <f ca="1">OFFSET(Tabelle21_Oeffentlich_privat[[#This Row],[DE]],0,language!$E$8)</f>
        <v>Öffentliche Daten</v>
      </c>
      <c r="M29">
        <v>1</v>
      </c>
    </row>
    <row r="30" spans="2:13" x14ac:dyDescent="0.45">
      <c r="B30" t="s">
        <v>325</v>
      </c>
      <c r="C30" t="s">
        <v>7589</v>
      </c>
      <c r="D30" t="s">
        <v>7584</v>
      </c>
      <c r="E30" t="str">
        <f ca="1">OFFSET(Table322_Sexual_stage[[#This Row],[DE]],0,language!$E$8)</f>
        <v>Anamorph</v>
      </c>
      <c r="F30">
        <v>2</v>
      </c>
      <c r="H30" s="17"/>
      <c r="I30" t="s">
        <v>5917</v>
      </c>
      <c r="J30" t="s">
        <v>7640</v>
      </c>
      <c r="K30" t="s">
        <v>7638</v>
      </c>
      <c r="L30" s="134" t="str">
        <f ca="1">OFFSET(Tabelle21_Oeffentlich_privat[[#This Row],[DE]],0,language!$E$8)</f>
        <v>Private Daten</v>
      </c>
      <c r="M30">
        <v>2</v>
      </c>
    </row>
    <row r="31" spans="2:13" x14ac:dyDescent="0.45">
      <c r="B31" t="s">
        <v>326</v>
      </c>
      <c r="C31" t="s">
        <v>7605</v>
      </c>
      <c r="D31" t="s">
        <v>7665</v>
      </c>
      <c r="E31" t="str">
        <f ca="1">OFFSET(Table322_Sexual_stage[[#This Row],[DE]],0,language!$E$8)</f>
        <v>Anamorphe und Teleomorphe</v>
      </c>
      <c r="F31">
        <v>3</v>
      </c>
      <c r="H31" s="17"/>
    </row>
    <row r="32" spans="2:13" x14ac:dyDescent="0.45">
      <c r="H32" s="17"/>
    </row>
    <row r="33" spans="2:13" x14ac:dyDescent="0.45">
      <c r="H33" s="17"/>
      <c r="I33" s="109" t="s">
        <v>5918</v>
      </c>
    </row>
    <row r="34" spans="2:13" x14ac:dyDescent="0.45">
      <c r="B34" s="109" t="s">
        <v>344</v>
      </c>
      <c r="H34" s="17"/>
      <c r="I34" t="s">
        <v>5955</v>
      </c>
      <c r="J34" t="s">
        <v>5967</v>
      </c>
      <c r="K34" t="s">
        <v>5968</v>
      </c>
      <c r="L34" s="134" t="s">
        <v>7367</v>
      </c>
      <c r="M34" t="s">
        <v>7368</v>
      </c>
    </row>
    <row r="35" spans="2:13" x14ac:dyDescent="0.45">
      <c r="B35" t="s">
        <v>5955</v>
      </c>
      <c r="C35" t="s">
        <v>5967</v>
      </c>
      <c r="D35" t="s">
        <v>5968</v>
      </c>
      <c r="E35" t="s">
        <v>7367</v>
      </c>
      <c r="F35" t="s">
        <v>6082</v>
      </c>
      <c r="H35" s="17"/>
      <c r="L35" s="134" t="str">
        <f ca="1">nothing</f>
        <v>[keine Eingabe]</v>
      </c>
    </row>
    <row r="36" spans="2:13" x14ac:dyDescent="0.45">
      <c r="E36" t="str">
        <f ca="1">nothing</f>
        <v>[keine Eingabe]</v>
      </c>
      <c r="H36" s="17"/>
      <c r="I36" t="s">
        <v>5919</v>
      </c>
      <c r="J36" t="s">
        <v>7668</v>
      </c>
      <c r="K36" t="s">
        <v>7669</v>
      </c>
      <c r="L36" s="134" t="str">
        <f ca="1">OFFSET(Tabelle22_Namen_publizieren[[#This Row],[DE]],0,language!$E$8)</f>
        <v>Namen weitergeben</v>
      </c>
      <c r="M36">
        <v>1</v>
      </c>
    </row>
    <row r="37" spans="2:13" x14ac:dyDescent="0.45">
      <c r="B37" t="s">
        <v>327</v>
      </c>
      <c r="C37" t="s">
        <v>7590</v>
      </c>
      <c r="D37" t="s">
        <v>7617</v>
      </c>
      <c r="E37" t="str">
        <f ca="1">OFFSET(Table323_Spore_type_rust[[#This Row],[DE]],0,language!$E$8)</f>
        <v>Spermogonien (0)</v>
      </c>
      <c r="F37">
        <v>1</v>
      </c>
      <c r="H37" s="17"/>
      <c r="I37" t="s">
        <v>5920</v>
      </c>
      <c r="J37" t="s">
        <v>7670</v>
      </c>
      <c r="K37" t="s">
        <v>7671</v>
      </c>
      <c r="L37" s="134" t="str">
        <f ca="1">OFFSET(Tabelle22_Namen_publizieren[[#This Row],[DE]],0,language!$E$8)</f>
        <v>Namen sperren</v>
      </c>
      <c r="M37">
        <v>2</v>
      </c>
    </row>
    <row r="38" spans="2:13" x14ac:dyDescent="0.45">
      <c r="B38" t="s">
        <v>328</v>
      </c>
      <c r="C38" t="s">
        <v>7591</v>
      </c>
      <c r="D38" t="s">
        <v>7618</v>
      </c>
      <c r="E38" t="str">
        <f ca="1">OFFSET(Table323_Spore_type_rust[[#This Row],[DE]],0,language!$E$8)</f>
        <v>Aecien(I)</v>
      </c>
      <c r="F38">
        <v>2</v>
      </c>
      <c r="H38" s="17"/>
    </row>
    <row r="39" spans="2:13" x14ac:dyDescent="0.45">
      <c r="B39" t="s">
        <v>329</v>
      </c>
      <c r="C39" s="172" t="s">
        <v>7592</v>
      </c>
      <c r="D39" t="s">
        <v>7619</v>
      </c>
      <c r="E39" t="str">
        <f ca="1">OFFSET(Table323_Spore_type_rust[[#This Row],[DE]],0,language!$E$8)</f>
        <v>Uredinien (II)</v>
      </c>
      <c r="F39">
        <v>3</v>
      </c>
      <c r="H39" s="17"/>
      <c r="I39" s="108" t="s">
        <v>7375</v>
      </c>
    </row>
    <row r="40" spans="2:13" x14ac:dyDescent="0.45">
      <c r="B40" t="s">
        <v>330</v>
      </c>
      <c r="C40" t="s">
        <v>7593</v>
      </c>
      <c r="D40" t="s">
        <v>7621</v>
      </c>
      <c r="E40" t="str">
        <f ca="1">OFFSET(Table323_Spore_type_rust[[#This Row],[DE]],0,language!$E$8)</f>
        <v>Telien(III)</v>
      </c>
      <c r="F40">
        <v>4</v>
      </c>
      <c r="H40" s="17"/>
      <c r="I40" s="109" t="s">
        <v>59</v>
      </c>
    </row>
    <row r="41" spans="2:13" x14ac:dyDescent="0.45">
      <c r="B41" t="s">
        <v>331</v>
      </c>
      <c r="C41" t="s">
        <v>7594</v>
      </c>
      <c r="D41" t="s">
        <v>7620</v>
      </c>
      <c r="E41" t="str">
        <f ca="1">OFFSET(Table323_Spore_type_rust[[#This Row],[DE]],0,language!$E$8)</f>
        <v>Basidien (IV)</v>
      </c>
      <c r="F41">
        <v>5</v>
      </c>
      <c r="H41" s="17"/>
      <c r="I41" t="s">
        <v>5955</v>
      </c>
      <c r="J41" t="s">
        <v>5967</v>
      </c>
      <c r="K41" t="s">
        <v>5968</v>
      </c>
      <c r="L41" s="134" t="s">
        <v>7367</v>
      </c>
      <c r="M41" t="s">
        <v>6082</v>
      </c>
    </row>
    <row r="42" spans="2:13" x14ac:dyDescent="0.45">
      <c r="B42" t="s">
        <v>332</v>
      </c>
      <c r="C42" t="s">
        <v>7595</v>
      </c>
      <c r="D42" t="s">
        <v>7626</v>
      </c>
      <c r="E42" t="str">
        <f ca="1">OFFSET(Table323_Spore_type_rust[[#This Row],[DE]],0,language!$E$8)</f>
        <v>Spermogonien und Aecien (0+I)</v>
      </c>
      <c r="F42">
        <v>6</v>
      </c>
      <c r="H42" s="17"/>
      <c r="L42" s="134" t="str">
        <f ca="1">nothing</f>
        <v>[keine Eingabe]</v>
      </c>
    </row>
    <row r="43" spans="2:13" x14ac:dyDescent="0.45">
      <c r="B43" t="s">
        <v>333</v>
      </c>
      <c r="C43" t="s">
        <v>7596</v>
      </c>
      <c r="D43" t="s">
        <v>7627</v>
      </c>
      <c r="E43" t="str">
        <f ca="1">OFFSET(Table323_Spore_type_rust[[#This Row],[DE]],0,language!$E$8)</f>
        <v>Spermogonien und Uredinien (0+II)</v>
      </c>
      <c r="F43">
        <v>7</v>
      </c>
      <c r="H43" s="17"/>
      <c r="I43" t="s">
        <v>404</v>
      </c>
      <c r="J43" t="s">
        <v>7348</v>
      </c>
      <c r="K43" t="s">
        <v>7357</v>
      </c>
      <c r="L43" s="134" t="str">
        <f ca="1">OFFSET(Table23_Holzqual[[#This Row],[DE]],0,language!$E$8)</f>
        <v>Holzabfall, Holz- und Rindenschnitzel</v>
      </c>
      <c r="M43">
        <v>1</v>
      </c>
    </row>
    <row r="44" spans="2:13" x14ac:dyDescent="0.45">
      <c r="B44" t="s">
        <v>334</v>
      </c>
      <c r="C44" t="s">
        <v>7597</v>
      </c>
      <c r="D44" t="s">
        <v>7628</v>
      </c>
      <c r="E44" t="str">
        <f ca="1">OFFSET(Table323_Spore_type_rust[[#This Row],[DE]],0,language!$E$8)</f>
        <v>Spermogonien und Telien (0+III)</v>
      </c>
      <c r="F44">
        <v>8</v>
      </c>
      <c r="H44" s="17"/>
      <c r="I44" t="s">
        <v>405</v>
      </c>
      <c r="J44" t="s">
        <v>7349</v>
      </c>
      <c r="K44" t="s">
        <v>7358</v>
      </c>
      <c r="L44" s="134" t="str">
        <f ca="1">OFFSET(Table23_Holzqual[[#This Row],[DE]],0,language!$E$8)</f>
        <v>stehendes Stamm- und Astholz</v>
      </c>
      <c r="M44">
        <v>2</v>
      </c>
    </row>
    <row r="45" spans="2:13" x14ac:dyDescent="0.45">
      <c r="B45" t="s">
        <v>335</v>
      </c>
      <c r="C45" t="s">
        <v>7598</v>
      </c>
      <c r="D45" t="s">
        <v>7629</v>
      </c>
      <c r="E45" t="str">
        <f ca="1">OFFSET(Table323_Spore_type_rust[[#This Row],[DE]],0,language!$E$8)</f>
        <v>Spermogonien, Aecien und Uredinien (0+I+II)</v>
      </c>
      <c r="F45">
        <v>9</v>
      </c>
      <c r="H45" s="17"/>
      <c r="I45" t="s">
        <v>406</v>
      </c>
      <c r="J45" t="s">
        <v>7350</v>
      </c>
      <c r="K45" t="s">
        <v>7359</v>
      </c>
      <c r="L45" s="134" t="str">
        <f ca="1">OFFSET(Table23_Holzqual[[#This Row],[DE]],0,language!$E$8)</f>
        <v>liegendes Stamm- und Astholz</v>
      </c>
      <c r="M45">
        <v>3</v>
      </c>
    </row>
    <row r="46" spans="2:13" x14ac:dyDescent="0.45">
      <c r="B46" t="s">
        <v>336</v>
      </c>
      <c r="C46" t="s">
        <v>7599</v>
      </c>
      <c r="D46" t="s">
        <v>7630</v>
      </c>
      <c r="E46" t="str">
        <f ca="1">OFFSET(Table323_Spore_type_rust[[#This Row],[DE]],0,language!$E$8)</f>
        <v>Spermogonien, Aecien und Telien (0+I+III)</v>
      </c>
      <c r="F46">
        <v>10</v>
      </c>
      <c r="H46" s="17"/>
      <c r="I46" t="s">
        <v>407</v>
      </c>
      <c r="J46" t="s">
        <v>7351</v>
      </c>
      <c r="K46" t="s">
        <v>7360</v>
      </c>
      <c r="L46" s="134" t="str">
        <f ca="1">OFFSET(Table23_Holzqual[[#This Row],[DE]],0,language!$E$8)</f>
        <v>liegende Aeste (0.5-10 cm Durchmesser)</v>
      </c>
      <c r="M46">
        <v>4</v>
      </c>
    </row>
    <row r="47" spans="2:13" x14ac:dyDescent="0.45">
      <c r="B47" t="s">
        <v>337</v>
      </c>
      <c r="C47" t="s">
        <v>7600</v>
      </c>
      <c r="D47" t="s">
        <v>7631</v>
      </c>
      <c r="E47" t="str">
        <f ca="1">OFFSET(Table323_Spore_type_rust[[#This Row],[DE]],0,language!$E$8)</f>
        <v>Spermogonien, Uredinien und Telien (0+II+III)</v>
      </c>
      <c r="F47">
        <v>11</v>
      </c>
      <c r="H47" s="17"/>
      <c r="I47" t="s">
        <v>69</v>
      </c>
      <c r="J47" t="s">
        <v>7352</v>
      </c>
      <c r="K47" t="s">
        <v>7361</v>
      </c>
      <c r="L47" s="134" t="str">
        <f ca="1">OFFSET(Table23_Holzqual[[#This Row],[DE]],0,language!$E$8)</f>
        <v>liegende_Zweige</v>
      </c>
      <c r="M47">
        <v>5</v>
      </c>
    </row>
    <row r="48" spans="2:13" x14ac:dyDescent="0.45">
      <c r="B48" t="s">
        <v>338</v>
      </c>
      <c r="C48" t="s">
        <v>7601</v>
      </c>
      <c r="D48" t="s">
        <v>7632</v>
      </c>
      <c r="E48" t="str">
        <f ca="1">OFFSET(Table323_Spore_type_rust[[#This Row],[DE]],0,language!$E$8)</f>
        <v>Spermogonien, Aecien, Uredinien und Telien (0+I+II+III)</v>
      </c>
      <c r="F48">
        <v>12</v>
      </c>
      <c r="H48" s="17"/>
      <c r="I48" t="s">
        <v>408</v>
      </c>
      <c r="J48" t="s">
        <v>7353</v>
      </c>
      <c r="K48" t="s">
        <v>7362</v>
      </c>
      <c r="L48" s="134" t="str">
        <f ca="1">OFFSET(Table23_Holzqual[[#This Row],[DE]],0,language!$E$8)</f>
        <v>Stuempfe, Wurzelstoecke und Baumwurzeln</v>
      </c>
      <c r="M48">
        <v>6</v>
      </c>
    </row>
    <row r="49" spans="2:13" x14ac:dyDescent="0.45">
      <c r="B49" t="s">
        <v>339</v>
      </c>
      <c r="C49" t="s">
        <v>7606</v>
      </c>
      <c r="D49" t="s">
        <v>7622</v>
      </c>
      <c r="E49" t="str">
        <f ca="1">OFFSET(Table323_Spore_type_rust[[#This Row],[DE]],0,language!$E$8)</f>
        <v>Aecien und Uredinien (I+II)</v>
      </c>
      <c r="F49">
        <v>13</v>
      </c>
      <c r="H49" s="17"/>
      <c r="I49" t="s">
        <v>68</v>
      </c>
      <c r="J49" t="s">
        <v>7354</v>
      </c>
      <c r="K49" t="s">
        <v>7363</v>
      </c>
      <c r="L49" s="134" t="str">
        <f ca="1">OFFSET(Table23_Holzqual[[#This Row],[DE]],0,language!$E$8)</f>
        <v>Kernholz</v>
      </c>
      <c r="M49">
        <v>7</v>
      </c>
    </row>
    <row r="50" spans="2:13" x14ac:dyDescent="0.45">
      <c r="B50" t="s">
        <v>340</v>
      </c>
      <c r="C50" t="s">
        <v>7602</v>
      </c>
      <c r="D50" t="s">
        <v>7623</v>
      </c>
      <c r="E50" t="str">
        <f ca="1">OFFSET(Table323_Spore_type_rust[[#This Row],[DE]],0,language!$E$8)</f>
        <v>Aecien und Telien (I+III)</v>
      </c>
      <c r="F50">
        <v>14</v>
      </c>
      <c r="H50" s="17"/>
      <c r="I50" t="s">
        <v>70</v>
      </c>
      <c r="J50" t="s">
        <v>7355</v>
      </c>
      <c r="K50" t="s">
        <v>7364</v>
      </c>
      <c r="L50" s="134" t="str">
        <f ca="1">OFFSET(Table23_Holzqual[[#This Row],[DE]],0,language!$E$8)</f>
        <v>Splintholz</v>
      </c>
      <c r="M50">
        <v>8</v>
      </c>
    </row>
    <row r="51" spans="2:13" x14ac:dyDescent="0.45">
      <c r="B51" t="s">
        <v>341</v>
      </c>
      <c r="C51" t="s">
        <v>7603</v>
      </c>
      <c r="D51" t="s">
        <v>7624</v>
      </c>
      <c r="E51" t="str">
        <f ca="1">OFFSET(Table323_Spore_type_rust[[#This Row],[DE]],0,language!$E$8)</f>
        <v>Aecien, Uredinien und Telien (I+II+III)</v>
      </c>
      <c r="F51">
        <v>15</v>
      </c>
      <c r="H51" s="17"/>
      <c r="I51" t="s">
        <v>409</v>
      </c>
      <c r="J51" t="s">
        <v>7356</v>
      </c>
      <c r="K51" t="s">
        <v>7365</v>
      </c>
      <c r="L51" s="134" t="str">
        <f ca="1">OFFSET(Table23_Holzqual[[#This Row],[DE]],0,language!$E$8)</f>
        <v>Rinde und Borke</v>
      </c>
      <c r="M51">
        <v>9</v>
      </c>
    </row>
    <row r="52" spans="2:13" x14ac:dyDescent="0.45">
      <c r="B52" t="s">
        <v>342</v>
      </c>
      <c r="C52" t="s">
        <v>7604</v>
      </c>
      <c r="D52" t="s">
        <v>7625</v>
      </c>
      <c r="E52" t="str">
        <f ca="1">OFFSET(Table323_Spore_type_rust[[#This Row],[DE]],0,language!$E$8)</f>
        <v>Uredinien und Telien (II+III)</v>
      </c>
      <c r="F52">
        <v>16</v>
      </c>
      <c r="H52" s="17"/>
    </row>
    <row r="53" spans="2:13" x14ac:dyDescent="0.45">
      <c r="H53" s="17"/>
    </row>
    <row r="54" spans="2:13" x14ac:dyDescent="0.45">
      <c r="H54" s="17"/>
      <c r="I54" s="109" t="s">
        <v>6</v>
      </c>
    </row>
    <row r="55" spans="2:13" x14ac:dyDescent="0.45">
      <c r="H55" s="17"/>
      <c r="I55" t="s">
        <v>5955</v>
      </c>
      <c r="J55" t="s">
        <v>5967</v>
      </c>
      <c r="K55" t="s">
        <v>5968</v>
      </c>
      <c r="L55" s="134" t="s">
        <v>7367</v>
      </c>
      <c r="M55" t="s">
        <v>6082</v>
      </c>
    </row>
    <row r="56" spans="2:13" x14ac:dyDescent="0.45">
      <c r="H56" s="17"/>
      <c r="L56" s="134" t="str">
        <f ca="1">nothing</f>
        <v>[keine Eingabe]</v>
      </c>
    </row>
    <row r="57" spans="2:13" x14ac:dyDescent="0.45">
      <c r="H57" s="17"/>
      <c r="I57" t="s">
        <v>111</v>
      </c>
      <c r="J57" t="s">
        <v>7654</v>
      </c>
      <c r="K57" t="s">
        <v>7659</v>
      </c>
      <c r="L57" s="134" t="str">
        <f ca="1">OFFSET(Table27_Anzfrk[[#This Row],[DE]],0,language!$E$8)</f>
        <v>einzelner_Fruchtkörper</v>
      </c>
      <c r="M57">
        <v>1</v>
      </c>
    </row>
    <row r="58" spans="2:13" x14ac:dyDescent="0.45">
      <c r="H58" s="17"/>
      <c r="I58" t="s">
        <v>112</v>
      </c>
      <c r="J58" t="s">
        <v>7655</v>
      </c>
      <c r="K58" t="s">
        <v>7660</v>
      </c>
      <c r="L58" s="134" t="str">
        <f ca="1">OFFSET(Table27_Anzfrk[[#This Row],[DE]],0,language!$E$8)</f>
        <v>2-5_Fruchtkörper</v>
      </c>
      <c r="M58">
        <v>2</v>
      </c>
    </row>
    <row r="59" spans="2:13" x14ac:dyDescent="0.45">
      <c r="H59" s="17"/>
      <c r="I59" t="s">
        <v>113</v>
      </c>
      <c r="J59" t="s">
        <v>7656</v>
      </c>
      <c r="K59" t="s">
        <v>7661</v>
      </c>
      <c r="L59" s="134" t="str">
        <f ca="1">OFFSET(Table27_Anzfrk[[#This Row],[DE]],0,language!$E$8)</f>
        <v>6-25_Fruchtkörper</v>
      </c>
      <c r="M59">
        <v>3</v>
      </c>
    </row>
    <row r="60" spans="2:13" x14ac:dyDescent="0.45">
      <c r="H60" s="17"/>
      <c r="I60" t="s">
        <v>114</v>
      </c>
      <c r="J60" t="s">
        <v>7657</v>
      </c>
      <c r="K60" t="s">
        <v>7662</v>
      </c>
      <c r="L60" s="134" t="str">
        <f ca="1">OFFSET(Table27_Anzfrk[[#This Row],[DE]],0,language!$E$8)</f>
        <v>26-100_Fruchtkörper</v>
      </c>
      <c r="M60">
        <v>4</v>
      </c>
    </row>
    <row r="61" spans="2:13" x14ac:dyDescent="0.45">
      <c r="H61" s="17"/>
      <c r="I61" t="s">
        <v>115</v>
      </c>
      <c r="J61" t="s">
        <v>7658</v>
      </c>
      <c r="K61" t="s">
        <v>7663</v>
      </c>
      <c r="L61" s="134" t="str">
        <f ca="1">OFFSET(Table27_Anzfrk[[#This Row],[DE]],0,language!$E$8)</f>
        <v>&gt;100_Fruchtkörper</v>
      </c>
      <c r="M61">
        <v>5</v>
      </c>
    </row>
    <row r="62" spans="2:13" x14ac:dyDescent="0.45">
      <c r="H62" s="17"/>
    </row>
    <row r="63" spans="2:13" x14ac:dyDescent="0.45">
      <c r="H63" s="17"/>
    </row>
    <row r="64" spans="2:13" x14ac:dyDescent="0.45">
      <c r="H64" s="17"/>
      <c r="I64" s="109" t="s">
        <v>7</v>
      </c>
    </row>
    <row r="65" spans="8:13" x14ac:dyDescent="0.45">
      <c r="H65" s="17"/>
      <c r="I65" t="s">
        <v>5955</v>
      </c>
      <c r="J65" t="s">
        <v>5967</v>
      </c>
      <c r="K65" t="s">
        <v>5968</v>
      </c>
      <c r="L65" s="134" t="s">
        <v>7367</v>
      </c>
      <c r="M65" t="s">
        <v>6082</v>
      </c>
    </row>
    <row r="66" spans="8:13" x14ac:dyDescent="0.45">
      <c r="H66" s="17"/>
      <c r="L66" s="134" t="str">
        <f ca="1">nothing</f>
        <v>[keine Eingabe]</v>
      </c>
    </row>
    <row r="67" spans="8:13" x14ac:dyDescent="0.45">
      <c r="H67" s="17"/>
      <c r="I67" t="s">
        <v>171</v>
      </c>
      <c r="J67" t="s">
        <v>7651</v>
      </c>
      <c r="K67" t="s">
        <v>7650</v>
      </c>
      <c r="L67" s="134" t="str">
        <f ca="1">OFFSET(Table29_Beleg_Typ[[#This Row],[DE]],0,language!$E$8)</f>
        <v>Foto</v>
      </c>
      <c r="M67">
        <v>1</v>
      </c>
    </row>
    <row r="68" spans="8:13" x14ac:dyDescent="0.45">
      <c r="H68" s="17"/>
      <c r="I68" t="s">
        <v>172</v>
      </c>
      <c r="J68" t="s">
        <v>7652</v>
      </c>
      <c r="K68" t="s">
        <v>7652</v>
      </c>
      <c r="L68" s="134" t="str">
        <f ca="1">OFFSET(Table29_Beleg_Typ[[#This Row],[DE]],0,language!$E$8)</f>
        <v>Exsikkat</v>
      </c>
      <c r="M68">
        <v>2</v>
      </c>
    </row>
    <row r="69" spans="8:13" x14ac:dyDescent="0.45">
      <c r="H69" s="17"/>
      <c r="I69" t="s">
        <v>173</v>
      </c>
      <c r="J69" t="s">
        <v>7653</v>
      </c>
      <c r="K69" t="s">
        <v>7666</v>
      </c>
      <c r="L69" s="134" t="str">
        <f ca="1">OFFSET(Table29_Beleg_Typ[[#This Row],[DE]],0,language!$E$8)</f>
        <v>Foto und Exsikkat</v>
      </c>
      <c r="M69">
        <v>3</v>
      </c>
    </row>
    <row r="70" spans="8:13" x14ac:dyDescent="0.45">
      <c r="H70" s="17"/>
    </row>
    <row r="71" spans="8:13" x14ac:dyDescent="0.45">
      <c r="H71" s="17"/>
    </row>
    <row r="72" spans="8:13" x14ac:dyDescent="0.45">
      <c r="H72" s="17"/>
    </row>
    <row r="73" spans="8:13" x14ac:dyDescent="0.45">
      <c r="H73" s="17"/>
    </row>
    <row r="74" spans="8:13" x14ac:dyDescent="0.45">
      <c r="H74" s="17"/>
    </row>
    <row r="75" spans="8:13" x14ac:dyDescent="0.45">
      <c r="H75" s="17"/>
    </row>
    <row r="76" spans="8:13" x14ac:dyDescent="0.45">
      <c r="H76" s="17"/>
    </row>
    <row r="77" spans="8:13" x14ac:dyDescent="0.45">
      <c r="H77" s="17"/>
    </row>
    <row r="78" spans="8:13" x14ac:dyDescent="0.45">
      <c r="H78" s="17"/>
    </row>
    <row r="79" spans="8:13" x14ac:dyDescent="0.45">
      <c r="H79" s="17"/>
    </row>
    <row r="80" spans="8:13" x14ac:dyDescent="0.45">
      <c r="H80" s="17"/>
    </row>
    <row r="81" spans="8:8" x14ac:dyDescent="0.45">
      <c r="H81" s="17"/>
    </row>
    <row r="82" spans="8:8" x14ac:dyDescent="0.45">
      <c r="H82" s="17"/>
    </row>
    <row r="83" spans="8:8" x14ac:dyDescent="0.45">
      <c r="H83" s="17"/>
    </row>
    <row r="84" spans="8:8" x14ac:dyDescent="0.45">
      <c r="H84" s="17"/>
    </row>
    <row r="85" spans="8:8" x14ac:dyDescent="0.45">
      <c r="H85" s="17"/>
    </row>
    <row r="86" spans="8:8" x14ac:dyDescent="0.45">
      <c r="H86" s="17"/>
    </row>
    <row r="87" spans="8:8" x14ac:dyDescent="0.45">
      <c r="H87" s="17"/>
    </row>
    <row r="88" spans="8:8" x14ac:dyDescent="0.45">
      <c r="H88" s="17"/>
    </row>
    <row r="89" spans="8:8" x14ac:dyDescent="0.45">
      <c r="H89" s="17"/>
    </row>
    <row r="90" spans="8:8" x14ac:dyDescent="0.45">
      <c r="H90" s="17"/>
    </row>
    <row r="91" spans="8:8" x14ac:dyDescent="0.45">
      <c r="H91" s="17"/>
    </row>
    <row r="92" spans="8:8" x14ac:dyDescent="0.45">
      <c r="H92" s="17"/>
    </row>
    <row r="93" spans="8:8" x14ac:dyDescent="0.45">
      <c r="H93" s="17"/>
    </row>
    <row r="94" spans="8:8" x14ac:dyDescent="0.45">
      <c r="H94" s="17"/>
    </row>
    <row r="95" spans="8:8" x14ac:dyDescent="0.45">
      <c r="H95" s="17"/>
    </row>
    <row r="96" spans="8:8" x14ac:dyDescent="0.45">
      <c r="H96" s="17"/>
    </row>
    <row r="97" spans="8:8" x14ac:dyDescent="0.45">
      <c r="H97" s="17"/>
    </row>
    <row r="98" spans="8:8" x14ac:dyDescent="0.45">
      <c r="H98" s="17"/>
    </row>
    <row r="99" spans="8:8" x14ac:dyDescent="0.45">
      <c r="H99" s="17"/>
    </row>
    <row r="100" spans="8:8" x14ac:dyDescent="0.45">
      <c r="H100" s="17"/>
    </row>
    <row r="101" spans="8:8" x14ac:dyDescent="0.45">
      <c r="H101" s="17"/>
    </row>
    <row r="102" spans="8:8" x14ac:dyDescent="0.45">
      <c r="H102" s="17"/>
    </row>
    <row r="103" spans="8:8" x14ac:dyDescent="0.45">
      <c r="H103" s="17"/>
    </row>
    <row r="104" spans="8:8" x14ac:dyDescent="0.45">
      <c r="H104" s="17"/>
    </row>
    <row r="105" spans="8:8" x14ac:dyDescent="0.45">
      <c r="H105" s="17"/>
    </row>
    <row r="106" spans="8:8" x14ac:dyDescent="0.45">
      <c r="H106" s="17"/>
    </row>
    <row r="107" spans="8:8" x14ac:dyDescent="0.45">
      <c r="H107" s="17"/>
    </row>
    <row r="108" spans="8:8" x14ac:dyDescent="0.45">
      <c r="H108" s="17"/>
    </row>
    <row r="109" spans="8:8" x14ac:dyDescent="0.45">
      <c r="H109" s="17"/>
    </row>
    <row r="110" spans="8:8" x14ac:dyDescent="0.45">
      <c r="H110" s="17"/>
    </row>
    <row r="111" spans="8:8" x14ac:dyDescent="0.45">
      <c r="H111" s="17"/>
    </row>
    <row r="112" spans="8:8" x14ac:dyDescent="0.45">
      <c r="H112" s="17"/>
    </row>
    <row r="113" spans="8:8" x14ac:dyDescent="0.45">
      <c r="H113" s="17"/>
    </row>
    <row r="114" spans="8:8" x14ac:dyDescent="0.45">
      <c r="H114" s="17"/>
    </row>
    <row r="115" spans="8:8" x14ac:dyDescent="0.45">
      <c r="H115" s="17"/>
    </row>
    <row r="116" spans="8:8" x14ac:dyDescent="0.45">
      <c r="H116" s="17"/>
    </row>
    <row r="117" spans="8:8" x14ac:dyDescent="0.45">
      <c r="H117" s="17"/>
    </row>
    <row r="118" spans="8:8" x14ac:dyDescent="0.45">
      <c r="H118" s="17"/>
    </row>
    <row r="119" spans="8:8" x14ac:dyDescent="0.45">
      <c r="H119" s="17"/>
    </row>
    <row r="120" spans="8:8" x14ac:dyDescent="0.45">
      <c r="H120" s="17"/>
    </row>
    <row r="121" spans="8:8" x14ac:dyDescent="0.45">
      <c r="H121" s="17"/>
    </row>
    <row r="122" spans="8:8" x14ac:dyDescent="0.45">
      <c r="H122" s="17"/>
    </row>
    <row r="123" spans="8:8" x14ac:dyDescent="0.45">
      <c r="H123" s="17"/>
    </row>
    <row r="124" spans="8:8" x14ac:dyDescent="0.45">
      <c r="H124" s="17"/>
    </row>
    <row r="125" spans="8:8" x14ac:dyDescent="0.45">
      <c r="H125" s="17"/>
    </row>
    <row r="126" spans="8:8" x14ac:dyDescent="0.45">
      <c r="H126" s="17"/>
    </row>
    <row r="127" spans="8:8" x14ac:dyDescent="0.45">
      <c r="H127" s="17"/>
    </row>
    <row r="128" spans="8:8" x14ac:dyDescent="0.45">
      <c r="H128" s="17"/>
    </row>
    <row r="129" spans="8:8" x14ac:dyDescent="0.45">
      <c r="H129" s="17"/>
    </row>
    <row r="130" spans="8:8" x14ac:dyDescent="0.45">
      <c r="H130" s="17"/>
    </row>
    <row r="131" spans="8:8" x14ac:dyDescent="0.45">
      <c r="H131" s="17"/>
    </row>
    <row r="132" spans="8:8" x14ac:dyDescent="0.45">
      <c r="H132" s="17"/>
    </row>
    <row r="133" spans="8:8" x14ac:dyDescent="0.45">
      <c r="H133" s="17"/>
    </row>
    <row r="134" spans="8:8" x14ac:dyDescent="0.45">
      <c r="H134" s="17"/>
    </row>
    <row r="135" spans="8:8" x14ac:dyDescent="0.45">
      <c r="H135" s="17"/>
    </row>
    <row r="136" spans="8:8" x14ac:dyDescent="0.45">
      <c r="H136" s="17"/>
    </row>
    <row r="137" spans="8:8" x14ac:dyDescent="0.45">
      <c r="H137" s="17"/>
    </row>
    <row r="138" spans="8:8" x14ac:dyDescent="0.45">
      <c r="H138" s="17"/>
    </row>
    <row r="139" spans="8:8" x14ac:dyDescent="0.45">
      <c r="H139" s="17"/>
    </row>
    <row r="140" spans="8:8" x14ac:dyDescent="0.45">
      <c r="H140" s="17"/>
    </row>
    <row r="141" spans="8:8" x14ac:dyDescent="0.45">
      <c r="H141" s="17"/>
    </row>
    <row r="142" spans="8:8" x14ac:dyDescent="0.45">
      <c r="H142" s="17"/>
    </row>
    <row r="143" spans="8:8" x14ac:dyDescent="0.45">
      <c r="H143" s="17"/>
    </row>
    <row r="144" spans="8:8" x14ac:dyDescent="0.45">
      <c r="H144" s="17"/>
    </row>
    <row r="145" spans="8:8" x14ac:dyDescent="0.45">
      <c r="H145" s="17"/>
    </row>
    <row r="146" spans="8:8" x14ac:dyDescent="0.45">
      <c r="H146" s="17"/>
    </row>
    <row r="147" spans="8:8" x14ac:dyDescent="0.45">
      <c r="H147" s="17"/>
    </row>
    <row r="148" spans="8:8" x14ac:dyDescent="0.45">
      <c r="H148" s="17"/>
    </row>
    <row r="149" spans="8:8" x14ac:dyDescent="0.45">
      <c r="H149" s="17"/>
    </row>
    <row r="150" spans="8:8" x14ac:dyDescent="0.45">
      <c r="H150" s="17"/>
    </row>
    <row r="151" spans="8:8" x14ac:dyDescent="0.45">
      <c r="H151" s="17"/>
    </row>
    <row r="152" spans="8:8" x14ac:dyDescent="0.45">
      <c r="H152" s="17"/>
    </row>
    <row r="153" spans="8:8" x14ac:dyDescent="0.45">
      <c r="H153" s="17"/>
    </row>
    <row r="154" spans="8:8" x14ac:dyDescent="0.45">
      <c r="H154" s="17"/>
    </row>
    <row r="155" spans="8:8" x14ac:dyDescent="0.45">
      <c r="H155" s="17"/>
    </row>
    <row r="156" spans="8:8" x14ac:dyDescent="0.45">
      <c r="H156" s="17"/>
    </row>
    <row r="157" spans="8:8" x14ac:dyDescent="0.45">
      <c r="H157" s="17"/>
    </row>
    <row r="158" spans="8:8" x14ac:dyDescent="0.45">
      <c r="H158" s="17"/>
    </row>
    <row r="159" spans="8:8" x14ac:dyDescent="0.45">
      <c r="H159" s="17"/>
    </row>
    <row r="160" spans="8:8" x14ac:dyDescent="0.45">
      <c r="H160" s="17"/>
    </row>
    <row r="161" spans="8:8" x14ac:dyDescent="0.45">
      <c r="H161" s="17"/>
    </row>
    <row r="162" spans="8:8" x14ac:dyDescent="0.45">
      <c r="H162" s="17"/>
    </row>
    <row r="163" spans="8:8" x14ac:dyDescent="0.45">
      <c r="H163" s="17"/>
    </row>
    <row r="164" spans="8:8" x14ac:dyDescent="0.45">
      <c r="H164" s="17"/>
    </row>
    <row r="165" spans="8:8" x14ac:dyDescent="0.45">
      <c r="H165" s="17"/>
    </row>
    <row r="166" spans="8:8" x14ac:dyDescent="0.45">
      <c r="H166" s="17"/>
    </row>
    <row r="167" spans="8:8" x14ac:dyDescent="0.45">
      <c r="H167" s="17"/>
    </row>
    <row r="168" spans="8:8" x14ac:dyDescent="0.45">
      <c r="H168" s="17"/>
    </row>
    <row r="169" spans="8:8" x14ac:dyDescent="0.45">
      <c r="H169" s="17"/>
    </row>
    <row r="170" spans="8:8" x14ac:dyDescent="0.45">
      <c r="H170" s="17"/>
    </row>
    <row r="171" spans="8:8" x14ac:dyDescent="0.45">
      <c r="H171" s="17"/>
    </row>
    <row r="172" spans="8:8" x14ac:dyDescent="0.45">
      <c r="H172" s="17"/>
    </row>
    <row r="173" spans="8:8" x14ac:dyDescent="0.45">
      <c r="H173" s="17"/>
    </row>
    <row r="174" spans="8:8" x14ac:dyDescent="0.45">
      <c r="H174" s="17"/>
    </row>
    <row r="175" spans="8:8" x14ac:dyDescent="0.45">
      <c r="H175" s="17"/>
    </row>
    <row r="176" spans="8:8" x14ac:dyDescent="0.45">
      <c r="H176" s="17"/>
    </row>
    <row r="177" spans="8:8" x14ac:dyDescent="0.45">
      <c r="H177" s="17"/>
    </row>
    <row r="178" spans="8:8" x14ac:dyDescent="0.45">
      <c r="H178" s="17"/>
    </row>
    <row r="179" spans="8:8" x14ac:dyDescent="0.45">
      <c r="H179" s="17"/>
    </row>
    <row r="180" spans="8:8" x14ac:dyDescent="0.45">
      <c r="H180" s="17"/>
    </row>
    <row r="181" spans="8:8" x14ac:dyDescent="0.45">
      <c r="H181" s="17"/>
    </row>
    <row r="182" spans="8:8" x14ac:dyDescent="0.45">
      <c r="H182" s="17"/>
    </row>
    <row r="183" spans="8:8" x14ac:dyDescent="0.45">
      <c r="H183" s="17"/>
    </row>
    <row r="184" spans="8:8" x14ac:dyDescent="0.45">
      <c r="H184" s="17"/>
    </row>
    <row r="185" spans="8:8" x14ac:dyDescent="0.45">
      <c r="H185" s="17"/>
    </row>
    <row r="186" spans="8:8" x14ac:dyDescent="0.45">
      <c r="H186" s="17"/>
    </row>
    <row r="187" spans="8:8" x14ac:dyDescent="0.45">
      <c r="H187" s="17"/>
    </row>
    <row r="188" spans="8:8" x14ac:dyDescent="0.45">
      <c r="H188" s="17"/>
    </row>
    <row r="189" spans="8:8" x14ac:dyDescent="0.45">
      <c r="H189" s="17"/>
    </row>
    <row r="190" spans="8:8" x14ac:dyDescent="0.45">
      <c r="H190" s="17"/>
    </row>
    <row r="191" spans="8:8" x14ac:dyDescent="0.45">
      <c r="H191" s="17"/>
    </row>
    <row r="192" spans="8:8" x14ac:dyDescent="0.45">
      <c r="H192" s="17"/>
    </row>
    <row r="193" spans="8:8" x14ac:dyDescent="0.45">
      <c r="H193" s="17"/>
    </row>
    <row r="194" spans="8:8" x14ac:dyDescent="0.45">
      <c r="H194" s="17"/>
    </row>
    <row r="195" spans="8:8" x14ac:dyDescent="0.45">
      <c r="H195" s="17"/>
    </row>
    <row r="196" spans="8:8" x14ac:dyDescent="0.45">
      <c r="H196" s="17"/>
    </row>
    <row r="197" spans="8:8" x14ac:dyDescent="0.45">
      <c r="H197" s="17"/>
    </row>
    <row r="198" spans="8:8" x14ac:dyDescent="0.45">
      <c r="H198" s="17"/>
    </row>
    <row r="199" spans="8:8" x14ac:dyDescent="0.45">
      <c r="H199" s="17"/>
    </row>
    <row r="200" spans="8:8" x14ac:dyDescent="0.45">
      <c r="H200" s="17"/>
    </row>
    <row r="201" spans="8:8" x14ac:dyDescent="0.45">
      <c r="H201" s="17"/>
    </row>
    <row r="202" spans="8:8" x14ac:dyDescent="0.45">
      <c r="H202" s="17"/>
    </row>
    <row r="203" spans="8:8" x14ac:dyDescent="0.45">
      <c r="H203" s="17"/>
    </row>
    <row r="204" spans="8:8" x14ac:dyDescent="0.45">
      <c r="H204" s="17"/>
    </row>
    <row r="205" spans="8:8" x14ac:dyDescent="0.45">
      <c r="H205" s="17"/>
    </row>
    <row r="206" spans="8:8" x14ac:dyDescent="0.45">
      <c r="H206" s="17"/>
    </row>
    <row r="207" spans="8:8" x14ac:dyDescent="0.45">
      <c r="H207" s="17"/>
    </row>
    <row r="208" spans="8:8" x14ac:dyDescent="0.45">
      <c r="H208" s="17"/>
    </row>
    <row r="209" spans="8:8" x14ac:dyDescent="0.45">
      <c r="H209" s="17"/>
    </row>
    <row r="210" spans="8:8" x14ac:dyDescent="0.45">
      <c r="H210" s="17"/>
    </row>
    <row r="211" spans="8:8" x14ac:dyDescent="0.45">
      <c r="H211" s="17"/>
    </row>
    <row r="212" spans="8:8" x14ac:dyDescent="0.45">
      <c r="H212" s="17"/>
    </row>
    <row r="213" spans="8:8" x14ac:dyDescent="0.45">
      <c r="H213" s="17"/>
    </row>
    <row r="214" spans="8:8" x14ac:dyDescent="0.45">
      <c r="H214" s="17"/>
    </row>
    <row r="215" spans="8:8" x14ac:dyDescent="0.45">
      <c r="H215" s="17"/>
    </row>
    <row r="216" spans="8:8" x14ac:dyDescent="0.45">
      <c r="H216" s="17"/>
    </row>
    <row r="217" spans="8:8" x14ac:dyDescent="0.45">
      <c r="H217" s="17"/>
    </row>
    <row r="218" spans="8:8" x14ac:dyDescent="0.45">
      <c r="H218" s="17"/>
    </row>
    <row r="219" spans="8:8" x14ac:dyDescent="0.45">
      <c r="H219" s="17"/>
    </row>
    <row r="220" spans="8:8" x14ac:dyDescent="0.45">
      <c r="H220" s="17"/>
    </row>
    <row r="221" spans="8:8" x14ac:dyDescent="0.45">
      <c r="H221" s="17"/>
    </row>
    <row r="222" spans="8:8" x14ac:dyDescent="0.45">
      <c r="H222" s="17"/>
    </row>
    <row r="223" spans="8:8" x14ac:dyDescent="0.45">
      <c r="H223" s="17"/>
    </row>
    <row r="224" spans="8:8" x14ac:dyDescent="0.45">
      <c r="H224" s="17"/>
    </row>
    <row r="225" spans="8:8" x14ac:dyDescent="0.45">
      <c r="H225" s="17"/>
    </row>
    <row r="226" spans="8:8" x14ac:dyDescent="0.45">
      <c r="H226" s="17"/>
    </row>
    <row r="227" spans="8:8" x14ac:dyDescent="0.45">
      <c r="H227" s="17"/>
    </row>
    <row r="228" spans="8:8" x14ac:dyDescent="0.45">
      <c r="H228" s="17"/>
    </row>
    <row r="229" spans="8:8" x14ac:dyDescent="0.45">
      <c r="H229" s="17"/>
    </row>
    <row r="230" spans="8:8" x14ac:dyDescent="0.45">
      <c r="H230" s="17"/>
    </row>
    <row r="231" spans="8:8" x14ac:dyDescent="0.45">
      <c r="H231" s="17"/>
    </row>
    <row r="232" spans="8:8" x14ac:dyDescent="0.45">
      <c r="H232" s="17"/>
    </row>
    <row r="233" spans="8:8" x14ac:dyDescent="0.45">
      <c r="H233" s="17"/>
    </row>
    <row r="234" spans="8:8" x14ac:dyDescent="0.45">
      <c r="H234" s="17"/>
    </row>
    <row r="235" spans="8:8" x14ac:dyDescent="0.45">
      <c r="H235" s="17"/>
    </row>
    <row r="236" spans="8:8" x14ac:dyDescent="0.45">
      <c r="H236" s="17"/>
    </row>
    <row r="237" spans="8:8" x14ac:dyDescent="0.45">
      <c r="H237" s="17"/>
    </row>
    <row r="238" spans="8:8" x14ac:dyDescent="0.45">
      <c r="H238" s="17"/>
    </row>
    <row r="239" spans="8:8" x14ac:dyDescent="0.45">
      <c r="H239" s="17"/>
    </row>
    <row r="240" spans="8:8" x14ac:dyDescent="0.45">
      <c r="H240" s="17"/>
    </row>
    <row r="241" spans="8:8" x14ac:dyDescent="0.45">
      <c r="H241" s="17"/>
    </row>
    <row r="242" spans="8:8" x14ac:dyDescent="0.45">
      <c r="H242" s="17"/>
    </row>
    <row r="243" spans="8:8" x14ac:dyDescent="0.45">
      <c r="H243" s="17"/>
    </row>
    <row r="244" spans="8:8" x14ac:dyDescent="0.45">
      <c r="H244" s="17"/>
    </row>
    <row r="245" spans="8:8" x14ac:dyDescent="0.45">
      <c r="H245" s="17"/>
    </row>
    <row r="246" spans="8:8" x14ac:dyDescent="0.45">
      <c r="H246" s="17"/>
    </row>
    <row r="247" spans="8:8" x14ac:dyDescent="0.45">
      <c r="H247" s="17"/>
    </row>
    <row r="248" spans="8:8" x14ac:dyDescent="0.45">
      <c r="H248" s="17"/>
    </row>
    <row r="249" spans="8:8" x14ac:dyDescent="0.45">
      <c r="H249" s="17"/>
    </row>
    <row r="250" spans="8:8" x14ac:dyDescent="0.45">
      <c r="H250" s="17"/>
    </row>
    <row r="251" spans="8:8" x14ac:dyDescent="0.45">
      <c r="H251" s="17"/>
    </row>
    <row r="252" spans="8:8" x14ac:dyDescent="0.45">
      <c r="H252" s="17"/>
    </row>
    <row r="253" spans="8:8" x14ac:dyDescent="0.45">
      <c r="H253" s="17"/>
    </row>
    <row r="254" spans="8:8" x14ac:dyDescent="0.45">
      <c r="H254" s="17"/>
    </row>
    <row r="255" spans="8:8" x14ac:dyDescent="0.45">
      <c r="H255" s="17"/>
    </row>
    <row r="256" spans="8:8" x14ac:dyDescent="0.45">
      <c r="H256" s="17"/>
    </row>
    <row r="257" spans="8:8" x14ac:dyDescent="0.45">
      <c r="H257" s="17"/>
    </row>
    <row r="258" spans="8:8" x14ac:dyDescent="0.45">
      <c r="H258" s="17"/>
    </row>
    <row r="259" spans="8:8" x14ac:dyDescent="0.45">
      <c r="H259" s="17"/>
    </row>
    <row r="260" spans="8:8" x14ac:dyDescent="0.45">
      <c r="H260" s="17"/>
    </row>
    <row r="261" spans="8:8" x14ac:dyDescent="0.45">
      <c r="H261" s="17"/>
    </row>
    <row r="262" spans="8:8" x14ac:dyDescent="0.45">
      <c r="H262" s="17"/>
    </row>
    <row r="263" spans="8:8" x14ac:dyDescent="0.45">
      <c r="H263" s="17"/>
    </row>
    <row r="264" spans="8:8" x14ac:dyDescent="0.45">
      <c r="H264" s="17"/>
    </row>
    <row r="265" spans="8:8" x14ac:dyDescent="0.45">
      <c r="H265" s="17"/>
    </row>
    <row r="266" spans="8:8" x14ac:dyDescent="0.45">
      <c r="H266" s="17"/>
    </row>
    <row r="267" spans="8:8" x14ac:dyDescent="0.45">
      <c r="H267" s="17"/>
    </row>
    <row r="268" spans="8:8" x14ac:dyDescent="0.45">
      <c r="H268" s="17"/>
    </row>
    <row r="269" spans="8:8" x14ac:dyDescent="0.45">
      <c r="H269" s="17"/>
    </row>
    <row r="270" spans="8:8" x14ac:dyDescent="0.45">
      <c r="H270" s="17"/>
    </row>
    <row r="271" spans="8:8" x14ac:dyDescent="0.45">
      <c r="H271" s="17"/>
    </row>
    <row r="272" spans="8:8" x14ac:dyDescent="0.45">
      <c r="H272" s="17"/>
    </row>
    <row r="273" spans="8:8" x14ac:dyDescent="0.45">
      <c r="H273" s="17"/>
    </row>
    <row r="274" spans="8:8" x14ac:dyDescent="0.45">
      <c r="H274" s="17"/>
    </row>
    <row r="275" spans="8:8" x14ac:dyDescent="0.45">
      <c r="H275" s="17"/>
    </row>
    <row r="276" spans="8:8" x14ac:dyDescent="0.45">
      <c r="H276" s="17"/>
    </row>
    <row r="277" spans="8:8" x14ac:dyDescent="0.45">
      <c r="H277" s="17"/>
    </row>
    <row r="278" spans="8:8" x14ac:dyDescent="0.45">
      <c r="H278" s="17"/>
    </row>
    <row r="279" spans="8:8" x14ac:dyDescent="0.45">
      <c r="H279" s="17"/>
    </row>
    <row r="280" spans="8:8" x14ac:dyDescent="0.45">
      <c r="H280" s="17"/>
    </row>
    <row r="281" spans="8:8" x14ac:dyDescent="0.45">
      <c r="H281" s="17"/>
    </row>
    <row r="282" spans="8:8" x14ac:dyDescent="0.45">
      <c r="H282" s="17"/>
    </row>
    <row r="283" spans="8:8" x14ac:dyDescent="0.45">
      <c r="H283" s="17"/>
    </row>
    <row r="284" spans="8:8" x14ac:dyDescent="0.45">
      <c r="H284" s="17"/>
    </row>
    <row r="285" spans="8:8" x14ac:dyDescent="0.45">
      <c r="H285" s="17"/>
    </row>
    <row r="286" spans="8:8" x14ac:dyDescent="0.45">
      <c r="H286" s="17"/>
    </row>
    <row r="287" spans="8:8" x14ac:dyDescent="0.45">
      <c r="H287" s="17"/>
    </row>
    <row r="288" spans="8:8" x14ac:dyDescent="0.45">
      <c r="H288" s="17"/>
    </row>
    <row r="289" spans="8:8" x14ac:dyDescent="0.45">
      <c r="H289" s="17"/>
    </row>
    <row r="290" spans="8:8" x14ac:dyDescent="0.45">
      <c r="H290" s="17"/>
    </row>
    <row r="291" spans="8:8" x14ac:dyDescent="0.45">
      <c r="H291" s="17"/>
    </row>
    <row r="292" spans="8:8" x14ac:dyDescent="0.45">
      <c r="H292" s="17"/>
    </row>
    <row r="293" spans="8:8" x14ac:dyDescent="0.45">
      <c r="H293" s="17"/>
    </row>
    <row r="294" spans="8:8" x14ac:dyDescent="0.45">
      <c r="H294" s="17"/>
    </row>
    <row r="295" spans="8:8" x14ac:dyDescent="0.45">
      <c r="H295" s="17"/>
    </row>
    <row r="296" spans="8:8" x14ac:dyDescent="0.45">
      <c r="H296" s="17"/>
    </row>
    <row r="297" spans="8:8" x14ac:dyDescent="0.45">
      <c r="H297" s="17"/>
    </row>
    <row r="298" spans="8:8" x14ac:dyDescent="0.45">
      <c r="H298" s="17"/>
    </row>
    <row r="299" spans="8:8" x14ac:dyDescent="0.45">
      <c r="H299" s="17"/>
    </row>
    <row r="300" spans="8:8" x14ac:dyDescent="0.45">
      <c r="H300" s="17"/>
    </row>
    <row r="301" spans="8:8" x14ac:dyDescent="0.45">
      <c r="H301" s="17"/>
    </row>
    <row r="302" spans="8:8" x14ac:dyDescent="0.45">
      <c r="H302" s="17"/>
    </row>
    <row r="303" spans="8:8" x14ac:dyDescent="0.45">
      <c r="H303" s="17"/>
    </row>
    <row r="304" spans="8:8" x14ac:dyDescent="0.45">
      <c r="H304" s="17"/>
    </row>
    <row r="305" spans="8:8" x14ac:dyDescent="0.45">
      <c r="H305" s="17"/>
    </row>
    <row r="306" spans="8:8" x14ac:dyDescent="0.45">
      <c r="H306" s="17"/>
    </row>
    <row r="307" spans="8:8" x14ac:dyDescent="0.45">
      <c r="H307" s="17"/>
    </row>
    <row r="308" spans="8:8" x14ac:dyDescent="0.45">
      <c r="H308" s="17"/>
    </row>
    <row r="309" spans="8:8" x14ac:dyDescent="0.45">
      <c r="H309" s="17"/>
    </row>
    <row r="310" spans="8:8" x14ac:dyDescent="0.45">
      <c r="H310" s="17"/>
    </row>
    <row r="311" spans="8:8" x14ac:dyDescent="0.45">
      <c r="H311" s="17"/>
    </row>
    <row r="312" spans="8:8" x14ac:dyDescent="0.45">
      <c r="H312" s="17"/>
    </row>
    <row r="313" spans="8:8" x14ac:dyDescent="0.45">
      <c r="H313" s="17"/>
    </row>
    <row r="314" spans="8:8" x14ac:dyDescent="0.45">
      <c r="H314" s="17"/>
    </row>
    <row r="315" spans="8:8" x14ac:dyDescent="0.45">
      <c r="H315" s="17"/>
    </row>
    <row r="316" spans="8:8" x14ac:dyDescent="0.45">
      <c r="H316" s="17"/>
    </row>
    <row r="317" spans="8:8" x14ac:dyDescent="0.45">
      <c r="H317" s="17"/>
    </row>
    <row r="318" spans="8:8" x14ac:dyDescent="0.45">
      <c r="H318" s="17"/>
    </row>
    <row r="319" spans="8:8" x14ac:dyDescent="0.45">
      <c r="H319" s="17"/>
    </row>
    <row r="320" spans="8:8" x14ac:dyDescent="0.45">
      <c r="H320" s="17"/>
    </row>
    <row r="321" spans="8:8" x14ac:dyDescent="0.45">
      <c r="H321" s="17"/>
    </row>
    <row r="322" spans="8:8" x14ac:dyDescent="0.45">
      <c r="H322" s="17"/>
    </row>
    <row r="323" spans="8:8" x14ac:dyDescent="0.45">
      <c r="H323" s="17"/>
    </row>
    <row r="324" spans="8:8" x14ac:dyDescent="0.45">
      <c r="H324" s="17"/>
    </row>
    <row r="325" spans="8:8" x14ac:dyDescent="0.45">
      <c r="H325" s="17"/>
    </row>
    <row r="326" spans="8:8" x14ac:dyDescent="0.45">
      <c r="H326" s="17"/>
    </row>
    <row r="327" spans="8:8" x14ac:dyDescent="0.45">
      <c r="H327" s="17"/>
    </row>
    <row r="328" spans="8:8" x14ac:dyDescent="0.45">
      <c r="H328" s="17"/>
    </row>
    <row r="329" spans="8:8" x14ac:dyDescent="0.45">
      <c r="H329" s="17"/>
    </row>
    <row r="330" spans="8:8" x14ac:dyDescent="0.45">
      <c r="H330" s="17"/>
    </row>
    <row r="331" spans="8:8" x14ac:dyDescent="0.45">
      <c r="H331" s="17"/>
    </row>
    <row r="332" spans="8:8" x14ac:dyDescent="0.45">
      <c r="H332" s="17"/>
    </row>
    <row r="333" spans="8:8" x14ac:dyDescent="0.45">
      <c r="H333" s="17"/>
    </row>
    <row r="334" spans="8:8" x14ac:dyDescent="0.45">
      <c r="H334" s="17"/>
    </row>
    <row r="335" spans="8:8" x14ac:dyDescent="0.45">
      <c r="H335" s="17"/>
    </row>
    <row r="336" spans="8:8" x14ac:dyDescent="0.45">
      <c r="H336" s="17"/>
    </row>
    <row r="337" spans="8:8" x14ac:dyDescent="0.45">
      <c r="H337" s="17"/>
    </row>
    <row r="338" spans="8:8" x14ac:dyDescent="0.45">
      <c r="H338" s="17"/>
    </row>
    <row r="339" spans="8:8" x14ac:dyDescent="0.45">
      <c r="H339" s="17"/>
    </row>
    <row r="340" spans="8:8" x14ac:dyDescent="0.45">
      <c r="H340" s="17"/>
    </row>
    <row r="341" spans="8:8" x14ac:dyDescent="0.45">
      <c r="H341" s="17"/>
    </row>
    <row r="342" spans="8:8" x14ac:dyDescent="0.45">
      <c r="H342" s="17"/>
    </row>
    <row r="343" spans="8:8" x14ac:dyDescent="0.45">
      <c r="H343" s="17"/>
    </row>
    <row r="344" spans="8:8" x14ac:dyDescent="0.45">
      <c r="H344" s="17"/>
    </row>
    <row r="345" spans="8:8" x14ac:dyDescent="0.45">
      <c r="H345" s="17"/>
    </row>
    <row r="346" spans="8:8" x14ac:dyDescent="0.45">
      <c r="H346" s="17"/>
    </row>
    <row r="347" spans="8:8" x14ac:dyDescent="0.45">
      <c r="H347" s="17"/>
    </row>
    <row r="348" spans="8:8" x14ac:dyDescent="0.45">
      <c r="H348" s="17"/>
    </row>
    <row r="349" spans="8:8" x14ac:dyDescent="0.45">
      <c r="H349" s="17"/>
    </row>
    <row r="350" spans="8:8" x14ac:dyDescent="0.45">
      <c r="H350" s="17"/>
    </row>
    <row r="351" spans="8:8" x14ac:dyDescent="0.45">
      <c r="H351" s="17"/>
    </row>
    <row r="352" spans="8:8" x14ac:dyDescent="0.45">
      <c r="H352" s="17"/>
    </row>
    <row r="353" spans="8:8" x14ac:dyDescent="0.45">
      <c r="H353" s="17"/>
    </row>
    <row r="354" spans="8:8" x14ac:dyDescent="0.45">
      <c r="H354" s="17"/>
    </row>
    <row r="355" spans="8:8" x14ac:dyDescent="0.45">
      <c r="H355" s="17"/>
    </row>
    <row r="356" spans="8:8" x14ac:dyDescent="0.45">
      <c r="H356" s="17"/>
    </row>
    <row r="357" spans="8:8" x14ac:dyDescent="0.45">
      <c r="H357" s="17"/>
    </row>
    <row r="358" spans="8:8" x14ac:dyDescent="0.45">
      <c r="H358" s="17"/>
    </row>
    <row r="359" spans="8:8" x14ac:dyDescent="0.45">
      <c r="H359" s="17"/>
    </row>
    <row r="360" spans="8:8" x14ac:dyDescent="0.45">
      <c r="H360" s="17"/>
    </row>
    <row r="361" spans="8:8" x14ac:dyDescent="0.45">
      <c r="H361" s="17"/>
    </row>
    <row r="362" spans="8:8" x14ac:dyDescent="0.45">
      <c r="H362" s="17"/>
    </row>
    <row r="363" spans="8:8" x14ac:dyDescent="0.45">
      <c r="H363" s="17"/>
    </row>
    <row r="364" spans="8:8" x14ac:dyDescent="0.45">
      <c r="H364" s="17"/>
    </row>
    <row r="365" spans="8:8" x14ac:dyDescent="0.45">
      <c r="H365" s="17"/>
    </row>
    <row r="366" spans="8:8" x14ac:dyDescent="0.45">
      <c r="H366" s="17"/>
    </row>
    <row r="367" spans="8:8" x14ac:dyDescent="0.45">
      <c r="H367" s="17"/>
    </row>
    <row r="368" spans="8:8" x14ac:dyDescent="0.45">
      <c r="H368" s="17"/>
    </row>
    <row r="369" spans="8:8" x14ac:dyDescent="0.45">
      <c r="H369" s="17"/>
    </row>
    <row r="370" spans="8:8" x14ac:dyDescent="0.45">
      <c r="H370" s="17"/>
    </row>
    <row r="371" spans="8:8" x14ac:dyDescent="0.45">
      <c r="H371" s="17"/>
    </row>
    <row r="372" spans="8:8" x14ac:dyDescent="0.45">
      <c r="H372" s="17"/>
    </row>
    <row r="373" spans="8:8" x14ac:dyDescent="0.45">
      <c r="H373" s="17"/>
    </row>
    <row r="374" spans="8:8" x14ac:dyDescent="0.45">
      <c r="H374" s="17"/>
    </row>
    <row r="375" spans="8:8" x14ac:dyDescent="0.45">
      <c r="H375" s="17"/>
    </row>
    <row r="376" spans="8:8" x14ac:dyDescent="0.45">
      <c r="H376" s="17"/>
    </row>
    <row r="377" spans="8:8" x14ac:dyDescent="0.45">
      <c r="H377" s="17"/>
    </row>
    <row r="378" spans="8:8" x14ac:dyDescent="0.45">
      <c r="H378" s="17"/>
    </row>
    <row r="379" spans="8:8" x14ac:dyDescent="0.45">
      <c r="H379" s="17"/>
    </row>
    <row r="380" spans="8:8" x14ac:dyDescent="0.45">
      <c r="H380" s="17"/>
    </row>
    <row r="381" spans="8:8" x14ac:dyDescent="0.45">
      <c r="H381" s="17"/>
    </row>
    <row r="382" spans="8:8" x14ac:dyDescent="0.45">
      <c r="H382" s="17"/>
    </row>
    <row r="383" spans="8:8" x14ac:dyDescent="0.45">
      <c r="H383" s="17"/>
    </row>
    <row r="384" spans="8:8" x14ac:dyDescent="0.45">
      <c r="H384" s="17"/>
    </row>
    <row r="385" spans="8:8" x14ac:dyDescent="0.45">
      <c r="H385" s="17"/>
    </row>
    <row r="386" spans="8:8" x14ac:dyDescent="0.45">
      <c r="H386" s="17"/>
    </row>
    <row r="387" spans="8:8" x14ac:dyDescent="0.45">
      <c r="H387" s="17"/>
    </row>
    <row r="388" spans="8:8" x14ac:dyDescent="0.45">
      <c r="H388" s="17"/>
    </row>
    <row r="389" spans="8:8" x14ac:dyDescent="0.45">
      <c r="H389" s="17"/>
    </row>
    <row r="390" spans="8:8" x14ac:dyDescent="0.45">
      <c r="H390" s="17"/>
    </row>
    <row r="391" spans="8:8" x14ac:dyDescent="0.45">
      <c r="H391" s="17"/>
    </row>
    <row r="392" spans="8:8" x14ac:dyDescent="0.45">
      <c r="H392" s="17"/>
    </row>
    <row r="393" spans="8:8" x14ac:dyDescent="0.45">
      <c r="H393" s="17"/>
    </row>
    <row r="394" spans="8:8" x14ac:dyDescent="0.45">
      <c r="H394" s="17"/>
    </row>
    <row r="395" spans="8:8" x14ac:dyDescent="0.45">
      <c r="H395" s="17"/>
    </row>
    <row r="396" spans="8:8" x14ac:dyDescent="0.45">
      <c r="H396" s="17"/>
    </row>
    <row r="397" spans="8:8" x14ac:dyDescent="0.45">
      <c r="H397" s="17"/>
    </row>
    <row r="398" spans="8:8" x14ac:dyDescent="0.45">
      <c r="H398" s="17"/>
    </row>
    <row r="399" spans="8:8" x14ac:dyDescent="0.45">
      <c r="H399" s="17"/>
    </row>
    <row r="400" spans="8:8" x14ac:dyDescent="0.45">
      <c r="H400" s="17"/>
    </row>
    <row r="401" spans="8:8" x14ac:dyDescent="0.45">
      <c r="H401" s="17"/>
    </row>
    <row r="402" spans="8:8" x14ac:dyDescent="0.45">
      <c r="H402" s="17"/>
    </row>
    <row r="403" spans="8:8" x14ac:dyDescent="0.45">
      <c r="H403" s="17"/>
    </row>
    <row r="404" spans="8:8" x14ac:dyDescent="0.45">
      <c r="H404" s="17"/>
    </row>
    <row r="405" spans="8:8" x14ac:dyDescent="0.45">
      <c r="H405" s="17"/>
    </row>
    <row r="406" spans="8:8" x14ac:dyDescent="0.45">
      <c r="H406" s="17"/>
    </row>
    <row r="407" spans="8:8" x14ac:dyDescent="0.45">
      <c r="H407" s="17"/>
    </row>
    <row r="408" spans="8:8" x14ac:dyDescent="0.45">
      <c r="H408" s="17"/>
    </row>
    <row r="409" spans="8:8" x14ac:dyDescent="0.45">
      <c r="H409" s="17"/>
    </row>
    <row r="410" spans="8:8" x14ac:dyDescent="0.45">
      <c r="H410" s="17"/>
    </row>
    <row r="411" spans="8:8" x14ac:dyDescent="0.45">
      <c r="H411" s="17"/>
    </row>
    <row r="412" spans="8:8" x14ac:dyDescent="0.45">
      <c r="H412" s="17"/>
    </row>
    <row r="413" spans="8:8" x14ac:dyDescent="0.45">
      <c r="H413" s="17"/>
    </row>
    <row r="414" spans="8:8" x14ac:dyDescent="0.45">
      <c r="H414" s="17"/>
    </row>
    <row r="415" spans="8:8" x14ac:dyDescent="0.45">
      <c r="H415" s="17"/>
    </row>
    <row r="416" spans="8:8" x14ac:dyDescent="0.45">
      <c r="H416" s="17"/>
    </row>
    <row r="417" spans="8:8" x14ac:dyDescent="0.45">
      <c r="H417" s="17"/>
    </row>
    <row r="418" spans="8:8" x14ac:dyDescent="0.45">
      <c r="H418" s="17"/>
    </row>
    <row r="419" spans="8:8" x14ac:dyDescent="0.45">
      <c r="H419" s="17"/>
    </row>
    <row r="420" spans="8:8" x14ac:dyDescent="0.45">
      <c r="H420" s="17"/>
    </row>
    <row r="421" spans="8:8" x14ac:dyDescent="0.45">
      <c r="H421" s="17"/>
    </row>
    <row r="422" spans="8:8" x14ac:dyDescent="0.45">
      <c r="H422" s="17"/>
    </row>
    <row r="423" spans="8:8" x14ac:dyDescent="0.45">
      <c r="H423" s="17"/>
    </row>
    <row r="424" spans="8:8" x14ac:dyDescent="0.45">
      <c r="H424" s="17"/>
    </row>
    <row r="425" spans="8:8" x14ac:dyDescent="0.45">
      <c r="H425" s="17"/>
    </row>
    <row r="426" spans="8:8" x14ac:dyDescent="0.45">
      <c r="H426" s="17"/>
    </row>
    <row r="427" spans="8:8" x14ac:dyDescent="0.45">
      <c r="H427" s="17"/>
    </row>
    <row r="428" spans="8:8" x14ac:dyDescent="0.45">
      <c r="H428" s="17"/>
    </row>
    <row r="429" spans="8:8" x14ac:dyDescent="0.45">
      <c r="H429" s="17"/>
    </row>
    <row r="430" spans="8:8" x14ac:dyDescent="0.45">
      <c r="H430" s="17"/>
    </row>
    <row r="431" spans="8:8" x14ac:dyDescent="0.45">
      <c r="H431" s="17"/>
    </row>
    <row r="432" spans="8:8" x14ac:dyDescent="0.45">
      <c r="H432" s="17"/>
    </row>
    <row r="433" spans="8:8" x14ac:dyDescent="0.45">
      <c r="H433" s="17"/>
    </row>
    <row r="434" spans="8:8" x14ac:dyDescent="0.45">
      <c r="H434" s="17"/>
    </row>
    <row r="435" spans="8:8" x14ac:dyDescent="0.45">
      <c r="H435" s="17"/>
    </row>
    <row r="436" spans="8:8" x14ac:dyDescent="0.45">
      <c r="H436" s="17"/>
    </row>
    <row r="437" spans="8:8" x14ac:dyDescent="0.45">
      <c r="H437" s="17"/>
    </row>
    <row r="438" spans="8:8" x14ac:dyDescent="0.45">
      <c r="H438" s="17"/>
    </row>
    <row r="439" spans="8:8" x14ac:dyDescent="0.45">
      <c r="H439" s="17"/>
    </row>
    <row r="440" spans="8:8" x14ac:dyDescent="0.45">
      <c r="H440" s="17"/>
    </row>
    <row r="441" spans="8:8" x14ac:dyDescent="0.45">
      <c r="H441" s="17"/>
    </row>
    <row r="442" spans="8:8" x14ac:dyDescent="0.45">
      <c r="H442" s="17"/>
    </row>
    <row r="443" spans="8:8" x14ac:dyDescent="0.45">
      <c r="H443" s="17"/>
    </row>
    <row r="444" spans="8:8" x14ac:dyDescent="0.45">
      <c r="H444" s="17"/>
    </row>
    <row r="445" spans="8:8" x14ac:dyDescent="0.45">
      <c r="H445" s="17"/>
    </row>
    <row r="446" spans="8:8" x14ac:dyDescent="0.45">
      <c r="H446" s="17"/>
    </row>
    <row r="447" spans="8:8" x14ac:dyDescent="0.45">
      <c r="H447" s="17"/>
    </row>
    <row r="448" spans="8:8" x14ac:dyDescent="0.45">
      <c r="H448" s="17"/>
    </row>
    <row r="449" spans="8:8" x14ac:dyDescent="0.45">
      <c r="H449" s="17"/>
    </row>
    <row r="450" spans="8:8" x14ac:dyDescent="0.45">
      <c r="H450" s="17"/>
    </row>
    <row r="451" spans="8:8" x14ac:dyDescent="0.45">
      <c r="H451" s="17"/>
    </row>
    <row r="452" spans="8:8" x14ac:dyDescent="0.45">
      <c r="H452" s="17"/>
    </row>
    <row r="453" spans="8:8" x14ac:dyDescent="0.45">
      <c r="H453" s="17"/>
    </row>
    <row r="454" spans="8:8" x14ac:dyDescent="0.45">
      <c r="H454" s="17"/>
    </row>
    <row r="455" spans="8:8" x14ac:dyDescent="0.45">
      <c r="H455" s="17"/>
    </row>
    <row r="456" spans="8:8" x14ac:dyDescent="0.45">
      <c r="H456" s="17"/>
    </row>
    <row r="457" spans="8:8" x14ac:dyDescent="0.45">
      <c r="H457" s="17"/>
    </row>
    <row r="458" spans="8:8" x14ac:dyDescent="0.45">
      <c r="H458" s="17"/>
    </row>
    <row r="459" spans="8:8" x14ac:dyDescent="0.45">
      <c r="H459" s="17"/>
    </row>
    <row r="460" spans="8:8" x14ac:dyDescent="0.45">
      <c r="H460" s="17"/>
    </row>
    <row r="461" spans="8:8" x14ac:dyDescent="0.45">
      <c r="H461" s="17"/>
    </row>
    <row r="462" spans="8:8" x14ac:dyDescent="0.45">
      <c r="H462" s="17"/>
    </row>
    <row r="463" spans="8:8" x14ac:dyDescent="0.45">
      <c r="H463" s="17"/>
    </row>
    <row r="464" spans="8:8" x14ac:dyDescent="0.45">
      <c r="H464" s="17"/>
    </row>
    <row r="465" spans="8:8" x14ac:dyDescent="0.45">
      <c r="H465" s="17"/>
    </row>
    <row r="466" spans="8:8" x14ac:dyDescent="0.45">
      <c r="H466" s="17"/>
    </row>
    <row r="467" spans="8:8" x14ac:dyDescent="0.45">
      <c r="H467" s="17"/>
    </row>
    <row r="468" spans="8:8" x14ac:dyDescent="0.45">
      <c r="H468" s="17"/>
    </row>
    <row r="469" spans="8:8" x14ac:dyDescent="0.45">
      <c r="H469" s="17"/>
    </row>
    <row r="470" spans="8:8" x14ac:dyDescent="0.45">
      <c r="H470" s="17"/>
    </row>
    <row r="471" spans="8:8" x14ac:dyDescent="0.45">
      <c r="H471" s="17"/>
    </row>
    <row r="472" spans="8:8" x14ac:dyDescent="0.45">
      <c r="H472" s="17"/>
    </row>
    <row r="473" spans="8:8" x14ac:dyDescent="0.45">
      <c r="H473" s="17"/>
    </row>
    <row r="474" spans="8:8" x14ac:dyDescent="0.45">
      <c r="H474" s="17"/>
    </row>
    <row r="475" spans="8:8" x14ac:dyDescent="0.45">
      <c r="H475" s="17"/>
    </row>
    <row r="476" spans="8:8" x14ac:dyDescent="0.45">
      <c r="H476" s="17"/>
    </row>
    <row r="477" spans="8:8" x14ac:dyDescent="0.45">
      <c r="H477" s="17"/>
    </row>
    <row r="478" spans="8:8" x14ac:dyDescent="0.45">
      <c r="H478" s="17"/>
    </row>
    <row r="479" spans="8:8" x14ac:dyDescent="0.45">
      <c r="H479" s="17"/>
    </row>
    <row r="480" spans="8:8" x14ac:dyDescent="0.45">
      <c r="H480" s="17"/>
    </row>
    <row r="481" spans="8:8" x14ac:dyDescent="0.45">
      <c r="H481" s="17"/>
    </row>
    <row r="482" spans="8:8" x14ac:dyDescent="0.45">
      <c r="H482" s="17"/>
    </row>
    <row r="483" spans="8:8" x14ac:dyDescent="0.45">
      <c r="H483" s="17"/>
    </row>
    <row r="484" spans="8:8" x14ac:dyDescent="0.45">
      <c r="H484" s="17"/>
    </row>
    <row r="485" spans="8:8" x14ac:dyDescent="0.45">
      <c r="H485" s="17"/>
    </row>
    <row r="486" spans="8:8" x14ac:dyDescent="0.45">
      <c r="H486" s="17"/>
    </row>
    <row r="487" spans="8:8" x14ac:dyDescent="0.45">
      <c r="H487" s="17"/>
    </row>
    <row r="488" spans="8:8" x14ac:dyDescent="0.45">
      <c r="H488" s="17"/>
    </row>
    <row r="489" spans="8:8" x14ac:dyDescent="0.45">
      <c r="H489" s="17"/>
    </row>
    <row r="490" spans="8:8" x14ac:dyDescent="0.45">
      <c r="H490" s="17"/>
    </row>
    <row r="491" spans="8:8" x14ac:dyDescent="0.45">
      <c r="H491" s="17"/>
    </row>
    <row r="492" spans="8:8" x14ac:dyDescent="0.45">
      <c r="H492" s="17"/>
    </row>
    <row r="493" spans="8:8" x14ac:dyDescent="0.45">
      <c r="H493" s="17"/>
    </row>
    <row r="494" spans="8:8" x14ac:dyDescent="0.45">
      <c r="H494" s="17"/>
    </row>
    <row r="495" spans="8:8" x14ac:dyDescent="0.45">
      <c r="H495" s="17"/>
    </row>
    <row r="496" spans="8:8" x14ac:dyDescent="0.45">
      <c r="H496" s="17"/>
    </row>
    <row r="497" spans="8:8" x14ac:dyDescent="0.45">
      <c r="H497" s="17"/>
    </row>
    <row r="498" spans="8:8" x14ac:dyDescent="0.45">
      <c r="H498" s="17"/>
    </row>
    <row r="499" spans="8:8" x14ac:dyDescent="0.45">
      <c r="H499" s="17"/>
    </row>
    <row r="500" spans="8:8" x14ac:dyDescent="0.45">
      <c r="H500" s="17"/>
    </row>
    <row r="501" spans="8:8" x14ac:dyDescent="0.45">
      <c r="H501" s="17"/>
    </row>
    <row r="502" spans="8:8" x14ac:dyDescent="0.45">
      <c r="H502" s="17"/>
    </row>
    <row r="503" spans="8:8" x14ac:dyDescent="0.45">
      <c r="H503" s="17"/>
    </row>
    <row r="504" spans="8:8" x14ac:dyDescent="0.45">
      <c r="H504" s="17"/>
    </row>
    <row r="505" spans="8:8" x14ac:dyDescent="0.45">
      <c r="H505" s="17"/>
    </row>
    <row r="506" spans="8:8" x14ac:dyDescent="0.45">
      <c r="H506" s="17"/>
    </row>
    <row r="507" spans="8:8" x14ac:dyDescent="0.45">
      <c r="H507" s="17"/>
    </row>
    <row r="508" spans="8:8" x14ac:dyDescent="0.45">
      <c r="H508" s="17"/>
    </row>
    <row r="509" spans="8:8" x14ac:dyDescent="0.45">
      <c r="H509" s="17"/>
    </row>
    <row r="510" spans="8:8" x14ac:dyDescent="0.45">
      <c r="H510" s="17"/>
    </row>
    <row r="511" spans="8:8" x14ac:dyDescent="0.45">
      <c r="H511" s="17"/>
    </row>
    <row r="512" spans="8:8" x14ac:dyDescent="0.45">
      <c r="H512" s="17"/>
    </row>
    <row r="513" spans="8:8" x14ac:dyDescent="0.45">
      <c r="H513" s="17"/>
    </row>
    <row r="514" spans="8:8" x14ac:dyDescent="0.45">
      <c r="H514" s="17"/>
    </row>
    <row r="515" spans="8:8" x14ac:dyDescent="0.45">
      <c r="H515" s="17"/>
    </row>
    <row r="516" spans="8:8" x14ac:dyDescent="0.45">
      <c r="H516" s="17"/>
    </row>
    <row r="517" spans="8:8" x14ac:dyDescent="0.45">
      <c r="H517" s="17"/>
    </row>
    <row r="518" spans="8:8" x14ac:dyDescent="0.45">
      <c r="H518" s="17"/>
    </row>
    <row r="519" spans="8:8" x14ac:dyDescent="0.45">
      <c r="H519" s="17"/>
    </row>
    <row r="520" spans="8:8" x14ac:dyDescent="0.45">
      <c r="H520" s="17"/>
    </row>
    <row r="521" spans="8:8" x14ac:dyDescent="0.45">
      <c r="H521" s="17"/>
    </row>
    <row r="522" spans="8:8" x14ac:dyDescent="0.45">
      <c r="H522" s="17"/>
    </row>
    <row r="523" spans="8:8" x14ac:dyDescent="0.45">
      <c r="H523" s="17"/>
    </row>
    <row r="524" spans="8:8" x14ac:dyDescent="0.45">
      <c r="H524" s="17"/>
    </row>
    <row r="525" spans="8:8" x14ac:dyDescent="0.45">
      <c r="H525" s="17"/>
    </row>
    <row r="526" spans="8:8" x14ac:dyDescent="0.45">
      <c r="H526" s="17"/>
    </row>
    <row r="527" spans="8:8" x14ac:dyDescent="0.45">
      <c r="H527" s="17"/>
    </row>
    <row r="528" spans="8:8" x14ac:dyDescent="0.45">
      <c r="H528" s="17"/>
    </row>
    <row r="529" spans="8:8" x14ac:dyDescent="0.45">
      <c r="H529" s="17"/>
    </row>
    <row r="530" spans="8:8" x14ac:dyDescent="0.45">
      <c r="H530" s="17"/>
    </row>
    <row r="531" spans="8:8" x14ac:dyDescent="0.45">
      <c r="H531" s="17"/>
    </row>
    <row r="532" spans="8:8" x14ac:dyDescent="0.45">
      <c r="H532" s="17"/>
    </row>
    <row r="533" spans="8:8" x14ac:dyDescent="0.45">
      <c r="H533" s="17"/>
    </row>
    <row r="534" spans="8:8" x14ac:dyDescent="0.45">
      <c r="H534" s="17"/>
    </row>
    <row r="535" spans="8:8" x14ac:dyDescent="0.45">
      <c r="H535" s="17"/>
    </row>
    <row r="536" spans="8:8" x14ac:dyDescent="0.45">
      <c r="H536" s="17"/>
    </row>
    <row r="537" spans="8:8" x14ac:dyDescent="0.45">
      <c r="H537" s="17"/>
    </row>
    <row r="538" spans="8:8" x14ac:dyDescent="0.45">
      <c r="H538" s="17"/>
    </row>
    <row r="539" spans="8:8" x14ac:dyDescent="0.45">
      <c r="H539" s="17"/>
    </row>
    <row r="540" spans="8:8" x14ac:dyDescent="0.45">
      <c r="H540" s="17"/>
    </row>
    <row r="541" spans="8:8" x14ac:dyDescent="0.45">
      <c r="H541" s="17"/>
    </row>
    <row r="542" spans="8:8" x14ac:dyDescent="0.45">
      <c r="H542" s="17"/>
    </row>
    <row r="543" spans="8:8" x14ac:dyDescent="0.45">
      <c r="H543" s="17"/>
    </row>
    <row r="544" spans="8:8" x14ac:dyDescent="0.45">
      <c r="H544" s="17"/>
    </row>
    <row r="545" spans="8:8" x14ac:dyDescent="0.45">
      <c r="H545" s="17"/>
    </row>
    <row r="546" spans="8:8" x14ac:dyDescent="0.45">
      <c r="H546" s="17"/>
    </row>
    <row r="547" spans="8:8" x14ac:dyDescent="0.45">
      <c r="H547" s="17"/>
    </row>
    <row r="548" spans="8:8" x14ac:dyDescent="0.45">
      <c r="H548" s="17"/>
    </row>
    <row r="549" spans="8:8" x14ac:dyDescent="0.45">
      <c r="H549" s="17"/>
    </row>
    <row r="550" spans="8:8" x14ac:dyDescent="0.45">
      <c r="H550" s="17"/>
    </row>
    <row r="551" spans="8:8" x14ac:dyDescent="0.45">
      <c r="H551" s="17"/>
    </row>
    <row r="552" spans="8:8" x14ac:dyDescent="0.45">
      <c r="H552" s="17"/>
    </row>
    <row r="553" spans="8:8" x14ac:dyDescent="0.45">
      <c r="H553" s="17"/>
    </row>
    <row r="554" spans="8:8" x14ac:dyDescent="0.45">
      <c r="H554" s="17"/>
    </row>
    <row r="555" spans="8:8" x14ac:dyDescent="0.45">
      <c r="H555" s="17"/>
    </row>
    <row r="556" spans="8:8" x14ac:dyDescent="0.45">
      <c r="H556" s="17"/>
    </row>
    <row r="557" spans="8:8" x14ac:dyDescent="0.45">
      <c r="H557" s="17"/>
    </row>
    <row r="558" spans="8:8" x14ac:dyDescent="0.45">
      <c r="H558" s="17"/>
    </row>
    <row r="559" spans="8:8" x14ac:dyDescent="0.45">
      <c r="H559" s="17"/>
    </row>
    <row r="560" spans="8:8" x14ac:dyDescent="0.45">
      <c r="H560" s="17"/>
    </row>
    <row r="561" spans="8:8" x14ac:dyDescent="0.45">
      <c r="H561" s="17"/>
    </row>
    <row r="562" spans="8:8" x14ac:dyDescent="0.45">
      <c r="H562" s="17"/>
    </row>
    <row r="563" spans="8:8" x14ac:dyDescent="0.45">
      <c r="H563" s="17"/>
    </row>
    <row r="564" spans="8:8" x14ac:dyDescent="0.45">
      <c r="H564" s="17"/>
    </row>
    <row r="565" spans="8:8" x14ac:dyDescent="0.45">
      <c r="H565" s="17"/>
    </row>
    <row r="566" spans="8:8" x14ac:dyDescent="0.45">
      <c r="H566" s="17"/>
    </row>
    <row r="567" spans="8:8" x14ac:dyDescent="0.45">
      <c r="H567" s="17"/>
    </row>
    <row r="568" spans="8:8" x14ac:dyDescent="0.45">
      <c r="H568" s="17"/>
    </row>
    <row r="569" spans="8:8" x14ac:dyDescent="0.45">
      <c r="H569" s="17"/>
    </row>
    <row r="570" spans="8:8" x14ac:dyDescent="0.45">
      <c r="H570" s="17"/>
    </row>
    <row r="571" spans="8:8" x14ac:dyDescent="0.45">
      <c r="H571" s="17"/>
    </row>
    <row r="572" spans="8:8" x14ac:dyDescent="0.45">
      <c r="H572" s="17"/>
    </row>
    <row r="573" spans="8:8" x14ac:dyDescent="0.45">
      <c r="H573" s="17"/>
    </row>
    <row r="574" spans="8:8" x14ac:dyDescent="0.45">
      <c r="H574" s="17"/>
    </row>
    <row r="575" spans="8:8" x14ac:dyDescent="0.45">
      <c r="H575" s="17"/>
    </row>
    <row r="576" spans="8:8" x14ac:dyDescent="0.45">
      <c r="H576" s="17"/>
    </row>
    <row r="577" spans="8:8" x14ac:dyDescent="0.45">
      <c r="H577" s="17"/>
    </row>
    <row r="578" spans="8:8" x14ac:dyDescent="0.45">
      <c r="H578" s="17"/>
    </row>
    <row r="579" spans="8:8" x14ac:dyDescent="0.45">
      <c r="H579" s="17"/>
    </row>
    <row r="580" spans="8:8" x14ac:dyDescent="0.45">
      <c r="H580" s="17"/>
    </row>
    <row r="581" spans="8:8" x14ac:dyDescent="0.45">
      <c r="H581" s="17"/>
    </row>
    <row r="582" spans="8:8" x14ac:dyDescent="0.45">
      <c r="H582" s="17"/>
    </row>
    <row r="583" spans="8:8" x14ac:dyDescent="0.45">
      <c r="H583" s="17"/>
    </row>
    <row r="584" spans="8:8" x14ac:dyDescent="0.45">
      <c r="H584" s="17"/>
    </row>
    <row r="585" spans="8:8" x14ac:dyDescent="0.45">
      <c r="H585" s="17"/>
    </row>
    <row r="586" spans="8:8" x14ac:dyDescent="0.45">
      <c r="H586" s="17"/>
    </row>
    <row r="587" spans="8:8" x14ac:dyDescent="0.45">
      <c r="H587" s="17"/>
    </row>
    <row r="588" spans="8:8" x14ac:dyDescent="0.45">
      <c r="H588" s="17"/>
    </row>
    <row r="589" spans="8:8" x14ac:dyDescent="0.45">
      <c r="H589" s="17"/>
    </row>
    <row r="590" spans="8:8" x14ac:dyDescent="0.45">
      <c r="H590" s="17"/>
    </row>
    <row r="591" spans="8:8" x14ac:dyDescent="0.45">
      <c r="H591" s="17"/>
    </row>
    <row r="592" spans="8:8" x14ac:dyDescent="0.45">
      <c r="H592" s="17"/>
    </row>
    <row r="593" spans="8:8" x14ac:dyDescent="0.45">
      <c r="H593" s="17"/>
    </row>
    <row r="594" spans="8:8" x14ac:dyDescent="0.45">
      <c r="H594" s="17"/>
    </row>
    <row r="595" spans="8:8" x14ac:dyDescent="0.45">
      <c r="H595" s="17"/>
    </row>
    <row r="596" spans="8:8" x14ac:dyDescent="0.45">
      <c r="H596" s="17"/>
    </row>
    <row r="597" spans="8:8" x14ac:dyDescent="0.45">
      <c r="H597" s="17"/>
    </row>
    <row r="598" spans="8:8" x14ac:dyDescent="0.45">
      <c r="H598" s="17"/>
    </row>
    <row r="599" spans="8:8" x14ac:dyDescent="0.45">
      <c r="H599" s="17"/>
    </row>
    <row r="600" spans="8:8" x14ac:dyDescent="0.45">
      <c r="H600" s="17"/>
    </row>
    <row r="601" spans="8:8" x14ac:dyDescent="0.45">
      <c r="H601" s="17"/>
    </row>
    <row r="602" spans="8:8" x14ac:dyDescent="0.45">
      <c r="H602" s="17"/>
    </row>
    <row r="603" spans="8:8" x14ac:dyDescent="0.45">
      <c r="H603" s="17"/>
    </row>
    <row r="604" spans="8:8" x14ac:dyDescent="0.45">
      <c r="H604" s="17"/>
    </row>
    <row r="605" spans="8:8" x14ac:dyDescent="0.45">
      <c r="H605" s="17"/>
    </row>
    <row r="606" spans="8:8" x14ac:dyDescent="0.45">
      <c r="H606" s="17"/>
    </row>
    <row r="607" spans="8:8" x14ac:dyDescent="0.45">
      <c r="H607" s="17"/>
    </row>
    <row r="608" spans="8:8" x14ac:dyDescent="0.45">
      <c r="H608" s="17"/>
    </row>
    <row r="609" spans="8:8" x14ac:dyDescent="0.45">
      <c r="H609" s="17"/>
    </row>
    <row r="610" spans="8:8" x14ac:dyDescent="0.45">
      <c r="H610" s="17"/>
    </row>
    <row r="611" spans="8:8" x14ac:dyDescent="0.45">
      <c r="H611" s="17"/>
    </row>
    <row r="612" spans="8:8" x14ac:dyDescent="0.45">
      <c r="H612" s="17"/>
    </row>
    <row r="613" spans="8:8" x14ac:dyDescent="0.45">
      <c r="H613" s="17"/>
    </row>
    <row r="614" spans="8:8" x14ac:dyDescent="0.45">
      <c r="H614" s="17"/>
    </row>
    <row r="615" spans="8:8" x14ac:dyDescent="0.45">
      <c r="H615" s="17"/>
    </row>
    <row r="616" spans="8:8" x14ac:dyDescent="0.45">
      <c r="H616" s="17"/>
    </row>
    <row r="617" spans="8:8" x14ac:dyDescent="0.45">
      <c r="H617" s="17"/>
    </row>
    <row r="618" spans="8:8" x14ac:dyDescent="0.45">
      <c r="H618" s="17"/>
    </row>
    <row r="619" spans="8:8" x14ac:dyDescent="0.45">
      <c r="H619" s="17"/>
    </row>
    <row r="620" spans="8:8" x14ac:dyDescent="0.45">
      <c r="H620" s="17"/>
    </row>
    <row r="621" spans="8:8" x14ac:dyDescent="0.45">
      <c r="H621" s="17"/>
    </row>
    <row r="622" spans="8:8" x14ac:dyDescent="0.45">
      <c r="H622" s="17"/>
    </row>
    <row r="623" spans="8:8" x14ac:dyDescent="0.45">
      <c r="H623" s="17"/>
    </row>
    <row r="624" spans="8:8" x14ac:dyDescent="0.45">
      <c r="H624" s="17"/>
    </row>
    <row r="625" spans="8:8" x14ac:dyDescent="0.45">
      <c r="H625" s="17"/>
    </row>
    <row r="626" spans="8:8" x14ac:dyDescent="0.45">
      <c r="H626" s="17"/>
    </row>
    <row r="627" spans="8:8" x14ac:dyDescent="0.45">
      <c r="H627" s="17"/>
    </row>
    <row r="628" spans="8:8" x14ac:dyDescent="0.45">
      <c r="H628" s="17"/>
    </row>
    <row r="629" spans="8:8" x14ac:dyDescent="0.45">
      <c r="H629" s="17"/>
    </row>
    <row r="630" spans="8:8" x14ac:dyDescent="0.45">
      <c r="H630" s="17"/>
    </row>
    <row r="631" spans="8:8" x14ac:dyDescent="0.45">
      <c r="H631" s="17"/>
    </row>
    <row r="632" spans="8:8" x14ac:dyDescent="0.45">
      <c r="H632" s="17"/>
    </row>
    <row r="633" spans="8:8" x14ac:dyDescent="0.45">
      <c r="H633" s="17"/>
    </row>
    <row r="634" spans="8:8" x14ac:dyDescent="0.45">
      <c r="H634" s="17"/>
    </row>
    <row r="635" spans="8:8" x14ac:dyDescent="0.45">
      <c r="H635" s="17"/>
    </row>
    <row r="636" spans="8:8" x14ac:dyDescent="0.45">
      <c r="H636" s="17"/>
    </row>
    <row r="637" spans="8:8" x14ac:dyDescent="0.45">
      <c r="H637" s="17"/>
    </row>
    <row r="638" spans="8:8" x14ac:dyDescent="0.45">
      <c r="H638" s="17"/>
    </row>
    <row r="639" spans="8:8" x14ac:dyDescent="0.45">
      <c r="H639" s="17"/>
    </row>
    <row r="640" spans="8:8" x14ac:dyDescent="0.45">
      <c r="H640" s="17"/>
    </row>
    <row r="641" spans="8:8" x14ac:dyDescent="0.45">
      <c r="H641" s="17"/>
    </row>
    <row r="642" spans="8:8" x14ac:dyDescent="0.45">
      <c r="H642" s="17"/>
    </row>
    <row r="643" spans="8:8" x14ac:dyDescent="0.45">
      <c r="H643" s="17"/>
    </row>
    <row r="644" spans="8:8" x14ac:dyDescent="0.45">
      <c r="H644" s="17"/>
    </row>
    <row r="645" spans="8:8" x14ac:dyDescent="0.45">
      <c r="H645" s="17"/>
    </row>
    <row r="646" spans="8:8" x14ac:dyDescent="0.45">
      <c r="H646" s="17"/>
    </row>
    <row r="647" spans="8:8" x14ac:dyDescent="0.45">
      <c r="H647" s="17"/>
    </row>
    <row r="648" spans="8:8" x14ac:dyDescent="0.45">
      <c r="H648" s="17"/>
    </row>
    <row r="649" spans="8:8" x14ac:dyDescent="0.45">
      <c r="H649" s="17"/>
    </row>
    <row r="650" spans="8:8" x14ac:dyDescent="0.45">
      <c r="H650" s="17"/>
    </row>
    <row r="651" spans="8:8" x14ac:dyDescent="0.45">
      <c r="H651" s="17"/>
    </row>
    <row r="652" spans="8:8" x14ac:dyDescent="0.45">
      <c r="H652" s="17"/>
    </row>
    <row r="653" spans="8:8" x14ac:dyDescent="0.45">
      <c r="H653" s="17"/>
    </row>
    <row r="654" spans="8:8" x14ac:dyDescent="0.45">
      <c r="H654" s="17"/>
    </row>
    <row r="655" spans="8:8" x14ac:dyDescent="0.45">
      <c r="H655" s="17"/>
    </row>
    <row r="656" spans="8:8" x14ac:dyDescent="0.45">
      <c r="H656" s="17"/>
    </row>
    <row r="657" spans="8:8" x14ac:dyDescent="0.45">
      <c r="H657" s="17"/>
    </row>
    <row r="658" spans="8:8" x14ac:dyDescent="0.45">
      <c r="H658" s="17"/>
    </row>
    <row r="659" spans="8:8" x14ac:dyDescent="0.45">
      <c r="H659" s="17"/>
    </row>
    <row r="660" spans="8:8" x14ac:dyDescent="0.45">
      <c r="H660" s="17"/>
    </row>
    <row r="661" spans="8:8" x14ac:dyDescent="0.45">
      <c r="H661" s="17"/>
    </row>
    <row r="662" spans="8:8" x14ac:dyDescent="0.45">
      <c r="H662" s="17"/>
    </row>
    <row r="663" spans="8:8" x14ac:dyDescent="0.45">
      <c r="H663" s="17"/>
    </row>
    <row r="664" spans="8:8" x14ac:dyDescent="0.45">
      <c r="H664" s="17"/>
    </row>
    <row r="665" spans="8:8" x14ac:dyDescent="0.45">
      <c r="H665" s="17"/>
    </row>
    <row r="666" spans="8:8" x14ac:dyDescent="0.45">
      <c r="H666" s="17"/>
    </row>
    <row r="667" spans="8:8" x14ac:dyDescent="0.45">
      <c r="H667" s="17"/>
    </row>
    <row r="668" spans="8:8" x14ac:dyDescent="0.45">
      <c r="H668" s="17"/>
    </row>
    <row r="669" spans="8:8" x14ac:dyDescent="0.45">
      <c r="H669" s="17"/>
    </row>
    <row r="670" spans="8:8" x14ac:dyDescent="0.45">
      <c r="H670" s="17"/>
    </row>
    <row r="671" spans="8:8" x14ac:dyDescent="0.45">
      <c r="H671" s="17"/>
    </row>
    <row r="672" spans="8:8" x14ac:dyDescent="0.45">
      <c r="H672" s="17"/>
    </row>
    <row r="673" spans="8:8" x14ac:dyDescent="0.45">
      <c r="H673" s="17"/>
    </row>
    <row r="674" spans="8:8" x14ac:dyDescent="0.45">
      <c r="H674" s="17"/>
    </row>
    <row r="675" spans="8:8" x14ac:dyDescent="0.45">
      <c r="H675" s="17"/>
    </row>
    <row r="676" spans="8:8" x14ac:dyDescent="0.45">
      <c r="H676" s="17"/>
    </row>
    <row r="677" spans="8:8" x14ac:dyDescent="0.45">
      <c r="H677" s="17"/>
    </row>
    <row r="678" spans="8:8" x14ac:dyDescent="0.45">
      <c r="H678" s="17"/>
    </row>
    <row r="679" spans="8:8" x14ac:dyDescent="0.45">
      <c r="H679" s="17"/>
    </row>
    <row r="680" spans="8:8" x14ac:dyDescent="0.45">
      <c r="H680" s="17"/>
    </row>
    <row r="681" spans="8:8" x14ac:dyDescent="0.45">
      <c r="H681" s="17"/>
    </row>
    <row r="682" spans="8:8" x14ac:dyDescent="0.45">
      <c r="H682" s="17"/>
    </row>
    <row r="683" spans="8:8" x14ac:dyDescent="0.45">
      <c r="H683" s="17"/>
    </row>
    <row r="684" spans="8:8" x14ac:dyDescent="0.45">
      <c r="H684" s="17"/>
    </row>
    <row r="685" spans="8:8" x14ac:dyDescent="0.45">
      <c r="H685" s="17"/>
    </row>
    <row r="686" spans="8:8" x14ac:dyDescent="0.45">
      <c r="H686" s="17"/>
    </row>
    <row r="687" spans="8:8" x14ac:dyDescent="0.45">
      <c r="H687" s="17"/>
    </row>
    <row r="688" spans="8:8" x14ac:dyDescent="0.45">
      <c r="H688" s="17"/>
    </row>
    <row r="689" spans="8:8" x14ac:dyDescent="0.45">
      <c r="H689" s="17"/>
    </row>
    <row r="690" spans="8:8" x14ac:dyDescent="0.45">
      <c r="H690" s="17"/>
    </row>
    <row r="691" spans="8:8" x14ac:dyDescent="0.45">
      <c r="H691" s="17"/>
    </row>
    <row r="692" spans="8:8" x14ac:dyDescent="0.45">
      <c r="H692" s="17"/>
    </row>
    <row r="693" spans="8:8" x14ac:dyDescent="0.45">
      <c r="H693" s="17"/>
    </row>
    <row r="694" spans="8:8" x14ac:dyDescent="0.45">
      <c r="H694" s="17"/>
    </row>
    <row r="695" spans="8:8" x14ac:dyDescent="0.45">
      <c r="H695" s="17"/>
    </row>
    <row r="696" spans="8:8" x14ac:dyDescent="0.45">
      <c r="H696" s="17"/>
    </row>
    <row r="697" spans="8:8" x14ac:dyDescent="0.45">
      <c r="H697" s="17"/>
    </row>
    <row r="698" spans="8:8" x14ac:dyDescent="0.45">
      <c r="H698" s="17"/>
    </row>
    <row r="699" spans="8:8" x14ac:dyDescent="0.45">
      <c r="H699" s="17"/>
    </row>
    <row r="700" spans="8:8" x14ac:dyDescent="0.45">
      <c r="H700" s="17"/>
    </row>
    <row r="701" spans="8:8" x14ac:dyDescent="0.45">
      <c r="H701" s="17"/>
    </row>
    <row r="702" spans="8:8" x14ac:dyDescent="0.45">
      <c r="H702" s="17"/>
    </row>
    <row r="703" spans="8:8" x14ac:dyDescent="0.45">
      <c r="H703" s="17"/>
    </row>
    <row r="704" spans="8:8" x14ac:dyDescent="0.45">
      <c r="H704" s="17"/>
    </row>
    <row r="705" spans="8:8" x14ac:dyDescent="0.45">
      <c r="H705" s="17"/>
    </row>
    <row r="706" spans="8:8" x14ac:dyDescent="0.45">
      <c r="H706" s="17"/>
    </row>
    <row r="707" spans="8:8" x14ac:dyDescent="0.45">
      <c r="H707" s="17"/>
    </row>
    <row r="708" spans="8:8" x14ac:dyDescent="0.45">
      <c r="H708" s="17"/>
    </row>
    <row r="709" spans="8:8" x14ac:dyDescent="0.45">
      <c r="H709" s="17"/>
    </row>
    <row r="710" spans="8:8" x14ac:dyDescent="0.45">
      <c r="H710" s="17"/>
    </row>
    <row r="711" spans="8:8" x14ac:dyDescent="0.45">
      <c r="H711" s="17"/>
    </row>
    <row r="712" spans="8:8" x14ac:dyDescent="0.45">
      <c r="H712" s="17"/>
    </row>
    <row r="713" spans="8:8" x14ac:dyDescent="0.45">
      <c r="H713" s="17"/>
    </row>
    <row r="714" spans="8:8" x14ac:dyDescent="0.45">
      <c r="H714" s="17"/>
    </row>
    <row r="715" spans="8:8" x14ac:dyDescent="0.45">
      <c r="H715" s="17"/>
    </row>
    <row r="716" spans="8:8" x14ac:dyDescent="0.45">
      <c r="H716" s="17"/>
    </row>
    <row r="717" spans="8:8" x14ac:dyDescent="0.45">
      <c r="H717" s="17"/>
    </row>
    <row r="718" spans="8:8" x14ac:dyDescent="0.45">
      <c r="H718" s="17"/>
    </row>
    <row r="719" spans="8:8" x14ac:dyDescent="0.45">
      <c r="H719" s="17"/>
    </row>
    <row r="720" spans="8:8" x14ac:dyDescent="0.45">
      <c r="H720" s="17"/>
    </row>
    <row r="721" spans="8:8" x14ac:dyDescent="0.45">
      <c r="H721" s="17"/>
    </row>
    <row r="722" spans="8:8" x14ac:dyDescent="0.45">
      <c r="H722" s="17"/>
    </row>
    <row r="723" spans="8:8" x14ac:dyDescent="0.45">
      <c r="H723" s="17"/>
    </row>
    <row r="724" spans="8:8" x14ac:dyDescent="0.45">
      <c r="H724" s="17"/>
    </row>
    <row r="725" spans="8:8" x14ac:dyDescent="0.45">
      <c r="H725" s="17"/>
    </row>
    <row r="726" spans="8:8" x14ac:dyDescent="0.45">
      <c r="H726" s="17"/>
    </row>
    <row r="727" spans="8:8" x14ac:dyDescent="0.45">
      <c r="H727" s="17"/>
    </row>
    <row r="728" spans="8:8" x14ac:dyDescent="0.45">
      <c r="H728" s="17"/>
    </row>
    <row r="729" spans="8:8" x14ac:dyDescent="0.45">
      <c r="H729" s="17"/>
    </row>
    <row r="730" spans="8:8" x14ac:dyDescent="0.45">
      <c r="H730" s="17"/>
    </row>
    <row r="731" spans="8:8" x14ac:dyDescent="0.45">
      <c r="H731" s="17"/>
    </row>
    <row r="732" spans="8:8" x14ac:dyDescent="0.45">
      <c r="H732" s="17"/>
    </row>
    <row r="733" spans="8:8" x14ac:dyDescent="0.45">
      <c r="H733" s="17"/>
    </row>
    <row r="734" spans="8:8" x14ac:dyDescent="0.45">
      <c r="H734" s="17"/>
    </row>
    <row r="735" spans="8:8" x14ac:dyDescent="0.45">
      <c r="H735" s="17"/>
    </row>
    <row r="736" spans="8:8" x14ac:dyDescent="0.45">
      <c r="H736" s="17"/>
    </row>
    <row r="737" spans="8:8" x14ac:dyDescent="0.45">
      <c r="H737" s="17"/>
    </row>
    <row r="738" spans="8:8" x14ac:dyDescent="0.45">
      <c r="H738" s="17"/>
    </row>
    <row r="739" spans="8:8" x14ac:dyDescent="0.45">
      <c r="H739" s="17"/>
    </row>
    <row r="740" spans="8:8" x14ac:dyDescent="0.45">
      <c r="H740" s="17"/>
    </row>
    <row r="741" spans="8:8" x14ac:dyDescent="0.45">
      <c r="H741" s="17"/>
    </row>
    <row r="742" spans="8:8" x14ac:dyDescent="0.45">
      <c r="H742" s="17"/>
    </row>
    <row r="743" spans="8:8" x14ac:dyDescent="0.45">
      <c r="H743" s="17"/>
    </row>
    <row r="744" spans="8:8" x14ac:dyDescent="0.45">
      <c r="H744" s="17"/>
    </row>
    <row r="745" spans="8:8" x14ac:dyDescent="0.45">
      <c r="H745" s="17"/>
    </row>
    <row r="746" spans="8:8" x14ac:dyDescent="0.45">
      <c r="H746" s="17"/>
    </row>
    <row r="747" spans="8:8" x14ac:dyDescent="0.45">
      <c r="H747" s="17"/>
    </row>
    <row r="748" spans="8:8" x14ac:dyDescent="0.45">
      <c r="H748" s="17"/>
    </row>
    <row r="749" spans="8:8" x14ac:dyDescent="0.45">
      <c r="H749" s="17"/>
    </row>
    <row r="750" spans="8:8" x14ac:dyDescent="0.45">
      <c r="H750" s="17"/>
    </row>
    <row r="751" spans="8:8" x14ac:dyDescent="0.45">
      <c r="H751" s="17"/>
    </row>
    <row r="752" spans="8:8" x14ac:dyDescent="0.45">
      <c r="H752" s="17"/>
    </row>
    <row r="753" spans="8:8" x14ac:dyDescent="0.45">
      <c r="H753" s="17"/>
    </row>
    <row r="754" spans="8:8" x14ac:dyDescent="0.45">
      <c r="H754" s="17"/>
    </row>
    <row r="755" spans="8:8" x14ac:dyDescent="0.45">
      <c r="H755" s="17"/>
    </row>
    <row r="756" spans="8:8" x14ac:dyDescent="0.45">
      <c r="H756" s="17"/>
    </row>
    <row r="757" spans="8:8" x14ac:dyDescent="0.45">
      <c r="H757" s="17"/>
    </row>
    <row r="758" spans="8:8" x14ac:dyDescent="0.45">
      <c r="H758" s="17"/>
    </row>
    <row r="759" spans="8:8" x14ac:dyDescent="0.45">
      <c r="H759" s="17"/>
    </row>
    <row r="760" spans="8:8" x14ac:dyDescent="0.45">
      <c r="H760" s="17"/>
    </row>
    <row r="761" spans="8:8" x14ac:dyDescent="0.45">
      <c r="H761" s="17"/>
    </row>
    <row r="762" spans="8:8" x14ac:dyDescent="0.45">
      <c r="H762" s="17"/>
    </row>
    <row r="763" spans="8:8" x14ac:dyDescent="0.45">
      <c r="H763" s="17"/>
    </row>
    <row r="764" spans="8:8" x14ac:dyDescent="0.45">
      <c r="H764" s="17"/>
    </row>
    <row r="765" spans="8:8" x14ac:dyDescent="0.45">
      <c r="H765" s="17"/>
    </row>
    <row r="766" spans="8:8" x14ac:dyDescent="0.45">
      <c r="H766" s="17"/>
    </row>
    <row r="767" spans="8:8" x14ac:dyDescent="0.45">
      <c r="H767" s="17"/>
    </row>
    <row r="768" spans="8:8" x14ac:dyDescent="0.45">
      <c r="H768" s="17"/>
    </row>
    <row r="769" spans="8:8" x14ac:dyDescent="0.45">
      <c r="H769" s="17"/>
    </row>
    <row r="770" spans="8:8" x14ac:dyDescent="0.45">
      <c r="H770" s="17"/>
    </row>
    <row r="771" spans="8:8" x14ac:dyDescent="0.45">
      <c r="H771" s="17"/>
    </row>
    <row r="772" spans="8:8" x14ac:dyDescent="0.45">
      <c r="H772" s="17"/>
    </row>
    <row r="773" spans="8:8" x14ac:dyDescent="0.45">
      <c r="H773" s="17"/>
    </row>
    <row r="774" spans="8:8" x14ac:dyDescent="0.45">
      <c r="H774" s="17"/>
    </row>
    <row r="775" spans="8:8" x14ac:dyDescent="0.45">
      <c r="H775" s="17"/>
    </row>
    <row r="776" spans="8:8" x14ac:dyDescent="0.45">
      <c r="H776" s="17"/>
    </row>
    <row r="777" spans="8:8" x14ac:dyDescent="0.45">
      <c r="H777" s="17"/>
    </row>
    <row r="778" spans="8:8" x14ac:dyDescent="0.45">
      <c r="H778" s="17"/>
    </row>
    <row r="779" spans="8:8" x14ac:dyDescent="0.45">
      <c r="H779" s="17"/>
    </row>
    <row r="780" spans="8:8" x14ac:dyDescent="0.45">
      <c r="H780" s="17"/>
    </row>
    <row r="781" spans="8:8" x14ac:dyDescent="0.45">
      <c r="H781" s="17"/>
    </row>
    <row r="782" spans="8:8" x14ac:dyDescent="0.45">
      <c r="H782" s="17"/>
    </row>
    <row r="783" spans="8:8" x14ac:dyDescent="0.45">
      <c r="H783" s="17"/>
    </row>
    <row r="784" spans="8:8" x14ac:dyDescent="0.45">
      <c r="H784" s="17"/>
    </row>
    <row r="785" spans="8:8" x14ac:dyDescent="0.45">
      <c r="H785" s="17"/>
    </row>
    <row r="786" spans="8:8" x14ac:dyDescent="0.45">
      <c r="H786" s="17"/>
    </row>
    <row r="787" spans="8:8" x14ac:dyDescent="0.45">
      <c r="H787" s="17"/>
    </row>
    <row r="788" spans="8:8" x14ac:dyDescent="0.45">
      <c r="H788" s="17"/>
    </row>
    <row r="789" spans="8:8" x14ac:dyDescent="0.45">
      <c r="H789" s="17"/>
    </row>
    <row r="790" spans="8:8" x14ac:dyDescent="0.45">
      <c r="H790" s="17"/>
    </row>
    <row r="791" spans="8:8" x14ac:dyDescent="0.45">
      <c r="H791" s="17"/>
    </row>
    <row r="792" spans="8:8" x14ac:dyDescent="0.45">
      <c r="H792" s="17"/>
    </row>
    <row r="793" spans="8:8" x14ac:dyDescent="0.45">
      <c r="H793" s="17"/>
    </row>
    <row r="794" spans="8:8" x14ac:dyDescent="0.45">
      <c r="H794" s="17"/>
    </row>
    <row r="795" spans="8:8" x14ac:dyDescent="0.45">
      <c r="H795" s="17"/>
    </row>
    <row r="796" spans="8:8" x14ac:dyDescent="0.45">
      <c r="H796" s="17"/>
    </row>
    <row r="797" spans="8:8" x14ac:dyDescent="0.45">
      <c r="H797" s="17"/>
    </row>
    <row r="798" spans="8:8" x14ac:dyDescent="0.45">
      <c r="H798" s="17"/>
    </row>
    <row r="799" spans="8:8" x14ac:dyDescent="0.45">
      <c r="H799" s="17"/>
    </row>
    <row r="800" spans="8:8" x14ac:dyDescent="0.45">
      <c r="H800" s="17"/>
    </row>
    <row r="801" spans="8:8" x14ac:dyDescent="0.45">
      <c r="H801" s="17"/>
    </row>
    <row r="802" spans="8:8" x14ac:dyDescent="0.45">
      <c r="H802" s="17"/>
    </row>
    <row r="803" spans="8:8" x14ac:dyDescent="0.45">
      <c r="H803" s="17"/>
    </row>
    <row r="804" spans="8:8" x14ac:dyDescent="0.45">
      <c r="H804" s="17"/>
    </row>
    <row r="805" spans="8:8" x14ac:dyDescent="0.45">
      <c r="H805" s="17"/>
    </row>
    <row r="806" spans="8:8" x14ac:dyDescent="0.45">
      <c r="H806" s="17"/>
    </row>
    <row r="807" spans="8:8" x14ac:dyDescent="0.45">
      <c r="H807" s="17"/>
    </row>
    <row r="808" spans="8:8" x14ac:dyDescent="0.45">
      <c r="H808" s="17"/>
    </row>
    <row r="809" spans="8:8" x14ac:dyDescent="0.45">
      <c r="H809" s="17"/>
    </row>
    <row r="810" spans="8:8" x14ac:dyDescent="0.45">
      <c r="H810" s="17"/>
    </row>
    <row r="811" spans="8:8" x14ac:dyDescent="0.45">
      <c r="H811" s="17"/>
    </row>
    <row r="812" spans="8:8" x14ac:dyDescent="0.45">
      <c r="H812" s="17"/>
    </row>
    <row r="813" spans="8:8" x14ac:dyDescent="0.45">
      <c r="H813" s="17"/>
    </row>
    <row r="814" spans="8:8" x14ac:dyDescent="0.45">
      <c r="H814" s="17"/>
    </row>
    <row r="815" spans="8:8" x14ac:dyDescent="0.45">
      <c r="H815" s="17"/>
    </row>
    <row r="816" spans="8:8" x14ac:dyDescent="0.45">
      <c r="H816" s="17"/>
    </row>
    <row r="817" spans="8:8" x14ac:dyDescent="0.45">
      <c r="H817" s="17"/>
    </row>
    <row r="818" spans="8:8" x14ac:dyDescent="0.45">
      <c r="H818" s="17"/>
    </row>
    <row r="819" spans="8:8" x14ac:dyDescent="0.45">
      <c r="H819" s="17"/>
    </row>
    <row r="820" spans="8:8" x14ac:dyDescent="0.45">
      <c r="H820" s="17"/>
    </row>
    <row r="821" spans="8:8" x14ac:dyDescent="0.45">
      <c r="H821" s="17"/>
    </row>
    <row r="822" spans="8:8" x14ac:dyDescent="0.45">
      <c r="H822" s="17"/>
    </row>
    <row r="823" spans="8:8" x14ac:dyDescent="0.45">
      <c r="H823" s="17"/>
    </row>
    <row r="824" spans="8:8" x14ac:dyDescent="0.45">
      <c r="H824" s="17"/>
    </row>
    <row r="825" spans="8:8" x14ac:dyDescent="0.45">
      <c r="H825" s="17"/>
    </row>
    <row r="826" spans="8:8" x14ac:dyDescent="0.45">
      <c r="H826" s="17"/>
    </row>
    <row r="827" spans="8:8" x14ac:dyDescent="0.45">
      <c r="H827" s="17"/>
    </row>
    <row r="828" spans="8:8" x14ac:dyDescent="0.45">
      <c r="H828" s="17"/>
    </row>
    <row r="829" spans="8:8" x14ac:dyDescent="0.45">
      <c r="H829" s="17"/>
    </row>
    <row r="830" spans="8:8" x14ac:dyDescent="0.45">
      <c r="H830" s="17"/>
    </row>
    <row r="831" spans="8:8" x14ac:dyDescent="0.45">
      <c r="H831" s="17"/>
    </row>
    <row r="832" spans="8:8" x14ac:dyDescent="0.45">
      <c r="H832" s="17"/>
    </row>
    <row r="833" spans="8:8" x14ac:dyDescent="0.45">
      <c r="H833" s="17"/>
    </row>
    <row r="834" spans="8:8" x14ac:dyDescent="0.45">
      <c r="H834" s="17"/>
    </row>
    <row r="835" spans="8:8" x14ac:dyDescent="0.45">
      <c r="H835" s="17"/>
    </row>
    <row r="836" spans="8:8" x14ac:dyDescent="0.45">
      <c r="H836" s="17"/>
    </row>
    <row r="837" spans="8:8" x14ac:dyDescent="0.45">
      <c r="H837" s="17"/>
    </row>
    <row r="838" spans="8:8" x14ac:dyDescent="0.45">
      <c r="H838" s="17"/>
    </row>
    <row r="839" spans="8:8" x14ac:dyDescent="0.45">
      <c r="H839" s="17"/>
    </row>
    <row r="840" spans="8:8" x14ac:dyDescent="0.45">
      <c r="H840" s="17"/>
    </row>
    <row r="841" spans="8:8" x14ac:dyDescent="0.45">
      <c r="H841" s="17"/>
    </row>
    <row r="842" spans="8:8" x14ac:dyDescent="0.45">
      <c r="H842" s="17"/>
    </row>
    <row r="843" spans="8:8" x14ac:dyDescent="0.45">
      <c r="H843" s="17"/>
    </row>
    <row r="844" spans="8:8" x14ac:dyDescent="0.45">
      <c r="H844" s="17"/>
    </row>
    <row r="845" spans="8:8" x14ac:dyDescent="0.45">
      <c r="H845" s="17"/>
    </row>
    <row r="846" spans="8:8" x14ac:dyDescent="0.45">
      <c r="H846" s="17"/>
    </row>
    <row r="847" spans="8:8" x14ac:dyDescent="0.45">
      <c r="H847" s="17"/>
    </row>
    <row r="848" spans="8:8" x14ac:dyDescent="0.45">
      <c r="H848" s="17"/>
    </row>
    <row r="849" spans="8:8" x14ac:dyDescent="0.45">
      <c r="H849" s="17"/>
    </row>
    <row r="850" spans="8:8" x14ac:dyDescent="0.45">
      <c r="H850" s="17"/>
    </row>
    <row r="851" spans="8:8" x14ac:dyDescent="0.45">
      <c r="H851" s="17"/>
    </row>
    <row r="852" spans="8:8" x14ac:dyDescent="0.45">
      <c r="H852" s="17"/>
    </row>
    <row r="853" spans="8:8" x14ac:dyDescent="0.45">
      <c r="H853" s="17"/>
    </row>
    <row r="854" spans="8:8" x14ac:dyDescent="0.45">
      <c r="H854" s="17"/>
    </row>
    <row r="855" spans="8:8" x14ac:dyDescent="0.45">
      <c r="H855" s="17"/>
    </row>
    <row r="856" spans="8:8" x14ac:dyDescent="0.45">
      <c r="H856" s="17"/>
    </row>
    <row r="857" spans="8:8" x14ac:dyDescent="0.45">
      <c r="H857" s="17"/>
    </row>
    <row r="858" spans="8:8" x14ac:dyDescent="0.45">
      <c r="H858" s="17"/>
    </row>
    <row r="859" spans="8:8" x14ac:dyDescent="0.45">
      <c r="H859" s="17"/>
    </row>
    <row r="860" spans="8:8" x14ac:dyDescent="0.45">
      <c r="H860" s="17"/>
    </row>
    <row r="861" spans="8:8" x14ac:dyDescent="0.45">
      <c r="H861" s="17"/>
    </row>
    <row r="862" spans="8:8" x14ac:dyDescent="0.45">
      <c r="H862" s="17"/>
    </row>
    <row r="863" spans="8:8" x14ac:dyDescent="0.45">
      <c r="H863" s="17"/>
    </row>
    <row r="864" spans="8:8" x14ac:dyDescent="0.45">
      <c r="H864" s="17"/>
    </row>
    <row r="865" spans="8:8" x14ac:dyDescent="0.45">
      <c r="H865" s="17"/>
    </row>
    <row r="866" spans="8:8" x14ac:dyDescent="0.45">
      <c r="H866" s="17"/>
    </row>
    <row r="867" spans="8:8" x14ac:dyDescent="0.45">
      <c r="H867" s="17"/>
    </row>
    <row r="868" spans="8:8" x14ac:dyDescent="0.45">
      <c r="H868" s="17"/>
    </row>
    <row r="869" spans="8:8" x14ac:dyDescent="0.45">
      <c r="H869" s="17"/>
    </row>
    <row r="870" spans="8:8" x14ac:dyDescent="0.45">
      <c r="H870" s="17"/>
    </row>
    <row r="871" spans="8:8" x14ac:dyDescent="0.45">
      <c r="H871" s="17"/>
    </row>
    <row r="872" spans="8:8" x14ac:dyDescent="0.45">
      <c r="H872" s="17"/>
    </row>
    <row r="873" spans="8:8" x14ac:dyDescent="0.45">
      <c r="H873" s="17"/>
    </row>
    <row r="874" spans="8:8" x14ac:dyDescent="0.45">
      <c r="H874" s="17"/>
    </row>
    <row r="875" spans="8:8" x14ac:dyDescent="0.45">
      <c r="H875" s="17"/>
    </row>
    <row r="876" spans="8:8" x14ac:dyDescent="0.45">
      <c r="H876" s="17"/>
    </row>
    <row r="877" spans="8:8" x14ac:dyDescent="0.45">
      <c r="H877" s="17"/>
    </row>
    <row r="878" spans="8:8" x14ac:dyDescent="0.45">
      <c r="H878" s="17"/>
    </row>
    <row r="879" spans="8:8" x14ac:dyDescent="0.45">
      <c r="H879" s="17"/>
    </row>
    <row r="880" spans="8:8" x14ac:dyDescent="0.45">
      <c r="H880" s="17"/>
    </row>
    <row r="881" spans="8:8" x14ac:dyDescent="0.45">
      <c r="H881" s="17"/>
    </row>
    <row r="882" spans="8:8" x14ac:dyDescent="0.45">
      <c r="H882" s="17"/>
    </row>
    <row r="883" spans="8:8" x14ac:dyDescent="0.45">
      <c r="H883" s="17"/>
    </row>
    <row r="884" spans="8:8" x14ac:dyDescent="0.45">
      <c r="H884" s="17"/>
    </row>
    <row r="885" spans="8:8" x14ac:dyDescent="0.45">
      <c r="H885" s="17"/>
    </row>
    <row r="886" spans="8:8" x14ac:dyDescent="0.45">
      <c r="H886" s="17"/>
    </row>
    <row r="887" spans="8:8" x14ac:dyDescent="0.45">
      <c r="H887" s="17"/>
    </row>
    <row r="888" spans="8:8" x14ac:dyDescent="0.45">
      <c r="H888" s="17"/>
    </row>
    <row r="889" spans="8:8" x14ac:dyDescent="0.45">
      <c r="H889" s="17"/>
    </row>
    <row r="890" spans="8:8" x14ac:dyDescent="0.45">
      <c r="H890" s="17"/>
    </row>
    <row r="891" spans="8:8" x14ac:dyDescent="0.45">
      <c r="H891" s="17"/>
    </row>
    <row r="892" spans="8:8" x14ac:dyDescent="0.45">
      <c r="H892" s="17"/>
    </row>
    <row r="893" spans="8:8" x14ac:dyDescent="0.45">
      <c r="H893" s="17"/>
    </row>
    <row r="894" spans="8:8" x14ac:dyDescent="0.45">
      <c r="H894" s="17"/>
    </row>
    <row r="895" spans="8:8" x14ac:dyDescent="0.45">
      <c r="H895" s="17"/>
    </row>
    <row r="896" spans="8:8" x14ac:dyDescent="0.45">
      <c r="H896" s="17"/>
    </row>
    <row r="897" spans="8:8" x14ac:dyDescent="0.45">
      <c r="H897" s="17"/>
    </row>
    <row r="898" spans="8:8" x14ac:dyDescent="0.45">
      <c r="H898" s="17"/>
    </row>
    <row r="899" spans="8:8" x14ac:dyDescent="0.45">
      <c r="H899" s="17"/>
    </row>
    <row r="900" spans="8:8" x14ac:dyDescent="0.45">
      <c r="H900" s="17"/>
    </row>
    <row r="901" spans="8:8" x14ac:dyDescent="0.45">
      <c r="H901" s="17"/>
    </row>
    <row r="902" spans="8:8" x14ac:dyDescent="0.45">
      <c r="H902" s="17"/>
    </row>
    <row r="903" spans="8:8" x14ac:dyDescent="0.45">
      <c r="H903" s="17"/>
    </row>
    <row r="904" spans="8:8" x14ac:dyDescent="0.45">
      <c r="H904" s="17"/>
    </row>
    <row r="905" spans="8:8" x14ac:dyDescent="0.45">
      <c r="H905" s="17"/>
    </row>
    <row r="906" spans="8:8" x14ac:dyDescent="0.45">
      <c r="H906" s="17"/>
    </row>
    <row r="907" spans="8:8" x14ac:dyDescent="0.45">
      <c r="H907" s="17"/>
    </row>
    <row r="908" spans="8:8" x14ac:dyDescent="0.45">
      <c r="H908" s="17"/>
    </row>
    <row r="909" spans="8:8" x14ac:dyDescent="0.45">
      <c r="H909" s="17"/>
    </row>
    <row r="910" spans="8:8" x14ac:dyDescent="0.45">
      <c r="H910" s="17"/>
    </row>
    <row r="911" spans="8:8" x14ac:dyDescent="0.45">
      <c r="H911" s="17"/>
    </row>
    <row r="912" spans="8:8" x14ac:dyDescent="0.45">
      <c r="H912" s="17"/>
    </row>
    <row r="913" spans="8:8" x14ac:dyDescent="0.45">
      <c r="H913" s="17"/>
    </row>
    <row r="914" spans="8:8" x14ac:dyDescent="0.45">
      <c r="H914" s="17"/>
    </row>
    <row r="915" spans="8:8" x14ac:dyDescent="0.45">
      <c r="H915" s="17"/>
    </row>
    <row r="916" spans="8:8" x14ac:dyDescent="0.45">
      <c r="H916" s="17"/>
    </row>
    <row r="917" spans="8:8" x14ac:dyDescent="0.45">
      <c r="H917" s="17"/>
    </row>
    <row r="918" spans="8:8" x14ac:dyDescent="0.45">
      <c r="H918" s="17"/>
    </row>
    <row r="919" spans="8:8" x14ac:dyDescent="0.45">
      <c r="H919" s="17"/>
    </row>
    <row r="920" spans="8:8" x14ac:dyDescent="0.45">
      <c r="H920" s="17"/>
    </row>
    <row r="921" spans="8:8" x14ac:dyDescent="0.45">
      <c r="H921" s="17"/>
    </row>
    <row r="922" spans="8:8" x14ac:dyDescent="0.45">
      <c r="H922" s="17"/>
    </row>
    <row r="923" spans="8:8" x14ac:dyDescent="0.45">
      <c r="H923" s="17"/>
    </row>
    <row r="924" spans="8:8" x14ac:dyDescent="0.45">
      <c r="H924" s="17"/>
    </row>
    <row r="925" spans="8:8" x14ac:dyDescent="0.45">
      <c r="H925" s="17"/>
    </row>
    <row r="926" spans="8:8" x14ac:dyDescent="0.45">
      <c r="H926" s="17"/>
    </row>
    <row r="927" spans="8:8" x14ac:dyDescent="0.45">
      <c r="H927" s="17"/>
    </row>
    <row r="928" spans="8:8" x14ac:dyDescent="0.45">
      <c r="H928" s="17"/>
    </row>
    <row r="929" spans="8:8" x14ac:dyDescent="0.45">
      <c r="H929" s="17"/>
    </row>
    <row r="930" spans="8:8" x14ac:dyDescent="0.45">
      <c r="H930" s="17"/>
    </row>
    <row r="931" spans="8:8" x14ac:dyDescent="0.45">
      <c r="H931" s="17"/>
    </row>
    <row r="932" spans="8:8" x14ac:dyDescent="0.45">
      <c r="H932" s="17"/>
    </row>
    <row r="933" spans="8:8" x14ac:dyDescent="0.45">
      <c r="H933" s="17"/>
    </row>
    <row r="934" spans="8:8" x14ac:dyDescent="0.45">
      <c r="H934" s="17"/>
    </row>
    <row r="935" spans="8:8" x14ac:dyDescent="0.45">
      <c r="H935" s="17"/>
    </row>
    <row r="936" spans="8:8" x14ac:dyDescent="0.45">
      <c r="H936" s="17"/>
    </row>
    <row r="937" spans="8:8" x14ac:dyDescent="0.45">
      <c r="H937" s="17"/>
    </row>
    <row r="938" spans="8:8" x14ac:dyDescent="0.45">
      <c r="H938" s="17"/>
    </row>
    <row r="939" spans="8:8" x14ac:dyDescent="0.45">
      <c r="H939" s="17"/>
    </row>
    <row r="940" spans="8:8" x14ac:dyDescent="0.45">
      <c r="H940" s="17"/>
    </row>
    <row r="941" spans="8:8" x14ac:dyDescent="0.45">
      <c r="H941" s="17"/>
    </row>
    <row r="942" spans="8:8" x14ac:dyDescent="0.45">
      <c r="H942" s="17"/>
    </row>
    <row r="943" spans="8:8" x14ac:dyDescent="0.45">
      <c r="H943" s="17"/>
    </row>
    <row r="944" spans="8:8" x14ac:dyDescent="0.45">
      <c r="H944" s="17"/>
    </row>
    <row r="945" spans="8:8" x14ac:dyDescent="0.45">
      <c r="H945" s="17"/>
    </row>
    <row r="946" spans="8:8" x14ac:dyDescent="0.45">
      <c r="H946" s="17"/>
    </row>
    <row r="947" spans="8:8" x14ac:dyDescent="0.45">
      <c r="H947" s="17"/>
    </row>
    <row r="948" spans="8:8" x14ac:dyDescent="0.45">
      <c r="H948" s="17"/>
    </row>
    <row r="949" spans="8:8" x14ac:dyDescent="0.45">
      <c r="H949" s="17"/>
    </row>
    <row r="950" spans="8:8" x14ac:dyDescent="0.45">
      <c r="H950" s="17"/>
    </row>
    <row r="951" spans="8:8" x14ac:dyDescent="0.45">
      <c r="H951" s="17"/>
    </row>
    <row r="952" spans="8:8" x14ac:dyDescent="0.45">
      <c r="H952" s="17"/>
    </row>
    <row r="953" spans="8:8" x14ac:dyDescent="0.45">
      <c r="H953" s="17"/>
    </row>
    <row r="954" spans="8:8" x14ac:dyDescent="0.45">
      <c r="H954" s="17"/>
    </row>
    <row r="955" spans="8:8" x14ac:dyDescent="0.45">
      <c r="H955" s="17"/>
    </row>
    <row r="956" spans="8:8" x14ac:dyDescent="0.45">
      <c r="H956" s="17"/>
    </row>
    <row r="957" spans="8:8" x14ac:dyDescent="0.45">
      <c r="H957" s="17"/>
    </row>
    <row r="958" spans="8:8" x14ac:dyDescent="0.45">
      <c r="H958" s="17"/>
    </row>
    <row r="959" spans="8:8" x14ac:dyDescent="0.45">
      <c r="H959" s="17"/>
    </row>
    <row r="960" spans="8:8" x14ac:dyDescent="0.45">
      <c r="H960" s="17"/>
    </row>
    <row r="961" spans="8:8" x14ac:dyDescent="0.45">
      <c r="H961" s="17"/>
    </row>
    <row r="962" spans="8:8" x14ac:dyDescent="0.45">
      <c r="H962" s="17"/>
    </row>
    <row r="963" spans="8:8" x14ac:dyDescent="0.45">
      <c r="H963" s="17"/>
    </row>
    <row r="964" spans="8:8" x14ac:dyDescent="0.45">
      <c r="H964" s="17"/>
    </row>
    <row r="965" spans="8:8" x14ac:dyDescent="0.45">
      <c r="H965" s="17"/>
    </row>
    <row r="966" spans="8:8" x14ac:dyDescent="0.45">
      <c r="H966" s="17"/>
    </row>
    <row r="967" spans="8:8" x14ac:dyDescent="0.45">
      <c r="H967" s="17"/>
    </row>
    <row r="968" spans="8:8" x14ac:dyDescent="0.45">
      <c r="H968" s="17"/>
    </row>
    <row r="969" spans="8:8" x14ac:dyDescent="0.45">
      <c r="H969" s="17"/>
    </row>
    <row r="970" spans="8:8" x14ac:dyDescent="0.45">
      <c r="H970" s="17"/>
    </row>
    <row r="971" spans="8:8" x14ac:dyDescent="0.45">
      <c r="H971" s="17"/>
    </row>
    <row r="972" spans="8:8" x14ac:dyDescent="0.45">
      <c r="H972" s="17"/>
    </row>
    <row r="973" spans="8:8" x14ac:dyDescent="0.45">
      <c r="H973" s="17"/>
    </row>
    <row r="974" spans="8:8" x14ac:dyDescent="0.45">
      <c r="H974" s="17"/>
    </row>
    <row r="975" spans="8:8" x14ac:dyDescent="0.45">
      <c r="H975" s="17"/>
    </row>
    <row r="976" spans="8:8" x14ac:dyDescent="0.45">
      <c r="H976" s="17"/>
    </row>
    <row r="977" spans="8:8" x14ac:dyDescent="0.45">
      <c r="H977" s="17"/>
    </row>
    <row r="978" spans="8:8" x14ac:dyDescent="0.45">
      <c r="H978" s="17"/>
    </row>
    <row r="979" spans="8:8" x14ac:dyDescent="0.45">
      <c r="H979" s="17"/>
    </row>
    <row r="980" spans="8:8" x14ac:dyDescent="0.45">
      <c r="H980" s="17"/>
    </row>
    <row r="981" spans="8:8" x14ac:dyDescent="0.45">
      <c r="H981" s="17"/>
    </row>
    <row r="982" spans="8:8" x14ac:dyDescent="0.45">
      <c r="H982" s="17"/>
    </row>
    <row r="983" spans="8:8" x14ac:dyDescent="0.45">
      <c r="H983" s="17"/>
    </row>
    <row r="984" spans="8:8" x14ac:dyDescent="0.45">
      <c r="H984" s="17"/>
    </row>
    <row r="985" spans="8:8" x14ac:dyDescent="0.45">
      <c r="H985" s="17"/>
    </row>
    <row r="986" spans="8:8" x14ac:dyDescent="0.45">
      <c r="H986" s="17"/>
    </row>
    <row r="987" spans="8:8" x14ac:dyDescent="0.45">
      <c r="H987" s="17"/>
    </row>
    <row r="988" spans="8:8" x14ac:dyDescent="0.45">
      <c r="H988" s="17"/>
    </row>
    <row r="989" spans="8:8" x14ac:dyDescent="0.45">
      <c r="H989" s="17"/>
    </row>
    <row r="990" spans="8:8" x14ac:dyDescent="0.45">
      <c r="H990" s="17"/>
    </row>
    <row r="991" spans="8:8" x14ac:dyDescent="0.45">
      <c r="H991" s="17"/>
    </row>
    <row r="992" spans="8:8" x14ac:dyDescent="0.45">
      <c r="H992" s="17"/>
    </row>
    <row r="993" spans="8:8" x14ac:dyDescent="0.45">
      <c r="H993" s="17"/>
    </row>
    <row r="994" spans="8:8" x14ac:dyDescent="0.45">
      <c r="H994" s="17"/>
    </row>
    <row r="995" spans="8:8" x14ac:dyDescent="0.45">
      <c r="H995" s="17"/>
    </row>
    <row r="996" spans="8:8" x14ac:dyDescent="0.45">
      <c r="H996" s="17"/>
    </row>
    <row r="997" spans="8:8" x14ac:dyDescent="0.45">
      <c r="H997" s="17"/>
    </row>
    <row r="998" spans="8:8" x14ac:dyDescent="0.45">
      <c r="H998" s="17"/>
    </row>
    <row r="999" spans="8:8" x14ac:dyDescent="0.45">
      <c r="H999" s="17"/>
    </row>
    <row r="1000" spans="8:8" x14ac:dyDescent="0.45">
      <c r="H1000" s="17"/>
    </row>
    <row r="1001" spans="8:8" x14ac:dyDescent="0.45">
      <c r="H1001" s="17"/>
    </row>
    <row r="1002" spans="8:8" x14ac:dyDescent="0.45">
      <c r="H1002" s="17"/>
    </row>
    <row r="1003" spans="8:8" x14ac:dyDescent="0.45">
      <c r="H1003" s="17"/>
    </row>
    <row r="1004" spans="8:8" x14ac:dyDescent="0.45">
      <c r="H1004" s="17"/>
    </row>
    <row r="1005" spans="8:8" x14ac:dyDescent="0.45">
      <c r="H1005" s="17"/>
    </row>
    <row r="1006" spans="8:8" x14ac:dyDescent="0.45">
      <c r="H1006" s="17"/>
    </row>
    <row r="1007" spans="8:8" x14ac:dyDescent="0.45">
      <c r="H1007" s="17"/>
    </row>
    <row r="1008" spans="8:8" x14ac:dyDescent="0.45">
      <c r="H1008" s="17"/>
    </row>
    <row r="1009" spans="8:8" x14ac:dyDescent="0.45">
      <c r="H1009" s="17"/>
    </row>
    <row r="1010" spans="8:8" x14ac:dyDescent="0.45">
      <c r="H1010" s="17"/>
    </row>
    <row r="1011" spans="8:8" x14ac:dyDescent="0.45">
      <c r="H1011" s="17"/>
    </row>
    <row r="1012" spans="8:8" x14ac:dyDescent="0.45">
      <c r="H1012" s="17"/>
    </row>
    <row r="1013" spans="8:8" x14ac:dyDescent="0.45">
      <c r="H1013" s="17"/>
    </row>
    <row r="1014" spans="8:8" x14ac:dyDescent="0.45">
      <c r="H1014" s="17"/>
    </row>
    <row r="1015" spans="8:8" x14ac:dyDescent="0.45">
      <c r="H1015" s="17"/>
    </row>
    <row r="1016" spans="8:8" x14ac:dyDescent="0.45">
      <c r="H1016" s="17"/>
    </row>
    <row r="1017" spans="8:8" x14ac:dyDescent="0.45">
      <c r="H1017" s="17"/>
    </row>
    <row r="1018" spans="8:8" x14ac:dyDescent="0.45">
      <c r="H1018" s="17"/>
    </row>
    <row r="1019" spans="8:8" x14ac:dyDescent="0.45">
      <c r="H1019" s="17"/>
    </row>
    <row r="1020" spans="8:8" x14ac:dyDescent="0.45">
      <c r="H1020" s="17"/>
    </row>
    <row r="1021" spans="8:8" x14ac:dyDescent="0.45">
      <c r="H1021" s="17"/>
    </row>
    <row r="1022" spans="8:8" x14ac:dyDescent="0.45">
      <c r="H1022" s="17"/>
    </row>
    <row r="1023" spans="8:8" x14ac:dyDescent="0.45">
      <c r="H1023" s="17"/>
    </row>
    <row r="1024" spans="8:8" x14ac:dyDescent="0.45">
      <c r="H1024" s="17"/>
    </row>
    <row r="1025" spans="8:8" x14ac:dyDescent="0.45">
      <c r="H1025" s="17"/>
    </row>
    <row r="1026" spans="8:8" x14ac:dyDescent="0.45">
      <c r="H1026" s="17"/>
    </row>
    <row r="1027" spans="8:8" x14ac:dyDescent="0.45">
      <c r="H1027" s="17"/>
    </row>
    <row r="1028" spans="8:8" x14ac:dyDescent="0.45">
      <c r="H1028" s="17"/>
    </row>
    <row r="1029" spans="8:8" x14ac:dyDescent="0.45">
      <c r="H1029" s="17"/>
    </row>
    <row r="1030" spans="8:8" x14ac:dyDescent="0.45">
      <c r="H1030" s="17"/>
    </row>
    <row r="1031" spans="8:8" x14ac:dyDescent="0.45">
      <c r="H1031" s="17"/>
    </row>
    <row r="1032" spans="8:8" x14ac:dyDescent="0.45">
      <c r="H1032" s="17"/>
    </row>
    <row r="1033" spans="8:8" x14ac:dyDescent="0.45">
      <c r="H1033" s="17"/>
    </row>
    <row r="1034" spans="8:8" x14ac:dyDescent="0.45">
      <c r="H1034" s="17"/>
    </row>
    <row r="1035" spans="8:8" x14ac:dyDescent="0.45">
      <c r="H1035" s="17"/>
    </row>
    <row r="1036" spans="8:8" x14ac:dyDescent="0.45">
      <c r="H1036" s="17"/>
    </row>
    <row r="1037" spans="8:8" x14ac:dyDescent="0.45">
      <c r="H1037" s="17"/>
    </row>
    <row r="1038" spans="8:8" x14ac:dyDescent="0.45">
      <c r="H1038" s="17"/>
    </row>
    <row r="1039" spans="8:8" x14ac:dyDescent="0.45">
      <c r="H1039" s="17"/>
    </row>
    <row r="1040" spans="8:8" x14ac:dyDescent="0.45">
      <c r="H1040" s="17"/>
    </row>
    <row r="1041" spans="8:8" x14ac:dyDescent="0.45">
      <c r="H1041" s="17"/>
    </row>
    <row r="1042" spans="8:8" x14ac:dyDescent="0.45">
      <c r="H1042" s="17"/>
    </row>
    <row r="1043" spans="8:8" x14ac:dyDescent="0.45">
      <c r="H1043" s="17"/>
    </row>
    <row r="1044" spans="8:8" x14ac:dyDescent="0.45">
      <c r="H1044" s="17"/>
    </row>
    <row r="1045" spans="8:8" x14ac:dyDescent="0.45">
      <c r="H1045" s="17"/>
    </row>
    <row r="1046" spans="8:8" x14ac:dyDescent="0.45">
      <c r="H1046" s="17"/>
    </row>
    <row r="1047" spans="8:8" x14ac:dyDescent="0.45">
      <c r="H1047" s="17"/>
    </row>
    <row r="1048" spans="8:8" x14ac:dyDescent="0.45">
      <c r="H1048" s="17"/>
    </row>
    <row r="1049" spans="8:8" x14ac:dyDescent="0.45">
      <c r="H1049" s="17"/>
    </row>
    <row r="1050" spans="8:8" x14ac:dyDescent="0.45">
      <c r="H1050" s="17"/>
    </row>
    <row r="1051" spans="8:8" x14ac:dyDescent="0.45">
      <c r="H1051" s="17"/>
    </row>
    <row r="1052" spans="8:8" x14ac:dyDescent="0.45">
      <c r="H1052" s="17"/>
    </row>
    <row r="1053" spans="8:8" x14ac:dyDescent="0.45">
      <c r="H1053" s="17"/>
    </row>
    <row r="1054" spans="8:8" x14ac:dyDescent="0.45">
      <c r="H1054" s="17"/>
    </row>
    <row r="1055" spans="8:8" x14ac:dyDescent="0.45">
      <c r="H1055" s="17"/>
    </row>
    <row r="1056" spans="8:8" x14ac:dyDescent="0.45">
      <c r="H1056" s="17"/>
    </row>
    <row r="1057" spans="8:8" x14ac:dyDescent="0.45">
      <c r="H1057" s="17"/>
    </row>
    <row r="1058" spans="8:8" x14ac:dyDescent="0.45">
      <c r="H1058" s="17"/>
    </row>
    <row r="1059" spans="8:8" x14ac:dyDescent="0.45">
      <c r="H1059" s="17"/>
    </row>
    <row r="1060" spans="8:8" x14ac:dyDescent="0.45">
      <c r="H1060" s="17"/>
    </row>
    <row r="1061" spans="8:8" x14ac:dyDescent="0.45">
      <c r="H1061" s="17"/>
    </row>
    <row r="1062" spans="8:8" x14ac:dyDescent="0.45">
      <c r="H1062" s="17"/>
    </row>
    <row r="1063" spans="8:8" x14ac:dyDescent="0.45">
      <c r="H1063" s="17"/>
    </row>
    <row r="1064" spans="8:8" x14ac:dyDescent="0.45">
      <c r="H1064" s="17"/>
    </row>
    <row r="1065" spans="8:8" x14ac:dyDescent="0.45">
      <c r="H1065" s="17"/>
    </row>
    <row r="1066" spans="8:8" x14ac:dyDescent="0.45">
      <c r="H1066" s="17"/>
    </row>
    <row r="1067" spans="8:8" x14ac:dyDescent="0.45">
      <c r="H1067" s="17"/>
    </row>
    <row r="1068" spans="8:8" x14ac:dyDescent="0.45">
      <c r="H1068" s="17"/>
    </row>
    <row r="1069" spans="8:8" x14ac:dyDescent="0.45">
      <c r="H1069" s="17"/>
    </row>
    <row r="1070" spans="8:8" x14ac:dyDescent="0.45">
      <c r="H1070" s="17"/>
    </row>
    <row r="1071" spans="8:8" x14ac:dyDescent="0.45">
      <c r="H1071" s="17"/>
    </row>
    <row r="1072" spans="8:8" x14ac:dyDescent="0.45">
      <c r="H1072" s="17"/>
    </row>
    <row r="1073" spans="8:8" x14ac:dyDescent="0.45">
      <c r="H1073" s="17"/>
    </row>
    <row r="1074" spans="8:8" x14ac:dyDescent="0.45">
      <c r="H1074" s="17"/>
    </row>
    <row r="1075" spans="8:8" x14ac:dyDescent="0.45">
      <c r="H1075" s="17"/>
    </row>
    <row r="1076" spans="8:8" x14ac:dyDescent="0.45">
      <c r="H1076" s="17"/>
    </row>
    <row r="1077" spans="8:8" x14ac:dyDescent="0.45">
      <c r="H1077" s="17"/>
    </row>
    <row r="1078" spans="8:8" x14ac:dyDescent="0.45">
      <c r="H1078" s="17"/>
    </row>
    <row r="1079" spans="8:8" x14ac:dyDescent="0.45">
      <c r="H1079" s="17"/>
    </row>
    <row r="1080" spans="8:8" x14ac:dyDescent="0.45">
      <c r="H1080" s="17"/>
    </row>
    <row r="1081" spans="8:8" x14ac:dyDescent="0.45">
      <c r="H1081" s="17"/>
    </row>
    <row r="1082" spans="8:8" x14ac:dyDescent="0.45">
      <c r="H1082" s="17"/>
    </row>
    <row r="1083" spans="8:8" x14ac:dyDescent="0.45">
      <c r="H1083" s="17"/>
    </row>
    <row r="1084" spans="8:8" x14ac:dyDescent="0.45">
      <c r="H1084" s="17"/>
    </row>
    <row r="1085" spans="8:8" x14ac:dyDescent="0.45">
      <c r="H1085" s="17"/>
    </row>
    <row r="1086" spans="8:8" x14ac:dyDescent="0.45">
      <c r="H1086" s="17"/>
    </row>
    <row r="1087" spans="8:8" x14ac:dyDescent="0.45">
      <c r="H1087" s="17"/>
    </row>
    <row r="1088" spans="8:8" x14ac:dyDescent="0.45">
      <c r="H1088" s="17"/>
    </row>
    <row r="1089" spans="8:8" x14ac:dyDescent="0.45">
      <c r="H1089" s="17"/>
    </row>
    <row r="1090" spans="8:8" x14ac:dyDescent="0.45">
      <c r="H1090" s="17"/>
    </row>
    <row r="1091" spans="8:8" x14ac:dyDescent="0.45">
      <c r="H1091" s="17"/>
    </row>
    <row r="1092" spans="8:8" x14ac:dyDescent="0.45">
      <c r="H1092" s="17"/>
    </row>
    <row r="1093" spans="8:8" x14ac:dyDescent="0.45">
      <c r="H1093" s="17"/>
    </row>
    <row r="1094" spans="8:8" x14ac:dyDescent="0.45">
      <c r="H1094" s="17"/>
    </row>
    <row r="1095" spans="8:8" x14ac:dyDescent="0.45">
      <c r="H1095" s="17"/>
    </row>
    <row r="1096" spans="8:8" x14ac:dyDescent="0.45">
      <c r="H1096" s="17"/>
    </row>
    <row r="1097" spans="8:8" x14ac:dyDescent="0.45">
      <c r="H1097" s="17"/>
    </row>
    <row r="1098" spans="8:8" x14ac:dyDescent="0.45">
      <c r="H1098" s="17"/>
    </row>
    <row r="1099" spans="8:8" x14ac:dyDescent="0.45">
      <c r="H1099" s="17"/>
    </row>
    <row r="1100" spans="8:8" x14ac:dyDescent="0.45">
      <c r="H1100" s="17"/>
    </row>
    <row r="1101" spans="8:8" x14ac:dyDescent="0.45">
      <c r="H1101" s="17"/>
    </row>
    <row r="1102" spans="8:8" x14ac:dyDescent="0.45">
      <c r="H1102" s="17"/>
    </row>
    <row r="1103" spans="8:8" x14ac:dyDescent="0.45">
      <c r="H1103" s="17"/>
    </row>
    <row r="1104" spans="8:8" x14ac:dyDescent="0.45">
      <c r="H1104" s="17"/>
    </row>
    <row r="1105" spans="8:8" x14ac:dyDescent="0.45">
      <c r="H1105" s="17"/>
    </row>
    <row r="1106" spans="8:8" x14ac:dyDescent="0.45">
      <c r="H1106" s="17"/>
    </row>
    <row r="1107" spans="8:8" x14ac:dyDescent="0.45">
      <c r="H1107" s="17"/>
    </row>
    <row r="1108" spans="8:8" x14ac:dyDescent="0.45">
      <c r="H1108" s="17"/>
    </row>
    <row r="1109" spans="8:8" x14ac:dyDescent="0.45">
      <c r="H1109" s="17"/>
    </row>
    <row r="1110" spans="8:8" x14ac:dyDescent="0.45">
      <c r="H1110" s="17"/>
    </row>
    <row r="1111" spans="8:8" x14ac:dyDescent="0.45">
      <c r="H1111" s="17"/>
    </row>
    <row r="1112" spans="8:8" x14ac:dyDescent="0.45">
      <c r="H1112" s="17"/>
    </row>
    <row r="1113" spans="8:8" x14ac:dyDescent="0.45">
      <c r="H1113" s="17"/>
    </row>
    <row r="1114" spans="8:8" x14ac:dyDescent="0.45">
      <c r="H1114" s="17"/>
    </row>
    <row r="1115" spans="8:8" x14ac:dyDescent="0.45">
      <c r="H1115" s="17"/>
    </row>
    <row r="1116" spans="8:8" x14ac:dyDescent="0.45">
      <c r="H1116" s="17"/>
    </row>
    <row r="1117" spans="8:8" x14ac:dyDescent="0.45">
      <c r="H1117" s="17"/>
    </row>
    <row r="1118" spans="8:8" x14ac:dyDescent="0.45">
      <c r="H1118" s="17"/>
    </row>
    <row r="1119" spans="8:8" x14ac:dyDescent="0.45">
      <c r="H1119" s="17"/>
    </row>
    <row r="1120" spans="8:8" x14ac:dyDescent="0.45">
      <c r="H1120" s="17"/>
    </row>
    <row r="1121" spans="8:8" x14ac:dyDescent="0.45">
      <c r="H1121" s="17"/>
    </row>
    <row r="1122" spans="8:8" x14ac:dyDescent="0.45">
      <c r="H1122" s="17"/>
    </row>
    <row r="1123" spans="8:8" x14ac:dyDescent="0.45">
      <c r="H1123" s="17"/>
    </row>
    <row r="1124" spans="8:8" x14ac:dyDescent="0.45">
      <c r="H1124" s="17"/>
    </row>
    <row r="1125" spans="8:8" x14ac:dyDescent="0.45">
      <c r="H1125" s="17"/>
    </row>
    <row r="1126" spans="8:8" x14ac:dyDescent="0.45">
      <c r="H1126" s="17"/>
    </row>
    <row r="1127" spans="8:8" x14ac:dyDescent="0.45">
      <c r="H1127" s="17"/>
    </row>
    <row r="1128" spans="8:8" x14ac:dyDescent="0.45">
      <c r="H1128" s="17"/>
    </row>
    <row r="1129" spans="8:8" x14ac:dyDescent="0.45">
      <c r="H1129" s="17"/>
    </row>
    <row r="1130" spans="8:8" x14ac:dyDescent="0.45">
      <c r="H1130" s="17"/>
    </row>
    <row r="1131" spans="8:8" x14ac:dyDescent="0.45">
      <c r="H1131" s="17"/>
    </row>
    <row r="1132" spans="8:8" x14ac:dyDescent="0.45">
      <c r="H1132" s="17"/>
    </row>
    <row r="1133" spans="8:8" x14ac:dyDescent="0.45">
      <c r="H1133" s="17"/>
    </row>
    <row r="1134" spans="8:8" x14ac:dyDescent="0.45">
      <c r="H1134" s="17"/>
    </row>
    <row r="1135" spans="8:8" x14ac:dyDescent="0.45">
      <c r="H1135" s="17"/>
    </row>
    <row r="1136" spans="8:8" x14ac:dyDescent="0.45">
      <c r="H1136" s="17"/>
    </row>
    <row r="1137" spans="8:8" x14ac:dyDescent="0.45">
      <c r="H1137" s="17"/>
    </row>
    <row r="1138" spans="8:8" x14ac:dyDescent="0.45">
      <c r="H1138" s="17"/>
    </row>
    <row r="1139" spans="8:8" x14ac:dyDescent="0.45">
      <c r="H1139" s="17"/>
    </row>
    <row r="1140" spans="8:8" x14ac:dyDescent="0.45">
      <c r="H1140" s="17"/>
    </row>
    <row r="1141" spans="8:8" x14ac:dyDescent="0.45">
      <c r="H1141" s="17"/>
    </row>
    <row r="1142" spans="8:8" x14ac:dyDescent="0.45">
      <c r="H1142" s="17"/>
    </row>
    <row r="1143" spans="8:8" x14ac:dyDescent="0.45">
      <c r="H1143" s="17"/>
    </row>
    <row r="1144" spans="8:8" x14ac:dyDescent="0.45">
      <c r="H1144" s="17"/>
    </row>
    <row r="1145" spans="8:8" x14ac:dyDescent="0.45">
      <c r="H1145" s="17"/>
    </row>
    <row r="1146" spans="8:8" x14ac:dyDescent="0.45">
      <c r="H1146" s="17"/>
    </row>
    <row r="1147" spans="8:8" x14ac:dyDescent="0.45">
      <c r="H1147" s="17"/>
    </row>
    <row r="1148" spans="8:8" x14ac:dyDescent="0.45">
      <c r="H1148" s="17"/>
    </row>
    <row r="1149" spans="8:8" x14ac:dyDescent="0.45">
      <c r="H1149" s="17"/>
    </row>
    <row r="1150" spans="8:8" x14ac:dyDescent="0.45">
      <c r="H1150" s="17"/>
    </row>
    <row r="1151" spans="8:8" x14ac:dyDescent="0.45">
      <c r="H1151" s="17"/>
    </row>
    <row r="1152" spans="8:8" x14ac:dyDescent="0.45">
      <c r="H1152" s="17"/>
    </row>
    <row r="1153" spans="8:8" x14ac:dyDescent="0.45">
      <c r="H1153" s="17"/>
    </row>
    <row r="1154" spans="8:8" x14ac:dyDescent="0.45">
      <c r="H1154" s="17"/>
    </row>
    <row r="1155" spans="8:8" x14ac:dyDescent="0.45">
      <c r="H1155" s="17"/>
    </row>
    <row r="1156" spans="8:8" x14ac:dyDescent="0.45">
      <c r="H1156" s="17"/>
    </row>
    <row r="1157" spans="8:8" x14ac:dyDescent="0.45">
      <c r="H1157" s="17"/>
    </row>
    <row r="1158" spans="8:8" x14ac:dyDescent="0.45">
      <c r="H1158" s="17"/>
    </row>
    <row r="1159" spans="8:8" x14ac:dyDescent="0.45">
      <c r="H1159" s="17"/>
    </row>
    <row r="1160" spans="8:8" x14ac:dyDescent="0.45">
      <c r="H1160" s="17"/>
    </row>
    <row r="1161" spans="8:8" x14ac:dyDescent="0.45">
      <c r="H1161" s="17"/>
    </row>
    <row r="1162" spans="8:8" x14ac:dyDescent="0.45">
      <c r="H1162" s="17"/>
    </row>
    <row r="1163" spans="8:8" x14ac:dyDescent="0.45">
      <c r="H1163" s="17"/>
    </row>
    <row r="1164" spans="8:8" x14ac:dyDescent="0.45">
      <c r="H1164" s="17"/>
    </row>
    <row r="1165" spans="8:8" x14ac:dyDescent="0.45">
      <c r="H1165" s="17"/>
    </row>
    <row r="1166" spans="8:8" x14ac:dyDescent="0.45">
      <c r="H1166" s="17"/>
    </row>
    <row r="1167" spans="8:8" x14ac:dyDescent="0.45">
      <c r="H1167" s="17"/>
    </row>
    <row r="1168" spans="8:8" x14ac:dyDescent="0.45">
      <c r="H1168" s="17"/>
    </row>
    <row r="1169" spans="8:8" x14ac:dyDescent="0.45">
      <c r="H1169" s="17"/>
    </row>
    <row r="1170" spans="8:8" x14ac:dyDescent="0.45">
      <c r="H1170" s="17"/>
    </row>
    <row r="1171" spans="8:8" x14ac:dyDescent="0.45">
      <c r="H1171" s="17"/>
    </row>
    <row r="1172" spans="8:8" x14ac:dyDescent="0.45">
      <c r="H1172" s="17"/>
    </row>
    <row r="1173" spans="8:8" x14ac:dyDescent="0.45">
      <c r="H1173" s="17"/>
    </row>
    <row r="1174" spans="8:8" x14ac:dyDescent="0.45">
      <c r="H1174" s="17"/>
    </row>
    <row r="1175" spans="8:8" x14ac:dyDescent="0.45">
      <c r="H1175" s="17"/>
    </row>
    <row r="1176" spans="8:8" x14ac:dyDescent="0.45">
      <c r="H1176" s="17"/>
    </row>
    <row r="1177" spans="8:8" x14ac:dyDescent="0.45">
      <c r="H1177" s="17"/>
    </row>
    <row r="1178" spans="8:8" x14ac:dyDescent="0.45">
      <c r="H1178" s="17"/>
    </row>
    <row r="1179" spans="8:8" x14ac:dyDescent="0.45">
      <c r="H1179" s="17"/>
    </row>
    <row r="1180" spans="8:8" x14ac:dyDescent="0.45">
      <c r="H1180" s="17"/>
    </row>
    <row r="1181" spans="8:8" x14ac:dyDescent="0.45">
      <c r="H1181" s="17"/>
    </row>
    <row r="1182" spans="8:8" x14ac:dyDescent="0.45">
      <c r="H1182" s="17"/>
    </row>
    <row r="1183" spans="8:8" x14ac:dyDescent="0.45">
      <c r="H1183" s="17"/>
    </row>
    <row r="1184" spans="8:8" x14ac:dyDescent="0.45">
      <c r="H1184" s="17"/>
    </row>
    <row r="1185" spans="8:8" x14ac:dyDescent="0.45">
      <c r="H1185" s="17"/>
    </row>
    <row r="1186" spans="8:8" x14ac:dyDescent="0.45">
      <c r="H1186" s="17"/>
    </row>
    <row r="1187" spans="8:8" x14ac:dyDescent="0.45">
      <c r="H1187" s="17"/>
    </row>
    <row r="1188" spans="8:8" x14ac:dyDescent="0.45">
      <c r="H1188" s="17"/>
    </row>
    <row r="1189" spans="8:8" x14ac:dyDescent="0.45">
      <c r="H1189" s="17"/>
    </row>
    <row r="1190" spans="8:8" x14ac:dyDescent="0.45">
      <c r="H1190" s="17"/>
    </row>
    <row r="1191" spans="8:8" x14ac:dyDescent="0.45">
      <c r="H1191" s="17"/>
    </row>
    <row r="1192" spans="8:8" x14ac:dyDescent="0.45">
      <c r="H1192" s="17"/>
    </row>
    <row r="1193" spans="8:8" x14ac:dyDescent="0.45">
      <c r="H1193" s="17"/>
    </row>
    <row r="1194" spans="8:8" x14ac:dyDescent="0.45">
      <c r="H1194" s="17"/>
    </row>
    <row r="1195" spans="8:8" x14ac:dyDescent="0.45">
      <c r="H1195" s="17"/>
    </row>
    <row r="1196" spans="8:8" x14ac:dyDescent="0.45">
      <c r="H1196" s="17"/>
    </row>
    <row r="1197" spans="8:8" x14ac:dyDescent="0.45">
      <c r="H1197" s="17"/>
    </row>
    <row r="1198" spans="8:8" x14ac:dyDescent="0.45">
      <c r="H1198" s="17"/>
    </row>
    <row r="1199" spans="8:8" x14ac:dyDescent="0.45">
      <c r="H1199" s="17"/>
    </row>
    <row r="1200" spans="8:8" x14ac:dyDescent="0.45">
      <c r="H1200" s="17"/>
    </row>
    <row r="1201" spans="8:8" x14ac:dyDescent="0.45">
      <c r="H1201" s="17"/>
    </row>
    <row r="1202" spans="8:8" x14ac:dyDescent="0.45">
      <c r="H1202" s="17"/>
    </row>
    <row r="1203" spans="8:8" x14ac:dyDescent="0.45">
      <c r="H1203" s="17"/>
    </row>
    <row r="1204" spans="8:8" x14ac:dyDescent="0.45">
      <c r="H1204" s="17"/>
    </row>
    <row r="1205" spans="8:8" x14ac:dyDescent="0.45">
      <c r="H1205" s="17"/>
    </row>
    <row r="1206" spans="8:8" x14ac:dyDescent="0.45">
      <c r="H1206" s="17"/>
    </row>
    <row r="1207" spans="8:8" x14ac:dyDescent="0.45">
      <c r="H1207" s="17"/>
    </row>
    <row r="1208" spans="8:8" x14ac:dyDescent="0.45">
      <c r="H1208" s="17"/>
    </row>
    <row r="1209" spans="8:8" x14ac:dyDescent="0.45">
      <c r="H1209" s="17"/>
    </row>
    <row r="1210" spans="8:8" x14ac:dyDescent="0.45">
      <c r="H1210" s="17"/>
    </row>
    <row r="1211" spans="8:8" x14ac:dyDescent="0.45">
      <c r="H1211" s="17"/>
    </row>
    <row r="1212" spans="8:8" x14ac:dyDescent="0.45">
      <c r="H1212" s="17"/>
    </row>
    <row r="1213" spans="8:8" x14ac:dyDescent="0.45">
      <c r="H1213" s="17"/>
    </row>
    <row r="1214" spans="8:8" x14ac:dyDescent="0.45">
      <c r="H1214" s="17"/>
    </row>
    <row r="1215" spans="8:8" x14ac:dyDescent="0.45">
      <c r="H1215" s="17"/>
    </row>
    <row r="1216" spans="8:8" x14ac:dyDescent="0.45">
      <c r="H1216" s="17"/>
    </row>
    <row r="1217" spans="8:8" x14ac:dyDescent="0.45">
      <c r="H1217" s="17"/>
    </row>
    <row r="1218" spans="8:8" x14ac:dyDescent="0.45">
      <c r="H1218" s="17"/>
    </row>
    <row r="1219" spans="8:8" x14ac:dyDescent="0.45">
      <c r="H1219" s="17"/>
    </row>
    <row r="1220" spans="8:8" x14ac:dyDescent="0.45">
      <c r="H1220" s="17"/>
    </row>
    <row r="1221" spans="8:8" x14ac:dyDescent="0.45">
      <c r="H1221" s="17"/>
    </row>
    <row r="1222" spans="8:8" x14ac:dyDescent="0.45">
      <c r="H1222" s="17"/>
    </row>
    <row r="1223" spans="8:8" x14ac:dyDescent="0.45">
      <c r="H1223" s="17"/>
    </row>
    <row r="1224" spans="8:8" x14ac:dyDescent="0.45">
      <c r="H1224" s="17"/>
    </row>
    <row r="1225" spans="8:8" x14ac:dyDescent="0.45">
      <c r="H1225" s="17"/>
    </row>
    <row r="1226" spans="8:8" x14ac:dyDescent="0.45">
      <c r="H1226" s="17"/>
    </row>
    <row r="1227" spans="8:8" x14ac:dyDescent="0.45">
      <c r="H1227" s="17"/>
    </row>
    <row r="1228" spans="8:8" x14ac:dyDescent="0.45">
      <c r="H1228" s="17"/>
    </row>
    <row r="1229" spans="8:8" x14ac:dyDescent="0.45">
      <c r="H1229" s="17"/>
    </row>
    <row r="1230" spans="8:8" x14ac:dyDescent="0.45">
      <c r="H1230" s="17"/>
    </row>
    <row r="1231" spans="8:8" x14ac:dyDescent="0.45">
      <c r="H1231" s="17"/>
    </row>
    <row r="1232" spans="8:8" x14ac:dyDescent="0.45">
      <c r="H1232" s="17"/>
    </row>
    <row r="1233" spans="8:8" x14ac:dyDescent="0.45">
      <c r="H1233" s="17"/>
    </row>
    <row r="1234" spans="8:8" x14ac:dyDescent="0.45">
      <c r="H1234" s="17"/>
    </row>
    <row r="1235" spans="8:8" x14ac:dyDescent="0.45">
      <c r="H1235" s="17"/>
    </row>
    <row r="1236" spans="8:8" x14ac:dyDescent="0.45">
      <c r="H1236" s="17"/>
    </row>
    <row r="1237" spans="8:8" x14ac:dyDescent="0.45">
      <c r="H1237" s="17"/>
    </row>
    <row r="1238" spans="8:8" x14ac:dyDescent="0.45">
      <c r="H1238" s="17"/>
    </row>
    <row r="1239" spans="8:8" x14ac:dyDescent="0.45">
      <c r="H1239" s="17"/>
    </row>
    <row r="1240" spans="8:8" x14ac:dyDescent="0.45">
      <c r="H1240" s="17"/>
    </row>
    <row r="1241" spans="8:8" x14ac:dyDescent="0.45">
      <c r="H1241" s="17"/>
    </row>
    <row r="1242" spans="8:8" x14ac:dyDescent="0.45">
      <c r="H1242" s="17"/>
    </row>
    <row r="1243" spans="8:8" x14ac:dyDescent="0.45">
      <c r="H1243" s="17"/>
    </row>
    <row r="1244" spans="8:8" x14ac:dyDescent="0.45">
      <c r="H1244" s="17"/>
    </row>
    <row r="1245" spans="8:8" x14ac:dyDescent="0.45">
      <c r="H1245" s="17"/>
    </row>
    <row r="1246" spans="8:8" x14ac:dyDescent="0.45">
      <c r="H1246" s="17"/>
    </row>
    <row r="1247" spans="8:8" x14ac:dyDescent="0.45">
      <c r="H1247" s="17"/>
    </row>
    <row r="1248" spans="8:8" x14ac:dyDescent="0.45">
      <c r="H1248" s="17"/>
    </row>
    <row r="1249" spans="8:8" x14ac:dyDescent="0.45">
      <c r="H1249" s="17"/>
    </row>
    <row r="1250" spans="8:8" x14ac:dyDescent="0.45">
      <c r="H1250" s="17"/>
    </row>
    <row r="1251" spans="8:8" x14ac:dyDescent="0.45">
      <c r="H1251" s="17"/>
    </row>
    <row r="1252" spans="8:8" x14ac:dyDescent="0.45">
      <c r="H1252" s="17"/>
    </row>
    <row r="1253" spans="8:8" x14ac:dyDescent="0.45">
      <c r="H1253" s="17"/>
    </row>
    <row r="1254" spans="8:8" x14ac:dyDescent="0.45">
      <c r="H1254" s="17"/>
    </row>
    <row r="1255" spans="8:8" x14ac:dyDescent="0.45">
      <c r="H1255" s="17"/>
    </row>
    <row r="1256" spans="8:8" x14ac:dyDescent="0.45">
      <c r="H1256" s="17"/>
    </row>
    <row r="1257" spans="8:8" x14ac:dyDescent="0.45">
      <c r="H1257" s="17"/>
    </row>
    <row r="1258" spans="8:8" x14ac:dyDescent="0.45">
      <c r="H1258" s="17"/>
    </row>
    <row r="1259" spans="8:8" x14ac:dyDescent="0.45">
      <c r="H1259" s="17"/>
    </row>
    <row r="1260" spans="8:8" x14ac:dyDescent="0.45">
      <c r="H1260" s="17"/>
    </row>
    <row r="1261" spans="8:8" x14ac:dyDescent="0.45">
      <c r="H1261" s="17"/>
    </row>
    <row r="1262" spans="8:8" x14ac:dyDescent="0.45">
      <c r="H1262" s="17"/>
    </row>
    <row r="1263" spans="8:8" x14ac:dyDescent="0.45">
      <c r="H1263" s="17"/>
    </row>
    <row r="1264" spans="8:8" x14ac:dyDescent="0.45">
      <c r="H1264" s="17"/>
    </row>
    <row r="1265" spans="8:8" x14ac:dyDescent="0.45">
      <c r="H1265" s="17"/>
    </row>
    <row r="1266" spans="8:8" x14ac:dyDescent="0.45">
      <c r="H1266" s="17"/>
    </row>
    <row r="1267" spans="8:8" x14ac:dyDescent="0.45">
      <c r="H1267" s="17"/>
    </row>
    <row r="1268" spans="8:8" x14ac:dyDescent="0.45">
      <c r="H1268" s="17"/>
    </row>
    <row r="1269" spans="8:8" x14ac:dyDescent="0.45">
      <c r="H1269" s="17"/>
    </row>
    <row r="1270" spans="8:8" x14ac:dyDescent="0.45">
      <c r="H1270" s="17"/>
    </row>
    <row r="1271" spans="8:8" x14ac:dyDescent="0.45">
      <c r="H1271" s="17"/>
    </row>
    <row r="1272" spans="8:8" x14ac:dyDescent="0.45">
      <c r="H1272" s="17"/>
    </row>
    <row r="1273" spans="8:8" x14ac:dyDescent="0.45">
      <c r="H1273" s="17"/>
    </row>
    <row r="1274" spans="8:8" x14ac:dyDescent="0.45">
      <c r="H1274" s="17"/>
    </row>
    <row r="1275" spans="8:8" x14ac:dyDescent="0.45">
      <c r="H1275" s="17"/>
    </row>
    <row r="1276" spans="8:8" x14ac:dyDescent="0.45">
      <c r="H1276" s="17"/>
    </row>
    <row r="1277" spans="8:8" x14ac:dyDescent="0.45">
      <c r="H1277" s="17"/>
    </row>
    <row r="1278" spans="8:8" x14ac:dyDescent="0.45">
      <c r="H1278" s="17"/>
    </row>
    <row r="1279" spans="8:8" x14ac:dyDescent="0.45">
      <c r="H1279" s="17"/>
    </row>
    <row r="1280" spans="8:8" x14ac:dyDescent="0.45">
      <c r="H1280" s="17"/>
    </row>
    <row r="1281" spans="8:8" x14ac:dyDescent="0.45">
      <c r="H1281" s="17"/>
    </row>
    <row r="1282" spans="8:8" x14ac:dyDescent="0.45">
      <c r="H1282" s="17"/>
    </row>
    <row r="1283" spans="8:8" x14ac:dyDescent="0.45">
      <c r="H1283" s="17"/>
    </row>
    <row r="1284" spans="8:8" x14ac:dyDescent="0.45">
      <c r="H1284" s="17"/>
    </row>
    <row r="1285" spans="8:8" x14ac:dyDescent="0.45">
      <c r="H1285" s="17"/>
    </row>
    <row r="1286" spans="8:8" x14ac:dyDescent="0.45">
      <c r="H1286" s="17"/>
    </row>
    <row r="1287" spans="8:8" x14ac:dyDescent="0.45">
      <c r="H1287" s="17"/>
    </row>
    <row r="1288" spans="8:8" x14ac:dyDescent="0.45">
      <c r="H1288" s="17"/>
    </row>
    <row r="1289" spans="8:8" x14ac:dyDescent="0.45">
      <c r="H1289" s="17"/>
    </row>
    <row r="1290" spans="8:8" x14ac:dyDescent="0.45">
      <c r="H1290" s="17"/>
    </row>
    <row r="1291" spans="8:8" x14ac:dyDescent="0.45">
      <c r="H1291" s="17"/>
    </row>
    <row r="1292" spans="8:8" x14ac:dyDescent="0.45">
      <c r="H1292" s="17"/>
    </row>
    <row r="1293" spans="8:8" x14ac:dyDescent="0.45">
      <c r="H1293" s="17"/>
    </row>
    <row r="1294" spans="8:8" x14ac:dyDescent="0.45">
      <c r="H1294" s="17"/>
    </row>
    <row r="1295" spans="8:8" x14ac:dyDescent="0.45">
      <c r="H1295" s="17"/>
    </row>
    <row r="1296" spans="8:8" x14ac:dyDescent="0.45">
      <c r="H1296" s="17"/>
    </row>
    <row r="1297" spans="8:8" x14ac:dyDescent="0.45">
      <c r="H1297" s="17"/>
    </row>
    <row r="1298" spans="8:8" x14ac:dyDescent="0.45">
      <c r="H1298" s="17"/>
    </row>
    <row r="1299" spans="8:8" x14ac:dyDescent="0.45">
      <c r="H1299" s="17"/>
    </row>
    <row r="1300" spans="8:8" x14ac:dyDescent="0.45">
      <c r="H1300" s="17"/>
    </row>
    <row r="1301" spans="8:8" x14ac:dyDescent="0.45">
      <c r="H1301" s="17"/>
    </row>
    <row r="1302" spans="8:8" x14ac:dyDescent="0.45">
      <c r="H1302" s="17"/>
    </row>
    <row r="1303" spans="8:8" x14ac:dyDescent="0.45">
      <c r="H1303" s="17"/>
    </row>
    <row r="1304" spans="8:8" x14ac:dyDescent="0.45">
      <c r="H1304" s="17"/>
    </row>
    <row r="1305" spans="8:8" x14ac:dyDescent="0.45">
      <c r="H1305" s="17"/>
    </row>
    <row r="1306" spans="8:8" x14ac:dyDescent="0.45">
      <c r="H1306" s="17"/>
    </row>
    <row r="1307" spans="8:8" x14ac:dyDescent="0.45">
      <c r="H1307" s="17"/>
    </row>
    <row r="1308" spans="8:8" x14ac:dyDescent="0.45">
      <c r="H1308" s="17"/>
    </row>
    <row r="1309" spans="8:8" x14ac:dyDescent="0.45">
      <c r="H1309" s="17"/>
    </row>
    <row r="1310" spans="8:8" x14ac:dyDescent="0.45">
      <c r="H1310" s="17"/>
    </row>
    <row r="1311" spans="8:8" x14ac:dyDescent="0.45">
      <c r="H1311" s="17"/>
    </row>
    <row r="1312" spans="8:8" x14ac:dyDescent="0.45">
      <c r="H1312" s="17"/>
    </row>
    <row r="1313" spans="8:8" x14ac:dyDescent="0.45">
      <c r="H1313" s="17"/>
    </row>
    <row r="1314" spans="8:8" x14ac:dyDescent="0.45">
      <c r="H1314" s="17"/>
    </row>
    <row r="1315" spans="8:8" x14ac:dyDescent="0.45">
      <c r="H1315" s="17"/>
    </row>
    <row r="1316" spans="8:8" x14ac:dyDescent="0.45">
      <c r="H1316" s="17"/>
    </row>
    <row r="1317" spans="8:8" x14ac:dyDescent="0.45">
      <c r="H1317" s="17"/>
    </row>
    <row r="1318" spans="8:8" x14ac:dyDescent="0.45">
      <c r="H1318" s="17"/>
    </row>
    <row r="1319" spans="8:8" x14ac:dyDescent="0.45">
      <c r="H1319" s="17"/>
    </row>
    <row r="1320" spans="8:8" x14ac:dyDescent="0.45">
      <c r="H1320" s="17"/>
    </row>
    <row r="1321" spans="8:8" x14ac:dyDescent="0.45">
      <c r="H1321" s="17"/>
    </row>
    <row r="1322" spans="8:8" x14ac:dyDescent="0.45">
      <c r="H1322" s="17"/>
    </row>
    <row r="1323" spans="8:8" x14ac:dyDescent="0.45">
      <c r="H1323" s="17"/>
    </row>
    <row r="1324" spans="8:8" x14ac:dyDescent="0.45">
      <c r="H1324" s="17"/>
    </row>
    <row r="1325" spans="8:8" x14ac:dyDescent="0.45">
      <c r="H1325" s="17"/>
    </row>
    <row r="1326" spans="8:8" x14ac:dyDescent="0.45">
      <c r="H1326" s="17"/>
    </row>
    <row r="1327" spans="8:8" x14ac:dyDescent="0.45">
      <c r="H1327" s="17"/>
    </row>
    <row r="1328" spans="8:8" x14ac:dyDescent="0.45">
      <c r="H1328" s="17"/>
    </row>
    <row r="1329" spans="8:8" x14ac:dyDescent="0.45">
      <c r="H1329" s="17"/>
    </row>
    <row r="1330" spans="8:8" x14ac:dyDescent="0.45">
      <c r="H1330" s="17"/>
    </row>
    <row r="1331" spans="8:8" x14ac:dyDescent="0.45">
      <c r="H1331" s="17"/>
    </row>
    <row r="1332" spans="8:8" x14ac:dyDescent="0.45">
      <c r="H1332" s="17"/>
    </row>
    <row r="1333" spans="8:8" x14ac:dyDescent="0.45">
      <c r="H1333" s="17"/>
    </row>
    <row r="1334" spans="8:8" x14ac:dyDescent="0.45">
      <c r="H1334" s="17"/>
    </row>
    <row r="1335" spans="8:8" x14ac:dyDescent="0.45">
      <c r="H1335" s="17"/>
    </row>
    <row r="1336" spans="8:8" x14ac:dyDescent="0.45">
      <c r="H1336" s="17"/>
    </row>
    <row r="1337" spans="8:8" x14ac:dyDescent="0.45">
      <c r="H1337" s="17"/>
    </row>
    <row r="1338" spans="8:8" x14ac:dyDescent="0.45">
      <c r="H1338" s="17"/>
    </row>
    <row r="1339" spans="8:8" x14ac:dyDescent="0.45">
      <c r="H1339" s="17"/>
    </row>
    <row r="1340" spans="8:8" x14ac:dyDescent="0.45">
      <c r="H1340" s="17"/>
    </row>
    <row r="1341" spans="8:8" x14ac:dyDescent="0.45">
      <c r="H1341" s="17"/>
    </row>
    <row r="1342" spans="8:8" x14ac:dyDescent="0.45">
      <c r="H1342" s="17"/>
    </row>
    <row r="1343" spans="8:8" x14ac:dyDescent="0.45">
      <c r="H1343" s="17"/>
    </row>
    <row r="1344" spans="8:8" x14ac:dyDescent="0.45">
      <c r="H1344" s="17"/>
    </row>
    <row r="1345" spans="8:8" x14ac:dyDescent="0.45">
      <c r="H1345" s="17"/>
    </row>
    <row r="1346" spans="8:8" x14ac:dyDescent="0.45">
      <c r="H1346" s="17"/>
    </row>
    <row r="1347" spans="8:8" x14ac:dyDescent="0.45">
      <c r="H1347" s="17"/>
    </row>
    <row r="1348" spans="8:8" x14ac:dyDescent="0.45">
      <c r="H1348" s="17"/>
    </row>
    <row r="1349" spans="8:8" x14ac:dyDescent="0.45">
      <c r="H1349" s="17"/>
    </row>
    <row r="1350" spans="8:8" x14ac:dyDescent="0.45">
      <c r="H1350" s="17"/>
    </row>
    <row r="1351" spans="8:8" x14ac:dyDescent="0.45">
      <c r="H1351" s="17"/>
    </row>
    <row r="1352" spans="8:8" x14ac:dyDescent="0.45">
      <c r="H1352" s="17"/>
    </row>
    <row r="1353" spans="8:8" x14ac:dyDescent="0.45">
      <c r="H1353" s="17"/>
    </row>
    <row r="1354" spans="8:8" x14ac:dyDescent="0.45">
      <c r="H1354" s="17"/>
    </row>
    <row r="1355" spans="8:8" x14ac:dyDescent="0.45">
      <c r="H1355" s="17"/>
    </row>
    <row r="1356" spans="8:8" x14ac:dyDescent="0.45">
      <c r="H1356" s="17"/>
    </row>
    <row r="1357" spans="8:8" x14ac:dyDescent="0.45">
      <c r="H1357" s="17"/>
    </row>
    <row r="1358" spans="8:8" x14ac:dyDescent="0.45">
      <c r="H1358" s="17"/>
    </row>
    <row r="1359" spans="8:8" x14ac:dyDescent="0.45">
      <c r="H1359" s="17"/>
    </row>
    <row r="1360" spans="8:8" x14ac:dyDescent="0.45">
      <c r="H1360" s="17"/>
    </row>
    <row r="1361" spans="8:8" x14ac:dyDescent="0.45">
      <c r="H1361" s="17"/>
    </row>
    <row r="1362" spans="8:8" x14ac:dyDescent="0.45">
      <c r="H1362" s="17"/>
    </row>
    <row r="1363" spans="8:8" x14ac:dyDescent="0.45">
      <c r="H1363" s="17"/>
    </row>
    <row r="1364" spans="8:8" x14ac:dyDescent="0.45">
      <c r="H1364" s="17"/>
    </row>
    <row r="1365" spans="8:8" x14ac:dyDescent="0.45">
      <c r="H1365" s="17"/>
    </row>
    <row r="1366" spans="8:8" x14ac:dyDescent="0.45">
      <c r="H1366" s="17"/>
    </row>
    <row r="1367" spans="8:8" x14ac:dyDescent="0.45">
      <c r="H1367" s="17"/>
    </row>
    <row r="1368" spans="8:8" x14ac:dyDescent="0.45">
      <c r="H1368" s="17"/>
    </row>
    <row r="1369" spans="8:8" x14ac:dyDescent="0.45">
      <c r="H1369" s="17"/>
    </row>
    <row r="1370" spans="8:8" x14ac:dyDescent="0.45">
      <c r="H1370" s="17"/>
    </row>
    <row r="1371" spans="8:8" x14ac:dyDescent="0.45">
      <c r="H1371" s="17"/>
    </row>
    <row r="1372" spans="8:8" x14ac:dyDescent="0.45">
      <c r="H1372" s="17"/>
    </row>
    <row r="1373" spans="8:8" x14ac:dyDescent="0.45">
      <c r="H1373" s="17"/>
    </row>
    <row r="1374" spans="8:8" x14ac:dyDescent="0.45">
      <c r="H1374" s="17"/>
    </row>
    <row r="1375" spans="8:8" x14ac:dyDescent="0.45">
      <c r="H1375" s="17"/>
    </row>
    <row r="1376" spans="8:8" x14ac:dyDescent="0.45">
      <c r="H1376" s="17"/>
    </row>
    <row r="1377" spans="8:8" x14ac:dyDescent="0.45">
      <c r="H1377" s="17"/>
    </row>
    <row r="1378" spans="8:8" x14ac:dyDescent="0.45">
      <c r="H1378" s="17"/>
    </row>
    <row r="1379" spans="8:8" x14ac:dyDescent="0.45">
      <c r="H1379" s="17"/>
    </row>
    <row r="1380" spans="8:8" x14ac:dyDescent="0.45">
      <c r="H1380" s="17"/>
    </row>
    <row r="1381" spans="8:8" x14ac:dyDescent="0.45">
      <c r="H1381" s="17"/>
    </row>
    <row r="1382" spans="8:8" x14ac:dyDescent="0.45">
      <c r="H1382" s="17"/>
    </row>
    <row r="1383" spans="8:8" x14ac:dyDescent="0.45">
      <c r="H1383" s="17"/>
    </row>
    <row r="1384" spans="8:8" x14ac:dyDescent="0.45">
      <c r="H1384" s="17"/>
    </row>
    <row r="1385" spans="8:8" x14ac:dyDescent="0.45">
      <c r="H1385" s="17"/>
    </row>
    <row r="1386" spans="8:8" x14ac:dyDescent="0.45">
      <c r="H1386" s="17"/>
    </row>
    <row r="1387" spans="8:8" x14ac:dyDescent="0.45">
      <c r="H1387" s="17"/>
    </row>
    <row r="1388" spans="8:8" x14ac:dyDescent="0.45">
      <c r="H1388" s="17"/>
    </row>
    <row r="1389" spans="8:8" x14ac:dyDescent="0.45">
      <c r="H1389" s="17"/>
    </row>
    <row r="1390" spans="8:8" x14ac:dyDescent="0.45">
      <c r="H1390" s="17"/>
    </row>
    <row r="1391" spans="8:8" x14ac:dyDescent="0.45">
      <c r="H1391" s="17"/>
    </row>
    <row r="1392" spans="8:8" x14ac:dyDescent="0.45">
      <c r="H1392" s="17"/>
    </row>
    <row r="1393" spans="8:8" x14ac:dyDescent="0.45">
      <c r="H1393" s="17"/>
    </row>
    <row r="1394" spans="8:8" x14ac:dyDescent="0.45">
      <c r="H1394" s="17"/>
    </row>
    <row r="1395" spans="8:8" x14ac:dyDescent="0.45">
      <c r="H1395" s="17"/>
    </row>
    <row r="1396" spans="8:8" x14ac:dyDescent="0.45">
      <c r="H1396" s="17"/>
    </row>
    <row r="1397" spans="8:8" x14ac:dyDescent="0.45">
      <c r="H1397" s="17"/>
    </row>
    <row r="1398" spans="8:8" x14ac:dyDescent="0.45">
      <c r="H1398" s="17"/>
    </row>
    <row r="1399" spans="8:8" x14ac:dyDescent="0.45">
      <c r="H1399" s="17"/>
    </row>
    <row r="1400" spans="8:8" x14ac:dyDescent="0.45">
      <c r="H1400" s="17"/>
    </row>
    <row r="1401" spans="8:8" x14ac:dyDescent="0.45">
      <c r="H1401" s="17"/>
    </row>
    <row r="1402" spans="8:8" x14ac:dyDescent="0.45">
      <c r="H1402" s="17"/>
    </row>
    <row r="1403" spans="8:8" x14ac:dyDescent="0.45">
      <c r="H1403" s="17"/>
    </row>
    <row r="1404" spans="8:8" x14ac:dyDescent="0.45">
      <c r="H1404" s="17"/>
    </row>
    <row r="1405" spans="8:8" x14ac:dyDescent="0.45">
      <c r="H1405" s="17"/>
    </row>
    <row r="1406" spans="8:8" x14ac:dyDescent="0.45">
      <c r="H1406" s="17"/>
    </row>
    <row r="1407" spans="8:8" x14ac:dyDescent="0.45">
      <c r="H1407" s="17"/>
    </row>
    <row r="1408" spans="8:8" x14ac:dyDescent="0.45">
      <c r="H1408" s="17"/>
    </row>
    <row r="1409" spans="8:8" x14ac:dyDescent="0.45">
      <c r="H1409" s="17"/>
    </row>
    <row r="1410" spans="8:8" x14ac:dyDescent="0.45">
      <c r="H1410" s="17"/>
    </row>
    <row r="1411" spans="8:8" x14ac:dyDescent="0.45">
      <c r="H1411" s="17"/>
    </row>
    <row r="1412" spans="8:8" x14ac:dyDescent="0.45">
      <c r="H1412" s="17"/>
    </row>
    <row r="1413" spans="8:8" x14ac:dyDescent="0.45">
      <c r="H1413" s="17"/>
    </row>
    <row r="1414" spans="8:8" x14ac:dyDescent="0.45">
      <c r="H1414" s="17"/>
    </row>
    <row r="1415" spans="8:8" x14ac:dyDescent="0.45">
      <c r="H1415" s="17"/>
    </row>
    <row r="1416" spans="8:8" x14ac:dyDescent="0.45">
      <c r="H1416" s="17"/>
    </row>
    <row r="1417" spans="8:8" x14ac:dyDescent="0.45">
      <c r="H1417" s="17"/>
    </row>
    <row r="1418" spans="8:8" x14ac:dyDescent="0.45">
      <c r="H1418" s="17"/>
    </row>
    <row r="1419" spans="8:8" x14ac:dyDescent="0.45">
      <c r="H1419" s="17"/>
    </row>
    <row r="1420" spans="8:8" x14ac:dyDescent="0.45">
      <c r="H1420" s="17"/>
    </row>
    <row r="1421" spans="8:8" x14ac:dyDescent="0.45">
      <c r="H1421" s="17"/>
    </row>
    <row r="1422" spans="8:8" x14ac:dyDescent="0.45">
      <c r="H1422" s="17"/>
    </row>
    <row r="1423" spans="8:8" x14ac:dyDescent="0.45">
      <c r="H1423" s="17"/>
    </row>
    <row r="1424" spans="8:8" x14ac:dyDescent="0.45">
      <c r="H1424" s="17"/>
    </row>
    <row r="1425" spans="8:8" x14ac:dyDescent="0.45">
      <c r="H1425" s="17"/>
    </row>
    <row r="1426" spans="8:8" x14ac:dyDescent="0.45">
      <c r="H1426" s="17"/>
    </row>
    <row r="1427" spans="8:8" x14ac:dyDescent="0.45">
      <c r="H1427" s="17"/>
    </row>
    <row r="1428" spans="8:8" x14ac:dyDescent="0.45">
      <c r="H1428" s="17"/>
    </row>
    <row r="1429" spans="8:8" x14ac:dyDescent="0.45">
      <c r="H1429" s="17"/>
    </row>
    <row r="1430" spans="8:8" x14ac:dyDescent="0.45">
      <c r="H1430" s="17"/>
    </row>
    <row r="1431" spans="8:8" x14ac:dyDescent="0.45">
      <c r="H1431" s="17"/>
    </row>
    <row r="1432" spans="8:8" x14ac:dyDescent="0.45">
      <c r="H1432" s="17"/>
    </row>
    <row r="1433" spans="8:8" x14ac:dyDescent="0.45">
      <c r="H1433" s="17"/>
    </row>
    <row r="1434" spans="8:8" x14ac:dyDescent="0.45">
      <c r="H1434" s="17"/>
    </row>
    <row r="1435" spans="8:8" x14ac:dyDescent="0.45">
      <c r="H1435" s="17"/>
    </row>
    <row r="1436" spans="8:8" x14ac:dyDescent="0.45">
      <c r="H1436" s="17"/>
    </row>
    <row r="1437" spans="8:8" x14ac:dyDescent="0.45">
      <c r="H1437" s="17"/>
    </row>
    <row r="1438" spans="8:8" x14ac:dyDescent="0.45">
      <c r="H1438" s="17"/>
    </row>
    <row r="1439" spans="8:8" x14ac:dyDescent="0.45">
      <c r="H1439" s="17"/>
    </row>
    <row r="1440" spans="8:8" x14ac:dyDescent="0.45">
      <c r="H1440" s="17"/>
    </row>
    <row r="1441" spans="8:8" x14ac:dyDescent="0.45">
      <c r="H1441" s="17"/>
    </row>
    <row r="1442" spans="8:8" x14ac:dyDescent="0.45">
      <c r="H1442" s="17"/>
    </row>
    <row r="1443" spans="8:8" x14ac:dyDescent="0.45">
      <c r="H1443" s="17"/>
    </row>
    <row r="1444" spans="8:8" x14ac:dyDescent="0.45">
      <c r="H1444" s="17"/>
    </row>
    <row r="1445" spans="8:8" x14ac:dyDescent="0.45">
      <c r="H1445" s="17"/>
    </row>
    <row r="1446" spans="8:8" x14ac:dyDescent="0.45">
      <c r="H1446" s="17"/>
    </row>
    <row r="1447" spans="8:8" x14ac:dyDescent="0.45">
      <c r="H1447" s="17"/>
    </row>
    <row r="1448" spans="8:8" x14ac:dyDescent="0.45">
      <c r="H1448" s="17"/>
    </row>
    <row r="1449" spans="8:8" x14ac:dyDescent="0.45">
      <c r="H1449" s="17"/>
    </row>
    <row r="1450" spans="8:8" x14ac:dyDescent="0.45">
      <c r="H1450" s="17"/>
    </row>
    <row r="1451" spans="8:8" x14ac:dyDescent="0.45">
      <c r="H1451" s="17"/>
    </row>
    <row r="1452" spans="8:8" x14ac:dyDescent="0.45">
      <c r="H1452" s="17"/>
    </row>
    <row r="1453" spans="8:8" x14ac:dyDescent="0.45">
      <c r="H1453" s="17"/>
    </row>
    <row r="1454" spans="8:8" x14ac:dyDescent="0.45">
      <c r="H1454" s="17"/>
    </row>
    <row r="1455" spans="8:8" x14ac:dyDescent="0.45">
      <c r="H1455" s="17"/>
    </row>
    <row r="1456" spans="8:8" x14ac:dyDescent="0.45">
      <c r="H1456" s="17"/>
    </row>
    <row r="1457" spans="8:8" x14ac:dyDescent="0.45">
      <c r="H1457" s="17"/>
    </row>
    <row r="1458" spans="8:8" x14ac:dyDescent="0.45">
      <c r="H1458" s="17"/>
    </row>
    <row r="1459" spans="8:8" x14ac:dyDescent="0.45">
      <c r="H1459" s="17"/>
    </row>
    <row r="1460" spans="8:8" x14ac:dyDescent="0.45">
      <c r="H1460" s="17"/>
    </row>
    <row r="1461" spans="8:8" x14ac:dyDescent="0.45">
      <c r="H1461" s="17"/>
    </row>
    <row r="1462" spans="8:8" x14ac:dyDescent="0.45">
      <c r="H1462" s="17"/>
    </row>
    <row r="1463" spans="8:8" x14ac:dyDescent="0.45">
      <c r="H1463" s="17"/>
    </row>
    <row r="1464" spans="8:8" x14ac:dyDescent="0.45">
      <c r="H1464" s="17"/>
    </row>
    <row r="1465" spans="8:8" x14ac:dyDescent="0.45">
      <c r="H1465" s="17"/>
    </row>
    <row r="1466" spans="8:8" x14ac:dyDescent="0.45">
      <c r="H1466" s="17"/>
    </row>
    <row r="1467" spans="8:8" x14ac:dyDescent="0.45">
      <c r="H1467" s="17"/>
    </row>
    <row r="1468" spans="8:8" x14ac:dyDescent="0.45">
      <c r="H1468" s="17"/>
    </row>
    <row r="1469" spans="8:8" x14ac:dyDescent="0.45">
      <c r="H1469" s="17"/>
    </row>
    <row r="1470" spans="8:8" x14ac:dyDescent="0.45">
      <c r="H1470" s="17"/>
    </row>
    <row r="1471" spans="8:8" x14ac:dyDescent="0.45">
      <c r="H1471" s="17"/>
    </row>
    <row r="1472" spans="8:8" x14ac:dyDescent="0.45">
      <c r="H1472" s="17"/>
    </row>
    <row r="1473" spans="8:8" x14ac:dyDescent="0.45">
      <c r="H1473" s="17"/>
    </row>
    <row r="1474" spans="8:8" x14ac:dyDescent="0.45">
      <c r="H1474" s="17"/>
    </row>
    <row r="1475" spans="8:8" x14ac:dyDescent="0.45">
      <c r="H1475" s="17"/>
    </row>
    <row r="1476" spans="8:8" x14ac:dyDescent="0.45">
      <c r="H1476" s="17"/>
    </row>
    <row r="1477" spans="8:8" x14ac:dyDescent="0.45">
      <c r="H1477" s="17"/>
    </row>
    <row r="1478" spans="8:8" x14ac:dyDescent="0.45">
      <c r="H1478" s="17"/>
    </row>
    <row r="1479" spans="8:8" x14ac:dyDescent="0.45">
      <c r="H1479" s="17"/>
    </row>
    <row r="1480" spans="8:8" x14ac:dyDescent="0.45">
      <c r="H1480" s="17"/>
    </row>
    <row r="1481" spans="8:8" x14ac:dyDescent="0.45">
      <c r="H1481" s="17"/>
    </row>
    <row r="1482" spans="8:8" x14ac:dyDescent="0.45">
      <c r="H1482" s="17"/>
    </row>
    <row r="1483" spans="8:8" x14ac:dyDescent="0.45">
      <c r="H1483" s="17"/>
    </row>
    <row r="1484" spans="8:8" x14ac:dyDescent="0.45">
      <c r="H1484" s="17"/>
    </row>
    <row r="1485" spans="8:8" x14ac:dyDescent="0.45">
      <c r="H1485" s="17"/>
    </row>
    <row r="1486" spans="8:8" x14ac:dyDescent="0.45">
      <c r="H1486" s="17"/>
    </row>
    <row r="1487" spans="8:8" x14ac:dyDescent="0.45">
      <c r="H1487" s="17"/>
    </row>
    <row r="1488" spans="8:8" x14ac:dyDescent="0.45">
      <c r="H1488" s="17"/>
    </row>
    <row r="1489" spans="8:8" x14ac:dyDescent="0.45">
      <c r="H1489" s="17"/>
    </row>
    <row r="1490" spans="8:8" x14ac:dyDescent="0.45">
      <c r="H1490" s="17"/>
    </row>
    <row r="1491" spans="8:8" x14ac:dyDescent="0.45">
      <c r="H1491" s="17"/>
    </row>
    <row r="1492" spans="8:8" x14ac:dyDescent="0.45">
      <c r="H1492" s="17"/>
    </row>
    <row r="1493" spans="8:8" x14ac:dyDescent="0.45">
      <c r="H1493" s="17"/>
    </row>
    <row r="1494" spans="8:8" x14ac:dyDescent="0.45">
      <c r="H1494" s="17"/>
    </row>
    <row r="1495" spans="8:8" x14ac:dyDescent="0.45">
      <c r="H1495" s="17"/>
    </row>
    <row r="1496" spans="8:8" x14ac:dyDescent="0.45">
      <c r="H1496" s="17"/>
    </row>
    <row r="1497" spans="8:8" x14ac:dyDescent="0.45">
      <c r="H1497" s="17"/>
    </row>
    <row r="1498" spans="8:8" x14ac:dyDescent="0.45">
      <c r="H1498" s="17"/>
    </row>
    <row r="1499" spans="8:8" x14ac:dyDescent="0.45">
      <c r="H1499" s="17"/>
    </row>
    <row r="1500" spans="8:8" x14ac:dyDescent="0.45">
      <c r="H1500" s="17"/>
    </row>
    <row r="1501" spans="8:8" x14ac:dyDescent="0.45">
      <c r="H1501" s="17"/>
    </row>
    <row r="1502" spans="8:8" x14ac:dyDescent="0.45">
      <c r="H1502" s="17"/>
    </row>
    <row r="1503" spans="8:8" x14ac:dyDescent="0.45">
      <c r="H1503" s="17"/>
    </row>
    <row r="1504" spans="8:8" x14ac:dyDescent="0.45">
      <c r="H1504" s="17"/>
    </row>
    <row r="1505" spans="8:8" x14ac:dyDescent="0.45">
      <c r="H1505" s="17"/>
    </row>
    <row r="1506" spans="8:8" x14ac:dyDescent="0.45">
      <c r="H1506" s="17"/>
    </row>
    <row r="1507" spans="8:8" x14ac:dyDescent="0.45">
      <c r="H1507" s="17"/>
    </row>
    <row r="1508" spans="8:8" x14ac:dyDescent="0.45">
      <c r="H1508" s="17"/>
    </row>
    <row r="1509" spans="8:8" x14ac:dyDescent="0.45">
      <c r="H1509" s="17"/>
    </row>
    <row r="1510" spans="8:8" x14ac:dyDescent="0.45">
      <c r="H1510" s="17"/>
    </row>
    <row r="1511" spans="8:8" x14ac:dyDescent="0.45">
      <c r="H1511" s="17"/>
    </row>
    <row r="1512" spans="8:8" x14ac:dyDescent="0.45">
      <c r="H1512" s="17"/>
    </row>
    <row r="1513" spans="8:8" x14ac:dyDescent="0.45">
      <c r="H1513" s="17"/>
    </row>
    <row r="1514" spans="8:8" x14ac:dyDescent="0.45">
      <c r="H1514" s="17"/>
    </row>
    <row r="1515" spans="8:8" x14ac:dyDescent="0.45">
      <c r="H1515" s="17"/>
    </row>
    <row r="1516" spans="8:8" x14ac:dyDescent="0.45">
      <c r="H1516" s="17"/>
    </row>
    <row r="1517" spans="8:8" x14ac:dyDescent="0.45">
      <c r="H1517" s="17"/>
    </row>
    <row r="1518" spans="8:8" x14ac:dyDescent="0.45">
      <c r="H1518" s="17"/>
    </row>
    <row r="1519" spans="8:8" x14ac:dyDescent="0.45">
      <c r="H1519" s="17"/>
    </row>
    <row r="1520" spans="8:8" x14ac:dyDescent="0.45">
      <c r="H1520" s="17"/>
    </row>
    <row r="1521" spans="8:8" x14ac:dyDescent="0.45">
      <c r="H1521" s="17"/>
    </row>
    <row r="1522" spans="8:8" x14ac:dyDescent="0.45">
      <c r="H1522" s="17"/>
    </row>
    <row r="1523" spans="8:8" x14ac:dyDescent="0.45">
      <c r="H1523" s="17"/>
    </row>
    <row r="1524" spans="8:8" x14ac:dyDescent="0.45">
      <c r="H1524" s="17"/>
    </row>
    <row r="1525" spans="8:8" x14ac:dyDescent="0.45">
      <c r="H1525" s="17"/>
    </row>
    <row r="1526" spans="8:8" x14ac:dyDescent="0.45">
      <c r="H1526" s="17"/>
    </row>
    <row r="1527" spans="8:8" x14ac:dyDescent="0.45">
      <c r="H1527" s="17"/>
    </row>
    <row r="1528" spans="8:8" x14ac:dyDescent="0.45">
      <c r="H1528" s="17"/>
    </row>
    <row r="1529" spans="8:8" x14ac:dyDescent="0.45">
      <c r="H1529" s="17"/>
    </row>
    <row r="1530" spans="8:8" x14ac:dyDescent="0.45">
      <c r="H1530" s="17"/>
    </row>
    <row r="1531" spans="8:8" x14ac:dyDescent="0.45">
      <c r="H1531" s="17"/>
    </row>
    <row r="1532" spans="8:8" x14ac:dyDescent="0.45">
      <c r="H1532" s="17"/>
    </row>
    <row r="1533" spans="8:8" x14ac:dyDescent="0.45">
      <c r="H1533" s="17"/>
    </row>
    <row r="1534" spans="8:8" x14ac:dyDescent="0.45">
      <c r="H1534" s="17"/>
    </row>
    <row r="1535" spans="8:8" x14ac:dyDescent="0.45">
      <c r="H1535" s="17"/>
    </row>
    <row r="1536" spans="8:8" x14ac:dyDescent="0.45">
      <c r="H1536" s="17"/>
    </row>
    <row r="1537" spans="8:8" x14ac:dyDescent="0.45">
      <c r="H1537" s="17"/>
    </row>
    <row r="1538" spans="8:8" x14ac:dyDescent="0.45">
      <c r="H1538" s="17"/>
    </row>
    <row r="1539" spans="8:8" x14ac:dyDescent="0.45">
      <c r="H1539" s="17"/>
    </row>
    <row r="1540" spans="8:8" x14ac:dyDescent="0.45">
      <c r="H1540" s="17"/>
    </row>
    <row r="1541" spans="8:8" x14ac:dyDescent="0.45">
      <c r="H1541" s="17"/>
    </row>
    <row r="1542" spans="8:8" x14ac:dyDescent="0.45">
      <c r="H1542" s="17"/>
    </row>
    <row r="1543" spans="8:8" x14ac:dyDescent="0.45">
      <c r="H1543" s="17"/>
    </row>
    <row r="1544" spans="8:8" x14ac:dyDescent="0.45">
      <c r="H1544" s="17"/>
    </row>
    <row r="1545" spans="8:8" x14ac:dyDescent="0.45">
      <c r="H1545" s="17"/>
    </row>
    <row r="1546" spans="8:8" x14ac:dyDescent="0.45">
      <c r="H1546" s="17"/>
    </row>
    <row r="1547" spans="8:8" x14ac:dyDescent="0.45">
      <c r="H1547" s="17"/>
    </row>
    <row r="1548" spans="8:8" x14ac:dyDescent="0.45">
      <c r="H1548" s="17"/>
    </row>
    <row r="1549" spans="8:8" x14ac:dyDescent="0.45">
      <c r="H1549" s="17"/>
    </row>
    <row r="1550" spans="8:8" x14ac:dyDescent="0.45">
      <c r="H1550" s="17"/>
    </row>
    <row r="1551" spans="8:8" x14ac:dyDescent="0.45">
      <c r="H1551" s="17"/>
    </row>
    <row r="1552" spans="8:8" x14ac:dyDescent="0.45">
      <c r="H1552" s="17"/>
    </row>
    <row r="1553" spans="8:8" x14ac:dyDescent="0.45">
      <c r="H1553" s="17"/>
    </row>
    <row r="1554" spans="8:8" x14ac:dyDescent="0.45">
      <c r="H1554" s="17"/>
    </row>
    <row r="1555" spans="8:8" x14ac:dyDescent="0.45">
      <c r="H1555" s="17"/>
    </row>
    <row r="1556" spans="8:8" x14ac:dyDescent="0.45">
      <c r="H1556" s="17"/>
    </row>
    <row r="1557" spans="8:8" x14ac:dyDescent="0.45">
      <c r="H1557" s="17"/>
    </row>
    <row r="1558" spans="8:8" x14ac:dyDescent="0.45">
      <c r="H1558" s="17"/>
    </row>
    <row r="1559" spans="8:8" x14ac:dyDescent="0.45">
      <c r="H1559" s="17"/>
    </row>
    <row r="1560" spans="8:8" x14ac:dyDescent="0.45">
      <c r="H1560" s="17"/>
    </row>
    <row r="1561" spans="8:8" x14ac:dyDescent="0.45">
      <c r="H1561" s="17"/>
    </row>
    <row r="1562" spans="8:8" x14ac:dyDescent="0.45">
      <c r="H1562" s="17"/>
    </row>
    <row r="1563" spans="8:8" x14ac:dyDescent="0.45">
      <c r="H1563" s="17"/>
    </row>
    <row r="1564" spans="8:8" x14ac:dyDescent="0.45">
      <c r="H1564" s="17"/>
    </row>
    <row r="1565" spans="8:8" x14ac:dyDescent="0.45">
      <c r="H1565" s="17"/>
    </row>
    <row r="1566" spans="8:8" x14ac:dyDescent="0.45">
      <c r="H1566" s="17"/>
    </row>
    <row r="1567" spans="8:8" x14ac:dyDescent="0.45">
      <c r="H1567" s="17"/>
    </row>
    <row r="1568" spans="8:8" x14ac:dyDescent="0.45">
      <c r="H1568" s="17"/>
    </row>
    <row r="1569" spans="8:8" x14ac:dyDescent="0.45">
      <c r="H1569" s="17"/>
    </row>
    <row r="1570" spans="8:8" x14ac:dyDescent="0.45">
      <c r="H1570" s="17"/>
    </row>
    <row r="1571" spans="8:8" x14ac:dyDescent="0.45">
      <c r="H1571" s="17"/>
    </row>
    <row r="1572" spans="8:8" x14ac:dyDescent="0.45">
      <c r="H1572" s="17"/>
    </row>
    <row r="1573" spans="8:8" x14ac:dyDescent="0.45">
      <c r="H1573" s="17"/>
    </row>
    <row r="1574" spans="8:8" x14ac:dyDescent="0.45">
      <c r="H1574" s="17"/>
    </row>
    <row r="1575" spans="8:8" x14ac:dyDescent="0.45">
      <c r="H1575" s="17"/>
    </row>
    <row r="1576" spans="8:8" x14ac:dyDescent="0.45">
      <c r="H1576" s="17"/>
    </row>
    <row r="1577" spans="8:8" x14ac:dyDescent="0.45">
      <c r="H1577" s="17"/>
    </row>
    <row r="1578" spans="8:8" x14ac:dyDescent="0.45">
      <c r="H1578" s="17"/>
    </row>
    <row r="1579" spans="8:8" x14ac:dyDescent="0.45">
      <c r="H1579" s="17"/>
    </row>
    <row r="1580" spans="8:8" x14ac:dyDescent="0.45">
      <c r="H1580" s="17"/>
    </row>
    <row r="1581" spans="8:8" x14ac:dyDescent="0.45">
      <c r="H1581" s="17"/>
    </row>
    <row r="1582" spans="8:8" x14ac:dyDescent="0.45">
      <c r="H1582" s="17"/>
    </row>
    <row r="1583" spans="8:8" x14ac:dyDescent="0.45">
      <c r="H1583" s="17"/>
    </row>
    <row r="1584" spans="8:8" x14ac:dyDescent="0.45">
      <c r="H1584" s="17"/>
    </row>
    <row r="1585" spans="8:8" x14ac:dyDescent="0.45">
      <c r="H1585" s="17"/>
    </row>
    <row r="1586" spans="8:8" x14ac:dyDescent="0.45">
      <c r="H1586" s="17"/>
    </row>
    <row r="1587" spans="8:8" x14ac:dyDescent="0.45">
      <c r="H1587" s="17"/>
    </row>
    <row r="1588" spans="8:8" x14ac:dyDescent="0.45">
      <c r="H1588" s="17"/>
    </row>
    <row r="1589" spans="8:8" x14ac:dyDescent="0.45">
      <c r="H1589" s="17"/>
    </row>
    <row r="1590" spans="8:8" x14ac:dyDescent="0.45">
      <c r="H1590" s="17"/>
    </row>
    <row r="1591" spans="8:8" x14ac:dyDescent="0.45">
      <c r="H1591" s="17"/>
    </row>
    <row r="1592" spans="8:8" x14ac:dyDescent="0.45">
      <c r="H1592" s="17"/>
    </row>
    <row r="1593" spans="8:8" x14ac:dyDescent="0.45">
      <c r="H1593" s="17"/>
    </row>
    <row r="1594" spans="8:8" x14ac:dyDescent="0.45">
      <c r="H1594" s="17"/>
    </row>
    <row r="1595" spans="8:8" x14ac:dyDescent="0.45">
      <c r="H1595" s="17"/>
    </row>
    <row r="1596" spans="8:8" x14ac:dyDescent="0.45">
      <c r="H1596" s="17"/>
    </row>
    <row r="1597" spans="8:8" x14ac:dyDescent="0.45">
      <c r="H1597" s="17"/>
    </row>
    <row r="1598" spans="8:8" x14ac:dyDescent="0.45">
      <c r="H1598" s="17"/>
    </row>
    <row r="1599" spans="8:8" x14ac:dyDescent="0.45">
      <c r="H1599" s="17"/>
    </row>
    <row r="1600" spans="8:8" x14ac:dyDescent="0.45">
      <c r="H1600" s="17"/>
    </row>
    <row r="1601" spans="8:8" x14ac:dyDescent="0.45">
      <c r="H1601" s="17"/>
    </row>
    <row r="1602" spans="8:8" x14ac:dyDescent="0.45">
      <c r="H1602" s="17"/>
    </row>
    <row r="1603" spans="8:8" x14ac:dyDescent="0.45">
      <c r="H1603" s="17"/>
    </row>
    <row r="1604" spans="8:8" x14ac:dyDescent="0.45">
      <c r="H1604" s="17"/>
    </row>
    <row r="1605" spans="8:8" x14ac:dyDescent="0.45">
      <c r="H1605" s="17"/>
    </row>
    <row r="1606" spans="8:8" x14ac:dyDescent="0.45">
      <c r="H1606" s="17"/>
    </row>
    <row r="1607" spans="8:8" x14ac:dyDescent="0.45">
      <c r="H1607" s="17"/>
    </row>
    <row r="1608" spans="8:8" x14ac:dyDescent="0.45">
      <c r="H1608" s="17"/>
    </row>
    <row r="1609" spans="8:8" x14ac:dyDescent="0.45">
      <c r="H1609" s="17"/>
    </row>
    <row r="1610" spans="8:8" x14ac:dyDescent="0.45">
      <c r="H1610" s="17"/>
    </row>
    <row r="1611" spans="8:8" x14ac:dyDescent="0.45">
      <c r="H1611" s="17"/>
    </row>
    <row r="1612" spans="8:8" x14ac:dyDescent="0.45">
      <c r="H1612" s="17"/>
    </row>
    <row r="1613" spans="8:8" x14ac:dyDescent="0.45">
      <c r="H1613" s="17"/>
    </row>
    <row r="1614" spans="8:8" x14ac:dyDescent="0.45">
      <c r="H1614" s="17"/>
    </row>
    <row r="1615" spans="8:8" x14ac:dyDescent="0.45">
      <c r="H1615" s="17"/>
    </row>
    <row r="1616" spans="8:8" x14ac:dyDescent="0.45">
      <c r="H1616" s="17"/>
    </row>
    <row r="1617" spans="8:8" x14ac:dyDescent="0.45">
      <c r="H1617" s="17"/>
    </row>
    <row r="1618" spans="8:8" x14ac:dyDescent="0.45">
      <c r="H1618" s="17"/>
    </row>
    <row r="1619" spans="8:8" x14ac:dyDescent="0.45">
      <c r="H1619" s="17"/>
    </row>
    <row r="1620" spans="8:8" x14ac:dyDescent="0.45">
      <c r="H1620" s="17"/>
    </row>
    <row r="1621" spans="8:8" x14ac:dyDescent="0.45">
      <c r="H1621" s="17"/>
    </row>
    <row r="1622" spans="8:8" x14ac:dyDescent="0.45">
      <c r="H1622" s="17"/>
    </row>
    <row r="1623" spans="8:8" x14ac:dyDescent="0.45">
      <c r="H1623" s="17"/>
    </row>
    <row r="1624" spans="8:8" x14ac:dyDescent="0.45">
      <c r="H1624" s="17"/>
    </row>
    <row r="1625" spans="8:8" x14ac:dyDescent="0.45">
      <c r="H1625" s="17"/>
    </row>
    <row r="1626" spans="8:8" x14ac:dyDescent="0.45">
      <c r="H1626" s="17"/>
    </row>
    <row r="1627" spans="8:8" x14ac:dyDescent="0.45">
      <c r="H1627" s="17"/>
    </row>
    <row r="1628" spans="8:8" x14ac:dyDescent="0.45">
      <c r="H1628" s="17"/>
    </row>
    <row r="1629" spans="8:8" x14ac:dyDescent="0.45">
      <c r="H1629" s="17"/>
    </row>
    <row r="1630" spans="8:8" x14ac:dyDescent="0.45">
      <c r="H1630" s="17"/>
    </row>
    <row r="1631" spans="8:8" x14ac:dyDescent="0.45">
      <c r="H1631" s="17"/>
    </row>
    <row r="1632" spans="8:8" x14ac:dyDescent="0.45">
      <c r="H1632" s="17"/>
    </row>
    <row r="1633" spans="8:8" x14ac:dyDescent="0.45">
      <c r="H1633" s="17"/>
    </row>
    <row r="1634" spans="8:8" x14ac:dyDescent="0.45">
      <c r="H1634" s="17"/>
    </row>
    <row r="1635" spans="8:8" x14ac:dyDescent="0.45">
      <c r="H1635" s="17"/>
    </row>
    <row r="1636" spans="8:8" x14ac:dyDescent="0.45">
      <c r="H1636" s="17"/>
    </row>
    <row r="1637" spans="8:8" x14ac:dyDescent="0.45">
      <c r="H1637" s="17"/>
    </row>
    <row r="1638" spans="8:8" x14ac:dyDescent="0.45">
      <c r="H1638" s="17"/>
    </row>
    <row r="1639" spans="8:8" x14ac:dyDescent="0.45">
      <c r="H1639" s="17"/>
    </row>
    <row r="1640" spans="8:8" x14ac:dyDescent="0.45">
      <c r="H1640" s="17"/>
    </row>
    <row r="1641" spans="8:8" x14ac:dyDescent="0.45">
      <c r="H1641" s="17"/>
    </row>
    <row r="1642" spans="8:8" x14ac:dyDescent="0.45">
      <c r="H1642" s="17"/>
    </row>
    <row r="1643" spans="8:8" x14ac:dyDescent="0.45">
      <c r="H1643" s="17"/>
    </row>
    <row r="1644" spans="8:8" x14ac:dyDescent="0.45">
      <c r="H1644" s="17"/>
    </row>
    <row r="1645" spans="8:8" x14ac:dyDescent="0.45">
      <c r="H1645" s="17"/>
    </row>
    <row r="1646" spans="8:8" x14ac:dyDescent="0.45">
      <c r="H1646" s="17"/>
    </row>
    <row r="1647" spans="8:8" x14ac:dyDescent="0.45">
      <c r="H1647" s="17"/>
    </row>
    <row r="1648" spans="8:8" x14ac:dyDescent="0.45">
      <c r="H1648" s="17"/>
    </row>
    <row r="1649" spans="8:8" x14ac:dyDescent="0.45">
      <c r="H1649" s="17"/>
    </row>
    <row r="1650" spans="8:8" x14ac:dyDescent="0.45">
      <c r="H1650" s="17"/>
    </row>
    <row r="1651" spans="8:8" x14ac:dyDescent="0.45">
      <c r="H1651" s="17"/>
    </row>
    <row r="1652" spans="8:8" x14ac:dyDescent="0.45">
      <c r="H1652" s="17"/>
    </row>
    <row r="1653" spans="8:8" x14ac:dyDescent="0.45">
      <c r="H1653" s="17"/>
    </row>
    <row r="1654" spans="8:8" x14ac:dyDescent="0.45">
      <c r="H1654" s="17"/>
    </row>
    <row r="1655" spans="8:8" x14ac:dyDescent="0.45">
      <c r="H1655" s="17"/>
    </row>
    <row r="1656" spans="8:8" x14ac:dyDescent="0.45">
      <c r="H1656" s="17"/>
    </row>
    <row r="1657" spans="8:8" x14ac:dyDescent="0.45">
      <c r="H1657" s="17"/>
    </row>
    <row r="1658" spans="8:8" x14ac:dyDescent="0.45">
      <c r="H1658" s="17"/>
    </row>
    <row r="1659" spans="8:8" x14ac:dyDescent="0.45">
      <c r="H1659" s="17"/>
    </row>
    <row r="1660" spans="8:8" x14ac:dyDescent="0.45">
      <c r="H1660" s="17"/>
    </row>
    <row r="1661" spans="8:8" x14ac:dyDescent="0.45">
      <c r="H1661" s="17"/>
    </row>
    <row r="1662" spans="8:8" x14ac:dyDescent="0.45">
      <c r="H1662" s="17"/>
    </row>
    <row r="1663" spans="8:8" x14ac:dyDescent="0.45">
      <c r="H1663" s="17"/>
    </row>
    <row r="1664" spans="8:8" x14ac:dyDescent="0.45">
      <c r="H1664" s="17"/>
    </row>
    <row r="1665" spans="8:8" x14ac:dyDescent="0.45">
      <c r="H1665" s="17"/>
    </row>
    <row r="1666" spans="8:8" x14ac:dyDescent="0.45">
      <c r="H1666" s="17"/>
    </row>
    <row r="1667" spans="8:8" x14ac:dyDescent="0.45">
      <c r="H1667" s="17"/>
    </row>
    <row r="1668" spans="8:8" x14ac:dyDescent="0.45">
      <c r="H1668" s="17"/>
    </row>
    <row r="1669" spans="8:8" x14ac:dyDescent="0.45">
      <c r="H1669" s="17"/>
    </row>
    <row r="1670" spans="8:8" x14ac:dyDescent="0.45">
      <c r="H1670" s="17"/>
    </row>
    <row r="1671" spans="8:8" x14ac:dyDescent="0.45">
      <c r="H1671" s="17"/>
    </row>
    <row r="1672" spans="8:8" x14ac:dyDescent="0.45">
      <c r="H1672" s="17"/>
    </row>
    <row r="1673" spans="8:8" x14ac:dyDescent="0.45">
      <c r="H1673" s="17"/>
    </row>
    <row r="1674" spans="8:8" x14ac:dyDescent="0.45">
      <c r="H1674" s="17"/>
    </row>
    <row r="1675" spans="8:8" x14ac:dyDescent="0.45">
      <c r="H1675" s="17"/>
    </row>
    <row r="1676" spans="8:8" x14ac:dyDescent="0.45">
      <c r="H1676" s="17"/>
    </row>
    <row r="1677" spans="8:8" x14ac:dyDescent="0.45">
      <c r="H1677" s="17"/>
    </row>
    <row r="1678" spans="8:8" x14ac:dyDescent="0.45">
      <c r="H1678" s="17"/>
    </row>
    <row r="1679" spans="8:8" x14ac:dyDescent="0.45">
      <c r="H1679" s="17"/>
    </row>
    <row r="1680" spans="8:8" x14ac:dyDescent="0.45">
      <c r="H1680" s="17"/>
    </row>
    <row r="1681" spans="8:8" x14ac:dyDescent="0.45">
      <c r="H1681" s="17"/>
    </row>
    <row r="1682" spans="8:8" x14ac:dyDescent="0.45">
      <c r="H1682" s="17"/>
    </row>
    <row r="1683" spans="8:8" x14ac:dyDescent="0.45">
      <c r="H1683" s="17"/>
    </row>
    <row r="1684" spans="8:8" x14ac:dyDescent="0.45">
      <c r="H1684" s="17"/>
    </row>
    <row r="1685" spans="8:8" x14ac:dyDescent="0.45">
      <c r="H1685" s="17"/>
    </row>
    <row r="1686" spans="8:8" x14ac:dyDescent="0.45">
      <c r="H1686" s="17"/>
    </row>
    <row r="1687" spans="8:8" x14ac:dyDescent="0.45">
      <c r="H1687" s="17"/>
    </row>
    <row r="1688" spans="8:8" x14ac:dyDescent="0.45">
      <c r="H1688" s="17"/>
    </row>
    <row r="1689" spans="8:8" x14ac:dyDescent="0.45">
      <c r="H1689" s="17"/>
    </row>
    <row r="1690" spans="8:8" x14ac:dyDescent="0.45">
      <c r="H1690" s="17"/>
    </row>
    <row r="1691" spans="8:8" x14ac:dyDescent="0.45">
      <c r="H1691" s="17"/>
    </row>
    <row r="1692" spans="8:8" x14ac:dyDescent="0.45">
      <c r="H1692" s="17"/>
    </row>
    <row r="1693" spans="8:8" x14ac:dyDescent="0.45">
      <c r="H1693" s="17"/>
    </row>
    <row r="1694" spans="8:8" x14ac:dyDescent="0.45">
      <c r="H1694" s="17"/>
    </row>
    <row r="1695" spans="8:8" x14ac:dyDescent="0.45">
      <c r="H1695" s="17"/>
    </row>
    <row r="1696" spans="8:8" x14ac:dyDescent="0.45">
      <c r="H1696" s="17"/>
    </row>
    <row r="1697" spans="8:8" x14ac:dyDescent="0.45">
      <c r="H1697" s="17"/>
    </row>
    <row r="1698" spans="8:8" x14ac:dyDescent="0.45">
      <c r="H1698" s="17"/>
    </row>
    <row r="1699" spans="8:8" x14ac:dyDescent="0.45">
      <c r="H1699" s="17"/>
    </row>
    <row r="1700" spans="8:8" x14ac:dyDescent="0.45">
      <c r="H1700" s="17"/>
    </row>
    <row r="1701" spans="8:8" x14ac:dyDescent="0.45">
      <c r="H1701" s="17"/>
    </row>
    <row r="1702" spans="8:8" x14ac:dyDescent="0.45">
      <c r="H1702" s="17"/>
    </row>
    <row r="1703" spans="8:8" x14ac:dyDescent="0.45">
      <c r="H1703" s="17"/>
    </row>
    <row r="1704" spans="8:8" x14ac:dyDescent="0.45">
      <c r="H1704" s="17"/>
    </row>
    <row r="1705" spans="8:8" x14ac:dyDescent="0.45">
      <c r="H1705" s="17"/>
    </row>
    <row r="1706" spans="8:8" x14ac:dyDescent="0.45">
      <c r="H1706" s="17"/>
    </row>
    <row r="1707" spans="8:8" x14ac:dyDescent="0.45">
      <c r="H1707" s="17"/>
    </row>
    <row r="1708" spans="8:8" x14ac:dyDescent="0.45">
      <c r="H1708" s="17"/>
    </row>
    <row r="1709" spans="8:8" x14ac:dyDescent="0.45">
      <c r="H1709" s="17"/>
    </row>
    <row r="1710" spans="8:8" x14ac:dyDescent="0.45">
      <c r="H1710" s="17"/>
    </row>
    <row r="1711" spans="8:8" x14ac:dyDescent="0.45">
      <c r="H1711" s="17"/>
    </row>
    <row r="1712" spans="8:8" x14ac:dyDescent="0.45">
      <c r="H1712" s="17"/>
    </row>
    <row r="1713" spans="8:8" x14ac:dyDescent="0.45">
      <c r="H1713" s="17"/>
    </row>
    <row r="1714" spans="8:8" x14ac:dyDescent="0.45">
      <c r="H1714" s="17"/>
    </row>
    <row r="1715" spans="8:8" x14ac:dyDescent="0.45">
      <c r="H1715" s="17"/>
    </row>
    <row r="1716" spans="8:8" x14ac:dyDescent="0.45">
      <c r="H1716" s="17"/>
    </row>
    <row r="1717" spans="8:8" x14ac:dyDescent="0.45">
      <c r="H1717" s="17"/>
    </row>
    <row r="1718" spans="8:8" x14ac:dyDescent="0.45">
      <c r="H1718" s="17"/>
    </row>
    <row r="1719" spans="8:8" x14ac:dyDescent="0.45">
      <c r="H1719" s="17"/>
    </row>
    <row r="1720" spans="8:8" x14ac:dyDescent="0.45">
      <c r="H1720" s="17"/>
    </row>
    <row r="1721" spans="8:8" x14ac:dyDescent="0.45">
      <c r="H1721" s="17"/>
    </row>
    <row r="1722" spans="8:8" x14ac:dyDescent="0.45">
      <c r="H1722" s="17"/>
    </row>
    <row r="1723" spans="8:8" x14ac:dyDescent="0.45">
      <c r="H1723" s="17"/>
    </row>
    <row r="1724" spans="8:8" x14ac:dyDescent="0.45">
      <c r="H1724" s="17"/>
    </row>
    <row r="1725" spans="8:8" x14ac:dyDescent="0.45">
      <c r="H1725" s="17"/>
    </row>
    <row r="1726" spans="8:8" x14ac:dyDescent="0.45">
      <c r="H1726" s="17"/>
    </row>
    <row r="1727" spans="8:8" x14ac:dyDescent="0.45">
      <c r="H1727" s="17"/>
    </row>
    <row r="1728" spans="8:8" x14ac:dyDescent="0.45">
      <c r="H1728" s="17"/>
    </row>
    <row r="1729" spans="8:8" x14ac:dyDescent="0.45">
      <c r="H1729" s="17"/>
    </row>
    <row r="1730" spans="8:8" x14ac:dyDescent="0.45">
      <c r="H1730" s="17"/>
    </row>
    <row r="1731" spans="8:8" x14ac:dyDescent="0.45">
      <c r="H1731" s="17"/>
    </row>
    <row r="1732" spans="8:8" x14ac:dyDescent="0.45">
      <c r="H1732" s="17"/>
    </row>
    <row r="1733" spans="8:8" x14ac:dyDescent="0.45">
      <c r="H1733" s="17"/>
    </row>
    <row r="1734" spans="8:8" x14ac:dyDescent="0.45">
      <c r="H1734" s="17"/>
    </row>
    <row r="1735" spans="8:8" x14ac:dyDescent="0.45">
      <c r="H1735" s="17"/>
    </row>
    <row r="1736" spans="8:8" x14ac:dyDescent="0.45">
      <c r="H1736" s="17"/>
    </row>
    <row r="1737" spans="8:8" x14ac:dyDescent="0.45">
      <c r="H1737" s="17"/>
    </row>
    <row r="1738" spans="8:8" x14ac:dyDescent="0.45">
      <c r="H1738" s="17"/>
    </row>
    <row r="1739" spans="8:8" x14ac:dyDescent="0.45">
      <c r="H1739" s="17"/>
    </row>
    <row r="1740" spans="8:8" x14ac:dyDescent="0.45">
      <c r="H1740" s="17"/>
    </row>
    <row r="1741" spans="8:8" x14ac:dyDescent="0.45">
      <c r="H1741" s="17"/>
    </row>
    <row r="1742" spans="8:8" x14ac:dyDescent="0.45">
      <c r="H1742" s="17"/>
    </row>
    <row r="1743" spans="8:8" x14ac:dyDescent="0.45">
      <c r="H1743" s="17"/>
    </row>
    <row r="1744" spans="8:8" x14ac:dyDescent="0.45">
      <c r="H1744" s="17"/>
    </row>
    <row r="1745" spans="8:8" x14ac:dyDescent="0.45">
      <c r="H1745" s="17"/>
    </row>
    <row r="1746" spans="8:8" x14ac:dyDescent="0.45">
      <c r="H1746" s="17"/>
    </row>
    <row r="1747" spans="8:8" x14ac:dyDescent="0.45">
      <c r="H1747" s="17"/>
    </row>
    <row r="1748" spans="8:8" x14ac:dyDescent="0.45">
      <c r="H1748" s="17"/>
    </row>
    <row r="1749" spans="8:8" x14ac:dyDescent="0.45">
      <c r="H1749" s="17"/>
    </row>
    <row r="1750" spans="8:8" x14ac:dyDescent="0.45">
      <c r="H1750" s="17"/>
    </row>
    <row r="1751" spans="8:8" x14ac:dyDescent="0.45">
      <c r="H1751" s="17"/>
    </row>
    <row r="1752" spans="8:8" x14ac:dyDescent="0.45">
      <c r="H1752" s="17"/>
    </row>
    <row r="1753" spans="8:8" x14ac:dyDescent="0.45">
      <c r="H1753" s="17"/>
    </row>
    <row r="1754" spans="8:8" x14ac:dyDescent="0.45">
      <c r="H1754" s="17"/>
    </row>
    <row r="1755" spans="8:8" x14ac:dyDescent="0.45">
      <c r="H1755" s="17"/>
    </row>
    <row r="1756" spans="8:8" x14ac:dyDescent="0.45">
      <c r="H1756" s="17"/>
    </row>
    <row r="1757" spans="8:8" x14ac:dyDescent="0.45">
      <c r="H1757" s="17"/>
    </row>
    <row r="1758" spans="8:8" x14ac:dyDescent="0.45">
      <c r="H1758" s="17"/>
    </row>
    <row r="1759" spans="8:8" x14ac:dyDescent="0.45">
      <c r="H1759" s="17"/>
    </row>
    <row r="1760" spans="8:8" x14ac:dyDescent="0.45">
      <c r="H1760" s="17"/>
    </row>
    <row r="1761" spans="8:8" x14ac:dyDescent="0.45">
      <c r="H1761" s="17"/>
    </row>
    <row r="1762" spans="8:8" x14ac:dyDescent="0.45">
      <c r="H1762" s="17"/>
    </row>
    <row r="1763" spans="8:8" x14ac:dyDescent="0.45">
      <c r="H1763" s="17"/>
    </row>
    <row r="1764" spans="8:8" x14ac:dyDescent="0.45">
      <c r="H1764" s="17"/>
    </row>
    <row r="1765" spans="8:8" x14ac:dyDescent="0.45">
      <c r="H1765" s="17"/>
    </row>
    <row r="1766" spans="8:8" x14ac:dyDescent="0.45">
      <c r="H1766" s="17"/>
    </row>
    <row r="1767" spans="8:8" x14ac:dyDescent="0.45">
      <c r="H1767" s="17"/>
    </row>
    <row r="1768" spans="8:8" x14ac:dyDescent="0.45">
      <c r="H1768" s="17"/>
    </row>
    <row r="1769" spans="8:8" x14ac:dyDescent="0.45">
      <c r="H1769" s="17"/>
    </row>
    <row r="1770" spans="8:8" x14ac:dyDescent="0.45">
      <c r="H1770" s="17"/>
    </row>
    <row r="1771" spans="8:8" x14ac:dyDescent="0.45">
      <c r="H1771" s="17"/>
    </row>
    <row r="1772" spans="8:8" x14ac:dyDescent="0.45">
      <c r="H1772" s="17"/>
    </row>
    <row r="1773" spans="8:8" x14ac:dyDescent="0.45">
      <c r="H1773" s="17"/>
    </row>
    <row r="1774" spans="8:8" x14ac:dyDescent="0.45">
      <c r="H1774" s="17"/>
    </row>
    <row r="1775" spans="8:8" x14ac:dyDescent="0.45">
      <c r="H1775" s="17"/>
    </row>
    <row r="1776" spans="8:8" x14ac:dyDescent="0.45">
      <c r="H1776" s="17"/>
    </row>
    <row r="1777" spans="8:8" x14ac:dyDescent="0.45">
      <c r="H1777" s="17"/>
    </row>
    <row r="1778" spans="8:8" x14ac:dyDescent="0.45">
      <c r="H1778" s="17"/>
    </row>
    <row r="1779" spans="8:8" x14ac:dyDescent="0.45">
      <c r="H1779" s="17"/>
    </row>
    <row r="1780" spans="8:8" x14ac:dyDescent="0.45">
      <c r="H1780" s="17"/>
    </row>
    <row r="1781" spans="8:8" x14ac:dyDescent="0.45">
      <c r="H1781" s="17"/>
    </row>
    <row r="1782" spans="8:8" x14ac:dyDescent="0.45">
      <c r="H1782" s="17"/>
    </row>
    <row r="1783" spans="8:8" x14ac:dyDescent="0.45">
      <c r="H1783" s="17"/>
    </row>
    <row r="1784" spans="8:8" x14ac:dyDescent="0.45">
      <c r="H1784" s="17"/>
    </row>
    <row r="1785" spans="8:8" x14ac:dyDescent="0.45">
      <c r="H1785" s="17"/>
    </row>
    <row r="1786" spans="8:8" x14ac:dyDescent="0.45">
      <c r="H1786" s="17"/>
    </row>
    <row r="1787" spans="8:8" x14ac:dyDescent="0.45">
      <c r="H1787" s="17"/>
    </row>
    <row r="1788" spans="8:8" x14ac:dyDescent="0.45">
      <c r="H1788" s="17"/>
    </row>
    <row r="1789" spans="8:8" x14ac:dyDescent="0.45">
      <c r="H1789" s="17"/>
    </row>
    <row r="1790" spans="8:8" x14ac:dyDescent="0.45">
      <c r="H1790" s="17"/>
    </row>
    <row r="1791" spans="8:8" x14ac:dyDescent="0.45">
      <c r="H1791" s="17"/>
    </row>
    <row r="1792" spans="8:8" x14ac:dyDescent="0.45">
      <c r="H1792" s="17"/>
    </row>
    <row r="1793" spans="8:8" x14ac:dyDescent="0.45">
      <c r="H1793" s="17"/>
    </row>
    <row r="1794" spans="8:8" x14ac:dyDescent="0.45">
      <c r="H1794" s="17"/>
    </row>
    <row r="1795" spans="8:8" x14ac:dyDescent="0.45">
      <c r="H1795" s="17"/>
    </row>
    <row r="1796" spans="8:8" x14ac:dyDescent="0.45">
      <c r="H1796" s="17"/>
    </row>
    <row r="1797" spans="8:8" x14ac:dyDescent="0.45">
      <c r="H1797" s="17"/>
    </row>
    <row r="1798" spans="8:8" x14ac:dyDescent="0.45">
      <c r="H1798" s="17"/>
    </row>
    <row r="1799" spans="8:8" x14ac:dyDescent="0.45">
      <c r="H1799" s="17"/>
    </row>
    <row r="1800" spans="8:8" x14ac:dyDescent="0.45">
      <c r="H1800" s="17"/>
    </row>
    <row r="1801" spans="8:8" x14ac:dyDescent="0.45">
      <c r="H1801" s="17"/>
    </row>
    <row r="1802" spans="8:8" x14ac:dyDescent="0.45">
      <c r="H1802" s="17"/>
    </row>
    <row r="1803" spans="8:8" x14ac:dyDescent="0.45">
      <c r="H1803" s="17"/>
    </row>
    <row r="1804" spans="8:8" x14ac:dyDescent="0.45">
      <c r="H1804" s="17"/>
    </row>
    <row r="1805" spans="8:8" x14ac:dyDescent="0.45">
      <c r="H1805" s="17"/>
    </row>
    <row r="1806" spans="8:8" x14ac:dyDescent="0.45">
      <c r="H1806" s="17"/>
    </row>
    <row r="1807" spans="8:8" x14ac:dyDescent="0.45">
      <c r="H1807" s="17"/>
    </row>
    <row r="1808" spans="8:8" x14ac:dyDescent="0.45">
      <c r="H1808" s="17"/>
    </row>
    <row r="1809" spans="8:8" x14ac:dyDescent="0.45">
      <c r="H1809" s="17"/>
    </row>
    <row r="1810" spans="8:8" x14ac:dyDescent="0.45">
      <c r="H1810" s="17"/>
    </row>
    <row r="1811" spans="8:8" x14ac:dyDescent="0.45">
      <c r="H1811" s="17"/>
    </row>
    <row r="1812" spans="8:8" x14ac:dyDescent="0.45">
      <c r="H1812" s="17"/>
    </row>
    <row r="1813" spans="8:8" x14ac:dyDescent="0.45">
      <c r="H1813" s="17"/>
    </row>
    <row r="1814" spans="8:8" x14ac:dyDescent="0.45">
      <c r="H1814" s="17"/>
    </row>
    <row r="1815" spans="8:8" x14ac:dyDescent="0.45">
      <c r="H1815" s="17"/>
    </row>
    <row r="1816" spans="8:8" x14ac:dyDescent="0.45">
      <c r="H1816" s="17"/>
    </row>
    <row r="1817" spans="8:8" x14ac:dyDescent="0.45">
      <c r="H1817" s="17"/>
    </row>
    <row r="1818" spans="8:8" x14ac:dyDescent="0.45">
      <c r="H1818" s="17"/>
    </row>
    <row r="1819" spans="8:8" x14ac:dyDescent="0.45">
      <c r="H1819" s="17"/>
    </row>
    <row r="1820" spans="8:8" x14ac:dyDescent="0.45">
      <c r="H1820" s="17"/>
    </row>
    <row r="1821" spans="8:8" x14ac:dyDescent="0.45">
      <c r="H1821" s="17"/>
    </row>
    <row r="1822" spans="8:8" x14ac:dyDescent="0.45">
      <c r="H1822" s="17"/>
    </row>
    <row r="1823" spans="8:8" x14ac:dyDescent="0.45">
      <c r="H1823" s="17"/>
    </row>
    <row r="1824" spans="8:8" x14ac:dyDescent="0.45">
      <c r="H1824" s="17"/>
    </row>
    <row r="1825" spans="8:8" x14ac:dyDescent="0.45">
      <c r="H1825" s="17"/>
    </row>
    <row r="1826" spans="8:8" x14ac:dyDescent="0.45">
      <c r="H1826" s="17"/>
    </row>
    <row r="1827" spans="8:8" x14ac:dyDescent="0.45">
      <c r="H1827" s="17"/>
    </row>
    <row r="1828" spans="8:8" x14ac:dyDescent="0.45">
      <c r="H1828" s="17"/>
    </row>
    <row r="1829" spans="8:8" x14ac:dyDescent="0.45">
      <c r="H1829" s="17"/>
    </row>
    <row r="1830" spans="8:8" x14ac:dyDescent="0.45">
      <c r="H1830" s="17"/>
    </row>
    <row r="1831" spans="8:8" x14ac:dyDescent="0.45">
      <c r="H1831" s="17"/>
    </row>
    <row r="1832" spans="8:8" x14ac:dyDescent="0.45">
      <c r="H1832" s="17"/>
    </row>
    <row r="1833" spans="8:8" x14ac:dyDescent="0.45">
      <c r="H1833" s="17"/>
    </row>
    <row r="1834" spans="8:8" x14ac:dyDescent="0.45">
      <c r="H1834" s="17"/>
    </row>
    <row r="1835" spans="8:8" x14ac:dyDescent="0.45">
      <c r="H1835" s="17"/>
    </row>
    <row r="1836" spans="8:8" x14ac:dyDescent="0.45">
      <c r="H1836" s="17"/>
    </row>
    <row r="1837" spans="8:8" x14ac:dyDescent="0.45">
      <c r="H1837" s="17"/>
    </row>
    <row r="1838" spans="8:8" x14ac:dyDescent="0.45">
      <c r="H1838" s="17"/>
    </row>
    <row r="1839" spans="8:8" x14ac:dyDescent="0.45">
      <c r="H1839" s="17"/>
    </row>
    <row r="1840" spans="8:8" x14ac:dyDescent="0.45">
      <c r="H1840" s="17"/>
    </row>
    <row r="1841" spans="8:8" x14ac:dyDescent="0.45">
      <c r="H1841" s="17"/>
    </row>
    <row r="1842" spans="8:8" x14ac:dyDescent="0.45">
      <c r="H1842" s="17"/>
    </row>
    <row r="1843" spans="8:8" x14ac:dyDescent="0.45">
      <c r="H1843" s="17"/>
    </row>
    <row r="1844" spans="8:8" x14ac:dyDescent="0.45">
      <c r="H1844" s="17"/>
    </row>
    <row r="1845" spans="8:8" x14ac:dyDescent="0.45">
      <c r="H1845" s="17"/>
    </row>
    <row r="1846" spans="8:8" x14ac:dyDescent="0.45">
      <c r="H1846" s="17"/>
    </row>
    <row r="1847" spans="8:8" x14ac:dyDescent="0.45">
      <c r="H1847" s="17"/>
    </row>
    <row r="1848" spans="8:8" x14ac:dyDescent="0.45">
      <c r="H1848" s="17"/>
    </row>
    <row r="1849" spans="8:8" x14ac:dyDescent="0.45">
      <c r="H1849" s="17"/>
    </row>
    <row r="1850" spans="8:8" x14ac:dyDescent="0.45">
      <c r="H1850" s="17"/>
    </row>
    <row r="1851" spans="8:8" x14ac:dyDescent="0.45">
      <c r="H1851" s="17"/>
    </row>
    <row r="1852" spans="8:8" x14ac:dyDescent="0.45">
      <c r="H1852" s="17"/>
    </row>
    <row r="1853" spans="8:8" x14ac:dyDescent="0.45">
      <c r="H1853" s="17"/>
    </row>
    <row r="1854" spans="8:8" x14ac:dyDescent="0.45">
      <c r="H1854" s="17"/>
    </row>
    <row r="1855" spans="8:8" x14ac:dyDescent="0.45">
      <c r="H1855" s="17"/>
    </row>
    <row r="1856" spans="8:8" x14ac:dyDescent="0.45">
      <c r="H1856" s="17"/>
    </row>
    <row r="1857" spans="8:8" x14ac:dyDescent="0.45">
      <c r="H1857" s="17"/>
    </row>
    <row r="1858" spans="8:8" x14ac:dyDescent="0.45">
      <c r="H1858" s="17"/>
    </row>
    <row r="1859" spans="8:8" x14ac:dyDescent="0.45">
      <c r="H1859" s="17"/>
    </row>
    <row r="1860" spans="8:8" x14ac:dyDescent="0.45">
      <c r="H1860" s="17"/>
    </row>
    <row r="1861" spans="8:8" x14ac:dyDescent="0.45">
      <c r="H1861" s="17"/>
    </row>
    <row r="1862" spans="8:8" x14ac:dyDescent="0.45">
      <c r="H1862" s="17"/>
    </row>
    <row r="1863" spans="8:8" x14ac:dyDescent="0.45">
      <c r="H1863" s="17"/>
    </row>
    <row r="1864" spans="8:8" x14ac:dyDescent="0.45">
      <c r="H1864" s="17"/>
    </row>
    <row r="1865" spans="8:8" x14ac:dyDescent="0.45">
      <c r="H1865" s="17"/>
    </row>
    <row r="1866" spans="8:8" x14ac:dyDescent="0.45">
      <c r="H1866" s="17"/>
    </row>
    <row r="1867" spans="8:8" x14ac:dyDescent="0.45">
      <c r="H1867" s="17"/>
    </row>
    <row r="1868" spans="8:8" x14ac:dyDescent="0.45">
      <c r="H1868" s="17"/>
    </row>
    <row r="1869" spans="8:8" x14ac:dyDescent="0.45">
      <c r="H1869" s="17"/>
    </row>
    <row r="1870" spans="8:8" x14ac:dyDescent="0.45">
      <c r="H1870" s="17"/>
    </row>
    <row r="1871" spans="8:8" x14ac:dyDescent="0.45">
      <c r="H1871" s="17"/>
    </row>
    <row r="1872" spans="8:8" x14ac:dyDescent="0.45">
      <c r="H1872" s="17"/>
    </row>
    <row r="1873" spans="8:8" x14ac:dyDescent="0.45">
      <c r="H1873" s="17"/>
    </row>
    <row r="1874" spans="8:8" x14ac:dyDescent="0.45">
      <c r="H1874" s="17"/>
    </row>
    <row r="1875" spans="8:8" x14ac:dyDescent="0.45">
      <c r="H1875" s="17"/>
    </row>
    <row r="1876" spans="8:8" x14ac:dyDescent="0.45">
      <c r="H1876" s="17"/>
    </row>
    <row r="1877" spans="8:8" x14ac:dyDescent="0.45">
      <c r="H1877" s="17"/>
    </row>
    <row r="1878" spans="8:8" x14ac:dyDescent="0.45">
      <c r="H1878" s="17"/>
    </row>
    <row r="1879" spans="8:8" x14ac:dyDescent="0.45">
      <c r="H1879" s="17"/>
    </row>
    <row r="1880" spans="8:8" x14ac:dyDescent="0.45">
      <c r="H1880" s="17"/>
    </row>
    <row r="1881" spans="8:8" x14ac:dyDescent="0.45">
      <c r="H1881" s="17"/>
    </row>
    <row r="1882" spans="8:8" x14ac:dyDescent="0.45">
      <c r="H1882" s="17"/>
    </row>
    <row r="1883" spans="8:8" x14ac:dyDescent="0.45">
      <c r="H1883" s="17"/>
    </row>
    <row r="1884" spans="8:8" x14ac:dyDescent="0.45">
      <c r="H1884" s="17"/>
    </row>
    <row r="1885" spans="8:8" x14ac:dyDescent="0.45">
      <c r="H1885" s="17"/>
    </row>
    <row r="1886" spans="8:8" x14ac:dyDescent="0.45">
      <c r="H1886" s="17"/>
    </row>
    <row r="1887" spans="8:8" x14ac:dyDescent="0.45">
      <c r="H1887" s="17"/>
    </row>
    <row r="1888" spans="8:8" x14ac:dyDescent="0.45">
      <c r="H1888" s="17"/>
    </row>
    <row r="1889" spans="8:8" x14ac:dyDescent="0.45">
      <c r="H1889" s="17"/>
    </row>
    <row r="1890" spans="8:8" x14ac:dyDescent="0.45">
      <c r="H1890" s="17"/>
    </row>
    <row r="1891" spans="8:8" x14ac:dyDescent="0.45">
      <c r="H1891" s="17"/>
    </row>
    <row r="1892" spans="8:8" x14ac:dyDescent="0.45">
      <c r="H1892" s="17"/>
    </row>
    <row r="1893" spans="8:8" x14ac:dyDescent="0.45">
      <c r="H1893" s="17"/>
    </row>
    <row r="1894" spans="8:8" x14ac:dyDescent="0.45">
      <c r="H1894" s="17"/>
    </row>
    <row r="1895" spans="8:8" x14ac:dyDescent="0.45">
      <c r="H1895" s="17"/>
    </row>
    <row r="1896" spans="8:8" x14ac:dyDescent="0.45">
      <c r="H1896" s="17"/>
    </row>
    <row r="1897" spans="8:8" x14ac:dyDescent="0.45">
      <c r="H1897" s="17"/>
    </row>
    <row r="1898" spans="8:8" x14ac:dyDescent="0.45">
      <c r="H1898" s="17"/>
    </row>
    <row r="1899" spans="8:8" x14ac:dyDescent="0.45">
      <c r="H1899" s="17"/>
    </row>
    <row r="1900" spans="8:8" x14ac:dyDescent="0.45">
      <c r="H1900" s="17"/>
    </row>
    <row r="1901" spans="8:8" x14ac:dyDescent="0.45">
      <c r="H1901" s="17"/>
    </row>
    <row r="1902" spans="8:8" x14ac:dyDescent="0.45">
      <c r="H1902" s="17"/>
    </row>
    <row r="1903" spans="8:8" x14ac:dyDescent="0.45">
      <c r="H1903" s="17"/>
    </row>
    <row r="1904" spans="8:8" x14ac:dyDescent="0.45">
      <c r="H1904" s="17"/>
    </row>
    <row r="1905" spans="8:8" x14ac:dyDescent="0.45">
      <c r="H1905" s="17"/>
    </row>
    <row r="1906" spans="8:8" x14ac:dyDescent="0.45">
      <c r="H1906" s="17"/>
    </row>
    <row r="1907" spans="8:8" x14ac:dyDescent="0.45">
      <c r="H1907" s="17"/>
    </row>
    <row r="1908" spans="8:8" x14ac:dyDescent="0.45">
      <c r="H1908" s="17"/>
    </row>
    <row r="1909" spans="8:8" x14ac:dyDescent="0.45">
      <c r="H1909" s="17"/>
    </row>
    <row r="1910" spans="8:8" x14ac:dyDescent="0.45">
      <c r="H1910" s="17"/>
    </row>
    <row r="1911" spans="8:8" x14ac:dyDescent="0.45">
      <c r="H1911" s="17"/>
    </row>
    <row r="1912" spans="8:8" x14ac:dyDescent="0.45">
      <c r="H1912" s="17"/>
    </row>
    <row r="1913" spans="8:8" x14ac:dyDescent="0.45">
      <c r="H1913" s="17"/>
    </row>
    <row r="1914" spans="8:8" x14ac:dyDescent="0.45">
      <c r="H1914" s="17"/>
    </row>
    <row r="1915" spans="8:8" x14ac:dyDescent="0.45">
      <c r="H1915" s="17"/>
    </row>
    <row r="1916" spans="8:8" x14ac:dyDescent="0.45">
      <c r="H1916" s="17"/>
    </row>
    <row r="1917" spans="8:8" x14ac:dyDescent="0.45">
      <c r="H1917" s="17"/>
    </row>
    <row r="1918" spans="8:8" x14ac:dyDescent="0.45">
      <c r="H1918" s="17"/>
    </row>
    <row r="1919" spans="8:8" x14ac:dyDescent="0.45">
      <c r="H1919" s="17"/>
    </row>
    <row r="1920" spans="8:8" x14ac:dyDescent="0.45">
      <c r="H1920" s="17"/>
    </row>
    <row r="1921" spans="8:8" x14ac:dyDescent="0.45">
      <c r="H1921" s="17"/>
    </row>
    <row r="1922" spans="8:8" x14ac:dyDescent="0.45">
      <c r="H1922" s="17"/>
    </row>
    <row r="1923" spans="8:8" x14ac:dyDescent="0.45">
      <c r="H1923" s="17"/>
    </row>
    <row r="1924" spans="8:8" x14ac:dyDescent="0.45">
      <c r="H1924" s="17"/>
    </row>
    <row r="1925" spans="8:8" x14ac:dyDescent="0.45">
      <c r="H1925" s="17"/>
    </row>
    <row r="1926" spans="8:8" x14ac:dyDescent="0.45">
      <c r="H1926" s="17"/>
    </row>
    <row r="1927" spans="8:8" x14ac:dyDescent="0.45">
      <c r="H1927" s="17"/>
    </row>
    <row r="1928" spans="8:8" x14ac:dyDescent="0.45">
      <c r="H1928" s="17"/>
    </row>
    <row r="1929" spans="8:8" x14ac:dyDescent="0.45">
      <c r="H1929" s="17"/>
    </row>
    <row r="1930" spans="8:8" x14ac:dyDescent="0.45">
      <c r="H1930" s="17"/>
    </row>
    <row r="1931" spans="8:8" x14ac:dyDescent="0.45">
      <c r="H1931" s="17"/>
    </row>
    <row r="1932" spans="8:8" x14ac:dyDescent="0.45">
      <c r="H1932" s="17"/>
    </row>
    <row r="1933" spans="8:8" x14ac:dyDescent="0.45">
      <c r="H1933" s="17"/>
    </row>
    <row r="1934" spans="8:8" x14ac:dyDescent="0.45">
      <c r="H1934" s="17"/>
    </row>
    <row r="1935" spans="8:8" x14ac:dyDescent="0.45">
      <c r="H1935" s="17"/>
    </row>
    <row r="1936" spans="8:8" x14ac:dyDescent="0.45">
      <c r="H1936" s="17"/>
    </row>
    <row r="1937" spans="8:8" x14ac:dyDescent="0.45">
      <c r="H1937" s="17"/>
    </row>
    <row r="1938" spans="8:8" x14ac:dyDescent="0.45">
      <c r="H1938" s="17"/>
    </row>
    <row r="1939" spans="8:8" x14ac:dyDescent="0.45">
      <c r="H1939" s="17"/>
    </row>
    <row r="1940" spans="8:8" x14ac:dyDescent="0.45">
      <c r="H1940" s="17"/>
    </row>
    <row r="1941" spans="8:8" x14ac:dyDescent="0.45">
      <c r="H1941" s="17"/>
    </row>
    <row r="1942" spans="8:8" x14ac:dyDescent="0.45">
      <c r="H1942" s="17"/>
    </row>
    <row r="1943" spans="8:8" x14ac:dyDescent="0.45">
      <c r="H1943" s="17"/>
    </row>
    <row r="1944" spans="8:8" x14ac:dyDescent="0.45">
      <c r="H1944" s="17"/>
    </row>
    <row r="1945" spans="8:8" x14ac:dyDescent="0.45">
      <c r="H1945" s="17"/>
    </row>
    <row r="1946" spans="8:8" x14ac:dyDescent="0.45">
      <c r="H1946" s="17"/>
    </row>
    <row r="1947" spans="8:8" x14ac:dyDescent="0.45">
      <c r="H1947" s="17"/>
    </row>
    <row r="1948" spans="8:8" x14ac:dyDescent="0.45">
      <c r="H1948" s="17"/>
    </row>
    <row r="1949" spans="8:8" x14ac:dyDescent="0.45">
      <c r="H1949" s="17"/>
    </row>
    <row r="1950" spans="8:8" x14ac:dyDescent="0.45">
      <c r="H1950" s="17"/>
    </row>
    <row r="1951" spans="8:8" x14ac:dyDescent="0.45">
      <c r="H1951" s="17"/>
    </row>
    <row r="1952" spans="8:8" x14ac:dyDescent="0.45">
      <c r="H1952" s="17"/>
    </row>
    <row r="1953" spans="8:8" x14ac:dyDescent="0.45">
      <c r="H1953" s="17"/>
    </row>
    <row r="1954" spans="8:8" x14ac:dyDescent="0.45">
      <c r="H1954" s="17"/>
    </row>
    <row r="1955" spans="8:8" x14ac:dyDescent="0.45">
      <c r="H1955" s="17"/>
    </row>
    <row r="1956" spans="8:8" x14ac:dyDescent="0.45">
      <c r="H1956" s="17"/>
    </row>
    <row r="1957" spans="8:8" x14ac:dyDescent="0.45">
      <c r="H1957" s="17"/>
    </row>
    <row r="1958" spans="8:8" x14ac:dyDescent="0.45">
      <c r="H1958" s="17"/>
    </row>
    <row r="1959" spans="8:8" x14ac:dyDescent="0.45">
      <c r="H1959" s="17"/>
    </row>
    <row r="1960" spans="8:8" x14ac:dyDescent="0.45">
      <c r="H1960" s="17"/>
    </row>
    <row r="1961" spans="8:8" x14ac:dyDescent="0.45">
      <c r="H1961" s="17"/>
    </row>
    <row r="1962" spans="8:8" x14ac:dyDescent="0.45">
      <c r="H1962" s="17"/>
    </row>
    <row r="1963" spans="8:8" x14ac:dyDescent="0.45">
      <c r="H1963" s="17"/>
    </row>
    <row r="1964" spans="8:8" x14ac:dyDescent="0.45">
      <c r="H1964" s="17"/>
    </row>
    <row r="1965" spans="8:8" x14ac:dyDescent="0.45">
      <c r="H1965" s="17"/>
    </row>
    <row r="1966" spans="8:8" x14ac:dyDescent="0.45">
      <c r="H1966" s="17"/>
    </row>
    <row r="1967" spans="8:8" x14ac:dyDescent="0.45">
      <c r="H1967" s="17"/>
    </row>
    <row r="1968" spans="8:8" x14ac:dyDescent="0.45">
      <c r="H1968" s="17"/>
    </row>
    <row r="1969" spans="8:8" x14ac:dyDescent="0.45">
      <c r="H1969" s="17"/>
    </row>
    <row r="1970" spans="8:8" x14ac:dyDescent="0.45">
      <c r="H1970" s="17"/>
    </row>
    <row r="1971" spans="8:8" x14ac:dyDescent="0.45">
      <c r="H1971" s="17"/>
    </row>
    <row r="1972" spans="8:8" x14ac:dyDescent="0.45">
      <c r="H1972" s="17"/>
    </row>
    <row r="1973" spans="8:8" x14ac:dyDescent="0.45">
      <c r="H1973" s="17"/>
    </row>
    <row r="1974" spans="8:8" x14ac:dyDescent="0.45">
      <c r="H1974" s="17"/>
    </row>
    <row r="1975" spans="8:8" x14ac:dyDescent="0.45">
      <c r="H1975" s="17"/>
    </row>
    <row r="1976" spans="8:8" x14ac:dyDescent="0.45">
      <c r="H1976" s="17"/>
    </row>
    <row r="1977" spans="8:8" x14ac:dyDescent="0.45">
      <c r="H1977" s="17"/>
    </row>
    <row r="1978" spans="8:8" x14ac:dyDescent="0.45">
      <c r="H1978" s="17"/>
    </row>
    <row r="1979" spans="8:8" x14ac:dyDescent="0.45">
      <c r="H1979" s="17"/>
    </row>
    <row r="1980" spans="8:8" x14ac:dyDescent="0.45">
      <c r="H1980" s="17"/>
    </row>
    <row r="1981" spans="8:8" x14ac:dyDescent="0.45">
      <c r="H1981" s="17"/>
    </row>
    <row r="1982" spans="8:8" x14ac:dyDescent="0.45">
      <c r="H1982" s="17"/>
    </row>
    <row r="1983" spans="8:8" x14ac:dyDescent="0.45">
      <c r="H1983" s="17"/>
    </row>
    <row r="1984" spans="8:8" x14ac:dyDescent="0.45">
      <c r="H1984" s="17"/>
    </row>
    <row r="1985" spans="8:8" x14ac:dyDescent="0.45">
      <c r="H1985" s="17"/>
    </row>
    <row r="1986" spans="8:8" x14ac:dyDescent="0.45">
      <c r="H1986" s="17"/>
    </row>
    <row r="1987" spans="8:8" x14ac:dyDescent="0.45">
      <c r="H1987" s="17"/>
    </row>
    <row r="1988" spans="8:8" x14ac:dyDescent="0.45">
      <c r="H1988" s="17"/>
    </row>
    <row r="1989" spans="8:8" x14ac:dyDescent="0.45">
      <c r="H1989" s="17"/>
    </row>
    <row r="1990" spans="8:8" x14ac:dyDescent="0.45">
      <c r="H1990" s="17"/>
    </row>
    <row r="1991" spans="8:8" x14ac:dyDescent="0.45">
      <c r="H1991" s="17"/>
    </row>
    <row r="1992" spans="8:8" x14ac:dyDescent="0.45">
      <c r="H1992" s="17"/>
    </row>
    <row r="1993" spans="8:8" x14ac:dyDescent="0.45">
      <c r="H1993" s="17"/>
    </row>
    <row r="1994" spans="8:8" x14ac:dyDescent="0.45">
      <c r="H1994" s="17"/>
    </row>
    <row r="1995" spans="8:8" x14ac:dyDescent="0.45">
      <c r="H1995" s="17"/>
    </row>
    <row r="1996" spans="8:8" x14ac:dyDescent="0.45">
      <c r="H1996" s="17"/>
    </row>
    <row r="1997" spans="8:8" x14ac:dyDescent="0.45">
      <c r="H1997" s="17"/>
    </row>
    <row r="1998" spans="8:8" x14ac:dyDescent="0.45">
      <c r="H1998" s="17"/>
    </row>
    <row r="1999" spans="8:8" x14ac:dyDescent="0.45">
      <c r="H1999" s="17"/>
    </row>
    <row r="2000" spans="8:8" x14ac:dyDescent="0.45">
      <c r="H2000" s="17"/>
    </row>
    <row r="2001" spans="8:8" x14ac:dyDescent="0.45">
      <c r="H2001" s="17"/>
    </row>
    <row r="2002" spans="8:8" x14ac:dyDescent="0.45">
      <c r="H2002" s="17"/>
    </row>
    <row r="2003" spans="8:8" x14ac:dyDescent="0.45">
      <c r="H2003" s="17"/>
    </row>
    <row r="2004" spans="8:8" x14ac:dyDescent="0.45">
      <c r="H2004" s="17"/>
    </row>
    <row r="2005" spans="8:8" x14ac:dyDescent="0.45">
      <c r="H2005" s="17"/>
    </row>
    <row r="2006" spans="8:8" x14ac:dyDescent="0.45">
      <c r="H2006" s="17"/>
    </row>
    <row r="2007" spans="8:8" x14ac:dyDescent="0.45">
      <c r="H2007" s="17"/>
    </row>
    <row r="2008" spans="8:8" x14ac:dyDescent="0.45">
      <c r="H2008" s="17"/>
    </row>
    <row r="2009" spans="8:8" x14ac:dyDescent="0.45">
      <c r="H2009" s="17"/>
    </row>
    <row r="2010" spans="8:8" x14ac:dyDescent="0.45">
      <c r="H2010" s="17"/>
    </row>
    <row r="2011" spans="8:8" x14ac:dyDescent="0.45">
      <c r="H2011" s="17"/>
    </row>
    <row r="2012" spans="8:8" x14ac:dyDescent="0.45">
      <c r="H2012" s="17"/>
    </row>
    <row r="2013" spans="8:8" x14ac:dyDescent="0.45">
      <c r="H2013" s="17"/>
    </row>
    <row r="2014" spans="8:8" x14ac:dyDescent="0.45">
      <c r="H2014" s="17"/>
    </row>
    <row r="2015" spans="8:8" x14ac:dyDescent="0.45">
      <c r="H2015" s="17"/>
    </row>
    <row r="2016" spans="8:8" x14ac:dyDescent="0.45">
      <c r="H2016" s="17"/>
    </row>
    <row r="2017" spans="8:8" x14ac:dyDescent="0.45">
      <c r="H2017" s="17"/>
    </row>
    <row r="2018" spans="8:8" x14ac:dyDescent="0.45">
      <c r="H2018" s="17"/>
    </row>
    <row r="2019" spans="8:8" x14ac:dyDescent="0.45">
      <c r="H2019" s="17"/>
    </row>
    <row r="2020" spans="8:8" x14ac:dyDescent="0.45">
      <c r="H2020" s="17"/>
    </row>
    <row r="2021" spans="8:8" x14ac:dyDescent="0.45">
      <c r="H2021" s="17"/>
    </row>
    <row r="2022" spans="8:8" x14ac:dyDescent="0.45">
      <c r="H2022" s="17"/>
    </row>
    <row r="2023" spans="8:8" x14ac:dyDescent="0.45">
      <c r="H2023" s="17"/>
    </row>
    <row r="2024" spans="8:8" x14ac:dyDescent="0.45">
      <c r="H2024" s="17"/>
    </row>
    <row r="2025" spans="8:8" x14ac:dyDescent="0.45">
      <c r="H2025" s="17"/>
    </row>
    <row r="2026" spans="8:8" x14ac:dyDescent="0.45">
      <c r="H2026" s="17"/>
    </row>
    <row r="2027" spans="8:8" x14ac:dyDescent="0.45">
      <c r="H2027" s="17"/>
    </row>
    <row r="2028" spans="8:8" x14ac:dyDescent="0.45">
      <c r="H2028" s="17"/>
    </row>
    <row r="2029" spans="8:8" x14ac:dyDescent="0.45">
      <c r="H2029" s="17"/>
    </row>
    <row r="2030" spans="8:8" x14ac:dyDescent="0.45">
      <c r="H2030" s="17"/>
    </row>
    <row r="2031" spans="8:8" x14ac:dyDescent="0.45">
      <c r="H2031" s="17"/>
    </row>
    <row r="2032" spans="8:8" x14ac:dyDescent="0.45">
      <c r="H2032" s="17"/>
    </row>
    <row r="2033" spans="8:8" x14ac:dyDescent="0.45">
      <c r="H2033" s="17"/>
    </row>
    <row r="2034" spans="8:8" x14ac:dyDescent="0.45">
      <c r="H2034" s="17"/>
    </row>
    <row r="2035" spans="8:8" x14ac:dyDescent="0.45">
      <c r="H2035" s="17"/>
    </row>
    <row r="2036" spans="8:8" x14ac:dyDescent="0.45">
      <c r="H2036" s="17"/>
    </row>
    <row r="2037" spans="8:8" x14ac:dyDescent="0.45">
      <c r="H2037" s="17"/>
    </row>
    <row r="2038" spans="8:8" x14ac:dyDescent="0.45">
      <c r="H2038" s="17"/>
    </row>
    <row r="2039" spans="8:8" x14ac:dyDescent="0.45">
      <c r="H2039" s="17"/>
    </row>
    <row r="2040" spans="8:8" x14ac:dyDescent="0.45">
      <c r="H2040" s="17"/>
    </row>
    <row r="2041" spans="8:8" x14ac:dyDescent="0.45">
      <c r="H2041" s="17"/>
    </row>
    <row r="2042" spans="8:8" x14ac:dyDescent="0.45">
      <c r="H2042" s="17"/>
    </row>
    <row r="2043" spans="8:8" x14ac:dyDescent="0.45">
      <c r="H2043" s="17"/>
    </row>
    <row r="2044" spans="8:8" x14ac:dyDescent="0.45">
      <c r="H2044" s="17"/>
    </row>
    <row r="2045" spans="8:8" x14ac:dyDescent="0.45">
      <c r="H2045" s="17"/>
    </row>
    <row r="2046" spans="8:8" x14ac:dyDescent="0.45">
      <c r="H2046" s="17"/>
    </row>
    <row r="2047" spans="8:8" x14ac:dyDescent="0.45">
      <c r="H2047" s="17"/>
    </row>
    <row r="2048" spans="8:8" x14ac:dyDescent="0.45">
      <c r="H2048" s="17"/>
    </row>
    <row r="2049" spans="8:8" x14ac:dyDescent="0.45">
      <c r="H2049" s="17"/>
    </row>
    <row r="2050" spans="8:8" x14ac:dyDescent="0.45">
      <c r="H2050" s="17"/>
    </row>
    <row r="2051" spans="8:8" x14ac:dyDescent="0.45">
      <c r="H2051" s="17"/>
    </row>
    <row r="2052" spans="8:8" x14ac:dyDescent="0.45">
      <c r="H2052" s="17"/>
    </row>
    <row r="2053" spans="8:8" x14ac:dyDescent="0.45">
      <c r="H2053" s="17"/>
    </row>
    <row r="2054" spans="8:8" x14ac:dyDescent="0.45">
      <c r="H2054" s="17"/>
    </row>
    <row r="2055" spans="8:8" x14ac:dyDescent="0.45">
      <c r="H2055" s="17"/>
    </row>
    <row r="2056" spans="8:8" x14ac:dyDescent="0.45">
      <c r="H2056" s="17"/>
    </row>
    <row r="2057" spans="8:8" x14ac:dyDescent="0.45">
      <c r="H2057" s="17"/>
    </row>
    <row r="2058" spans="8:8" x14ac:dyDescent="0.45">
      <c r="H2058" s="17"/>
    </row>
    <row r="2059" spans="8:8" x14ac:dyDescent="0.45">
      <c r="H2059" s="17"/>
    </row>
    <row r="2060" spans="8:8" x14ac:dyDescent="0.45">
      <c r="H2060" s="17"/>
    </row>
    <row r="2061" spans="8:8" x14ac:dyDescent="0.45">
      <c r="H2061" s="17"/>
    </row>
    <row r="2062" spans="8:8" x14ac:dyDescent="0.45">
      <c r="H2062" s="17"/>
    </row>
    <row r="2063" spans="8:8" x14ac:dyDescent="0.45">
      <c r="H2063" s="17"/>
    </row>
    <row r="2064" spans="8:8" x14ac:dyDescent="0.45">
      <c r="H2064" s="17"/>
    </row>
    <row r="2065" spans="8:8" x14ac:dyDescent="0.45">
      <c r="H2065" s="17"/>
    </row>
    <row r="2066" spans="8:8" x14ac:dyDescent="0.45">
      <c r="H2066" s="17"/>
    </row>
    <row r="2067" spans="8:8" x14ac:dyDescent="0.45">
      <c r="H2067" s="17"/>
    </row>
    <row r="2068" spans="8:8" x14ac:dyDescent="0.45">
      <c r="H2068" s="17"/>
    </row>
    <row r="2069" spans="8:8" x14ac:dyDescent="0.45">
      <c r="H2069" s="17"/>
    </row>
    <row r="2070" spans="8:8" x14ac:dyDescent="0.45">
      <c r="H2070" s="17"/>
    </row>
    <row r="2071" spans="8:8" x14ac:dyDescent="0.45">
      <c r="H2071" s="17"/>
    </row>
    <row r="2072" spans="8:8" x14ac:dyDescent="0.45">
      <c r="H2072" s="17"/>
    </row>
    <row r="2073" spans="8:8" x14ac:dyDescent="0.45">
      <c r="H2073" s="17"/>
    </row>
    <row r="2074" spans="8:8" x14ac:dyDescent="0.45">
      <c r="H2074" s="17"/>
    </row>
    <row r="2075" spans="8:8" x14ac:dyDescent="0.45">
      <c r="H2075" s="17"/>
    </row>
    <row r="2076" spans="8:8" x14ac:dyDescent="0.45">
      <c r="H2076" s="17"/>
    </row>
    <row r="2077" spans="8:8" x14ac:dyDescent="0.45">
      <c r="H2077" s="17"/>
    </row>
    <row r="2078" spans="8:8" x14ac:dyDescent="0.45">
      <c r="H2078" s="17"/>
    </row>
    <row r="2079" spans="8:8" x14ac:dyDescent="0.45">
      <c r="H2079" s="17"/>
    </row>
    <row r="2080" spans="8:8" x14ac:dyDescent="0.45">
      <c r="H2080" s="17"/>
    </row>
    <row r="2081" spans="8:8" x14ac:dyDescent="0.45">
      <c r="H2081" s="17"/>
    </row>
    <row r="2082" spans="8:8" x14ac:dyDescent="0.45">
      <c r="H2082" s="17"/>
    </row>
    <row r="2083" spans="8:8" x14ac:dyDescent="0.45">
      <c r="H2083" s="17"/>
    </row>
    <row r="2084" spans="8:8" x14ac:dyDescent="0.45">
      <c r="H2084" s="17"/>
    </row>
    <row r="2085" spans="8:8" x14ac:dyDescent="0.45">
      <c r="H2085" s="17"/>
    </row>
    <row r="2086" spans="8:8" x14ac:dyDescent="0.45">
      <c r="H2086" s="17"/>
    </row>
    <row r="2087" spans="8:8" x14ac:dyDescent="0.45">
      <c r="H2087" s="17"/>
    </row>
    <row r="2088" spans="8:8" x14ac:dyDescent="0.45">
      <c r="H2088" s="17"/>
    </row>
    <row r="2089" spans="8:8" x14ac:dyDescent="0.45">
      <c r="H2089" s="17"/>
    </row>
    <row r="2090" spans="8:8" x14ac:dyDescent="0.45">
      <c r="H2090" s="17"/>
    </row>
    <row r="2091" spans="8:8" x14ac:dyDescent="0.45">
      <c r="H2091" s="17"/>
    </row>
    <row r="2092" spans="8:8" x14ac:dyDescent="0.45">
      <c r="H2092" s="17"/>
    </row>
    <row r="2093" spans="8:8" x14ac:dyDescent="0.45">
      <c r="H2093" s="17"/>
    </row>
    <row r="2094" spans="8:8" x14ac:dyDescent="0.45">
      <c r="H2094" s="17"/>
    </row>
    <row r="2095" spans="8:8" x14ac:dyDescent="0.45">
      <c r="H2095" s="17"/>
    </row>
    <row r="2096" spans="8:8" x14ac:dyDescent="0.45">
      <c r="H2096" s="17"/>
    </row>
    <row r="2097" spans="8:8" x14ac:dyDescent="0.45">
      <c r="H2097" s="17"/>
    </row>
    <row r="2098" spans="8:8" x14ac:dyDescent="0.45">
      <c r="H2098" s="17"/>
    </row>
    <row r="2099" spans="8:8" x14ac:dyDescent="0.45">
      <c r="H2099" s="17"/>
    </row>
    <row r="2100" spans="8:8" x14ac:dyDescent="0.45">
      <c r="H2100" s="17"/>
    </row>
    <row r="2101" spans="8:8" x14ac:dyDescent="0.45">
      <c r="H2101" s="17"/>
    </row>
    <row r="2102" spans="8:8" x14ac:dyDescent="0.45">
      <c r="H2102" s="17"/>
    </row>
    <row r="2103" spans="8:8" x14ac:dyDescent="0.45">
      <c r="H2103" s="17"/>
    </row>
    <row r="2104" spans="8:8" x14ac:dyDescent="0.45">
      <c r="H2104" s="17"/>
    </row>
    <row r="2105" spans="8:8" x14ac:dyDescent="0.45">
      <c r="H2105" s="17"/>
    </row>
    <row r="2106" spans="8:8" x14ac:dyDescent="0.45">
      <c r="H2106" s="17"/>
    </row>
    <row r="2107" spans="8:8" x14ac:dyDescent="0.45">
      <c r="H2107" s="17"/>
    </row>
    <row r="2108" spans="8:8" x14ac:dyDescent="0.45">
      <c r="H2108" s="17"/>
    </row>
    <row r="2109" spans="8:8" x14ac:dyDescent="0.45">
      <c r="H2109" s="17"/>
    </row>
    <row r="2110" spans="8:8" x14ac:dyDescent="0.45">
      <c r="H2110" s="17"/>
    </row>
    <row r="2111" spans="8:8" x14ac:dyDescent="0.45">
      <c r="H2111" s="17"/>
    </row>
    <row r="2112" spans="8:8" x14ac:dyDescent="0.45">
      <c r="H2112" s="17"/>
    </row>
    <row r="2113" spans="8:8" x14ac:dyDescent="0.45">
      <c r="H2113" s="17"/>
    </row>
    <row r="2114" spans="8:8" x14ac:dyDescent="0.45">
      <c r="H2114" s="17"/>
    </row>
    <row r="2115" spans="8:8" x14ac:dyDescent="0.45">
      <c r="H2115" s="17"/>
    </row>
    <row r="2116" spans="8:8" x14ac:dyDescent="0.45">
      <c r="H2116" s="17"/>
    </row>
    <row r="2117" spans="8:8" x14ac:dyDescent="0.45">
      <c r="H2117" s="17"/>
    </row>
    <row r="2118" spans="8:8" x14ac:dyDescent="0.45">
      <c r="H2118" s="17"/>
    </row>
    <row r="2119" spans="8:8" x14ac:dyDescent="0.45">
      <c r="H2119" s="17"/>
    </row>
    <row r="2120" spans="8:8" x14ac:dyDescent="0.45">
      <c r="H2120" s="17"/>
    </row>
    <row r="2121" spans="8:8" x14ac:dyDescent="0.45">
      <c r="H2121" s="17"/>
    </row>
    <row r="2122" spans="8:8" x14ac:dyDescent="0.45">
      <c r="H2122" s="17"/>
    </row>
    <row r="2123" spans="8:8" x14ac:dyDescent="0.45">
      <c r="H2123" s="17"/>
    </row>
    <row r="2124" spans="8:8" x14ac:dyDescent="0.45">
      <c r="H2124" s="17"/>
    </row>
    <row r="2125" spans="8:8" x14ac:dyDescent="0.45">
      <c r="H2125" s="17"/>
    </row>
    <row r="2126" spans="8:8" x14ac:dyDescent="0.45">
      <c r="H2126" s="17"/>
    </row>
    <row r="2127" spans="8:8" x14ac:dyDescent="0.45">
      <c r="H2127" s="17"/>
    </row>
    <row r="2128" spans="8:8" x14ac:dyDescent="0.45">
      <c r="H2128" s="17"/>
    </row>
    <row r="2129" spans="8:8" x14ac:dyDescent="0.45">
      <c r="H2129" s="17"/>
    </row>
    <row r="2130" spans="8:8" x14ac:dyDescent="0.45">
      <c r="H2130" s="17"/>
    </row>
    <row r="2131" spans="8:8" x14ac:dyDescent="0.45">
      <c r="H2131" s="17"/>
    </row>
    <row r="2132" spans="8:8" x14ac:dyDescent="0.45">
      <c r="H2132" s="17"/>
    </row>
    <row r="2133" spans="8:8" x14ac:dyDescent="0.45">
      <c r="H2133" s="17"/>
    </row>
    <row r="2134" spans="8:8" x14ac:dyDescent="0.45">
      <c r="H2134" s="17"/>
    </row>
    <row r="2135" spans="8:8" x14ac:dyDescent="0.45">
      <c r="H2135" s="17"/>
    </row>
    <row r="2136" spans="8:8" x14ac:dyDescent="0.45">
      <c r="H2136" s="17"/>
    </row>
    <row r="2137" spans="8:8" x14ac:dyDescent="0.45">
      <c r="H2137" s="17"/>
    </row>
    <row r="2138" spans="8:8" x14ac:dyDescent="0.45">
      <c r="H2138" s="17"/>
    </row>
    <row r="2139" spans="8:8" x14ac:dyDescent="0.45">
      <c r="H2139" s="17"/>
    </row>
    <row r="2140" spans="8:8" x14ac:dyDescent="0.45">
      <c r="H2140" s="17"/>
    </row>
    <row r="2141" spans="8:8" x14ac:dyDescent="0.45">
      <c r="H2141" s="17"/>
    </row>
    <row r="2142" spans="8:8" x14ac:dyDescent="0.45">
      <c r="H2142" s="17"/>
    </row>
    <row r="2143" spans="8:8" x14ac:dyDescent="0.45">
      <c r="H2143" s="17"/>
    </row>
    <row r="2144" spans="8:8" x14ac:dyDescent="0.45">
      <c r="H2144" s="17"/>
    </row>
    <row r="2145" spans="8:8" x14ac:dyDescent="0.45">
      <c r="H2145" s="17"/>
    </row>
    <row r="2146" spans="8:8" x14ac:dyDescent="0.45">
      <c r="H2146" s="17"/>
    </row>
    <row r="2147" spans="8:8" x14ac:dyDescent="0.45">
      <c r="H2147" s="17"/>
    </row>
    <row r="2148" spans="8:8" x14ac:dyDescent="0.45">
      <c r="H2148" s="17"/>
    </row>
    <row r="2149" spans="8:8" x14ac:dyDescent="0.45">
      <c r="H2149" s="17"/>
    </row>
    <row r="2150" spans="8:8" x14ac:dyDescent="0.45">
      <c r="H2150" s="17"/>
    </row>
    <row r="2151" spans="8:8" x14ac:dyDescent="0.45">
      <c r="H2151" s="17"/>
    </row>
    <row r="2152" spans="8:8" x14ac:dyDescent="0.45">
      <c r="H2152" s="17"/>
    </row>
    <row r="2153" spans="8:8" x14ac:dyDescent="0.45">
      <c r="H2153" s="17"/>
    </row>
    <row r="2154" spans="8:8" x14ac:dyDescent="0.45">
      <c r="H2154" s="17"/>
    </row>
    <row r="2155" spans="8:8" x14ac:dyDescent="0.45">
      <c r="H2155" s="17"/>
    </row>
    <row r="2156" spans="8:8" x14ac:dyDescent="0.45">
      <c r="H2156" s="17"/>
    </row>
    <row r="2157" spans="8:8" x14ac:dyDescent="0.45">
      <c r="H2157" s="17"/>
    </row>
    <row r="2158" spans="8:8" x14ac:dyDescent="0.45">
      <c r="H2158" s="17"/>
    </row>
    <row r="2159" spans="8:8" x14ac:dyDescent="0.45">
      <c r="H2159" s="17"/>
    </row>
    <row r="2160" spans="8:8" x14ac:dyDescent="0.45">
      <c r="H2160" s="17"/>
    </row>
    <row r="2161" spans="8:8" x14ac:dyDescent="0.45">
      <c r="H2161" s="17"/>
    </row>
    <row r="2162" spans="8:8" x14ac:dyDescent="0.45">
      <c r="H2162" s="17"/>
    </row>
    <row r="2163" spans="8:8" x14ac:dyDescent="0.45">
      <c r="H2163" s="17"/>
    </row>
    <row r="2164" spans="8:8" x14ac:dyDescent="0.45">
      <c r="H2164" s="17"/>
    </row>
    <row r="2165" spans="8:8" x14ac:dyDescent="0.45">
      <c r="H2165" s="17"/>
    </row>
    <row r="2166" spans="8:8" x14ac:dyDescent="0.45">
      <c r="H2166" s="17"/>
    </row>
    <row r="2167" spans="8:8" x14ac:dyDescent="0.45">
      <c r="H2167" s="17"/>
    </row>
    <row r="2168" spans="8:8" x14ac:dyDescent="0.45">
      <c r="H2168" s="17"/>
    </row>
    <row r="2169" spans="8:8" x14ac:dyDescent="0.45">
      <c r="H2169" s="17"/>
    </row>
    <row r="2170" spans="8:8" x14ac:dyDescent="0.45">
      <c r="H2170" s="17"/>
    </row>
    <row r="2171" spans="8:8" x14ac:dyDescent="0.45">
      <c r="H2171" s="17"/>
    </row>
    <row r="2172" spans="8:8" x14ac:dyDescent="0.45">
      <c r="H2172" s="17"/>
    </row>
    <row r="2173" spans="8:8" x14ac:dyDescent="0.45">
      <c r="H2173" s="17"/>
    </row>
    <row r="2174" spans="8:8" x14ac:dyDescent="0.45">
      <c r="H2174" s="17"/>
    </row>
    <row r="2175" spans="8:8" x14ac:dyDescent="0.45">
      <c r="H2175" s="17"/>
    </row>
    <row r="2176" spans="8:8" x14ac:dyDescent="0.45">
      <c r="H2176" s="17"/>
    </row>
    <row r="2177" spans="8:8" x14ac:dyDescent="0.45">
      <c r="H2177" s="17"/>
    </row>
    <row r="2178" spans="8:8" x14ac:dyDescent="0.45">
      <c r="H2178" s="17"/>
    </row>
    <row r="2179" spans="8:8" x14ac:dyDescent="0.45">
      <c r="H2179" s="17"/>
    </row>
    <row r="2180" spans="8:8" x14ac:dyDescent="0.45">
      <c r="H2180" s="17"/>
    </row>
    <row r="2181" spans="8:8" x14ac:dyDescent="0.45">
      <c r="H2181" s="17"/>
    </row>
    <row r="2182" spans="8:8" x14ac:dyDescent="0.45">
      <c r="H2182" s="17"/>
    </row>
    <row r="2183" spans="8:8" x14ac:dyDescent="0.45">
      <c r="H2183" s="17"/>
    </row>
    <row r="2184" spans="8:8" x14ac:dyDescent="0.45">
      <c r="H2184" s="17"/>
    </row>
    <row r="2185" spans="8:8" x14ac:dyDescent="0.45">
      <c r="H2185" s="17"/>
    </row>
    <row r="2186" spans="8:8" x14ac:dyDescent="0.45">
      <c r="H2186" s="17"/>
    </row>
    <row r="2187" spans="8:8" x14ac:dyDescent="0.45">
      <c r="H2187" s="17"/>
    </row>
    <row r="2188" spans="8:8" x14ac:dyDescent="0.45">
      <c r="H2188" s="17"/>
    </row>
    <row r="2189" spans="8:8" x14ac:dyDescent="0.45">
      <c r="H2189" s="17"/>
    </row>
    <row r="2190" spans="8:8" x14ac:dyDescent="0.45">
      <c r="H2190" s="17"/>
    </row>
    <row r="2191" spans="8:8" x14ac:dyDescent="0.45">
      <c r="H2191" s="17"/>
    </row>
    <row r="2192" spans="8:8" x14ac:dyDescent="0.45">
      <c r="H2192" s="17"/>
    </row>
    <row r="2193" spans="8:8" x14ac:dyDescent="0.45">
      <c r="H2193" s="17"/>
    </row>
    <row r="2194" spans="8:8" x14ac:dyDescent="0.45">
      <c r="H2194" s="17"/>
    </row>
    <row r="2195" spans="8:8" x14ac:dyDescent="0.45">
      <c r="H2195" s="17"/>
    </row>
    <row r="2196" spans="8:8" x14ac:dyDescent="0.45">
      <c r="H2196" s="17"/>
    </row>
    <row r="2197" spans="8:8" x14ac:dyDescent="0.45">
      <c r="H2197" s="17"/>
    </row>
    <row r="2198" spans="8:8" x14ac:dyDescent="0.45">
      <c r="H2198" s="17"/>
    </row>
    <row r="2199" spans="8:8" x14ac:dyDescent="0.45">
      <c r="H2199" s="17"/>
    </row>
    <row r="2200" spans="8:8" x14ac:dyDescent="0.45">
      <c r="H2200" s="17"/>
    </row>
    <row r="2201" spans="8:8" x14ac:dyDescent="0.45">
      <c r="H2201" s="17"/>
    </row>
    <row r="2202" spans="8:8" x14ac:dyDescent="0.45">
      <c r="H2202" s="17"/>
    </row>
    <row r="2203" spans="8:8" x14ac:dyDescent="0.45">
      <c r="H2203" s="17"/>
    </row>
    <row r="2204" spans="8:8" x14ac:dyDescent="0.45">
      <c r="H2204" s="17"/>
    </row>
    <row r="2205" spans="8:8" x14ac:dyDescent="0.45">
      <c r="H2205" s="17"/>
    </row>
    <row r="2206" spans="8:8" x14ac:dyDescent="0.45">
      <c r="H2206" s="17"/>
    </row>
    <row r="2207" spans="8:8" x14ac:dyDescent="0.45">
      <c r="H2207" s="17"/>
    </row>
    <row r="2208" spans="8:8" x14ac:dyDescent="0.45">
      <c r="H2208" s="17"/>
    </row>
    <row r="2209" spans="8:8" x14ac:dyDescent="0.45">
      <c r="H2209" s="17"/>
    </row>
    <row r="2210" spans="8:8" x14ac:dyDescent="0.45">
      <c r="H2210" s="17"/>
    </row>
    <row r="2211" spans="8:8" x14ac:dyDescent="0.45">
      <c r="H2211" s="17"/>
    </row>
    <row r="2212" spans="8:8" x14ac:dyDescent="0.45">
      <c r="H2212" s="17"/>
    </row>
    <row r="2213" spans="8:8" x14ac:dyDescent="0.45">
      <c r="H2213" s="17"/>
    </row>
    <row r="2214" spans="8:8" x14ac:dyDescent="0.45">
      <c r="H2214" s="17"/>
    </row>
    <row r="2215" spans="8:8" x14ac:dyDescent="0.45">
      <c r="H2215" s="17"/>
    </row>
    <row r="2216" spans="8:8" x14ac:dyDescent="0.45">
      <c r="H2216" s="17"/>
    </row>
    <row r="2217" spans="8:8" x14ac:dyDescent="0.45">
      <c r="H2217" s="17"/>
    </row>
    <row r="2218" spans="8:8" x14ac:dyDescent="0.45">
      <c r="H2218" s="17"/>
    </row>
    <row r="2219" spans="8:8" x14ac:dyDescent="0.45">
      <c r="H2219" s="17"/>
    </row>
    <row r="2220" spans="8:8" x14ac:dyDescent="0.45">
      <c r="H2220" s="17"/>
    </row>
    <row r="2221" spans="8:8" x14ac:dyDescent="0.45">
      <c r="H2221" s="17"/>
    </row>
    <row r="2222" spans="8:8" x14ac:dyDescent="0.45">
      <c r="H2222" s="17"/>
    </row>
    <row r="2223" spans="8:8" x14ac:dyDescent="0.45">
      <c r="H2223" s="17"/>
    </row>
    <row r="2224" spans="8:8" x14ac:dyDescent="0.45">
      <c r="H2224" s="17"/>
    </row>
    <row r="2225" spans="8:8" x14ac:dyDescent="0.45">
      <c r="H2225" s="17"/>
    </row>
    <row r="2226" spans="8:8" x14ac:dyDescent="0.45">
      <c r="H2226" s="17"/>
    </row>
    <row r="2227" spans="8:8" x14ac:dyDescent="0.45">
      <c r="H2227" s="17"/>
    </row>
    <row r="2228" spans="8:8" x14ac:dyDescent="0.45">
      <c r="H2228" s="17"/>
    </row>
    <row r="2229" spans="8:8" x14ac:dyDescent="0.45">
      <c r="H2229" s="17"/>
    </row>
    <row r="2230" spans="8:8" x14ac:dyDescent="0.45">
      <c r="H2230" s="17"/>
    </row>
    <row r="2231" spans="8:8" x14ac:dyDescent="0.45">
      <c r="H2231" s="17"/>
    </row>
    <row r="2232" spans="8:8" x14ac:dyDescent="0.45">
      <c r="H2232" s="17"/>
    </row>
    <row r="2233" spans="8:8" x14ac:dyDescent="0.45">
      <c r="H2233" s="17"/>
    </row>
    <row r="2234" spans="8:8" x14ac:dyDescent="0.45">
      <c r="H2234" s="17"/>
    </row>
    <row r="2235" spans="8:8" x14ac:dyDescent="0.45">
      <c r="H2235" s="17"/>
    </row>
    <row r="2236" spans="8:8" x14ac:dyDescent="0.45">
      <c r="H2236" s="17"/>
    </row>
    <row r="2237" spans="8:8" x14ac:dyDescent="0.45">
      <c r="H2237" s="17"/>
    </row>
    <row r="2238" spans="8:8" x14ac:dyDescent="0.45">
      <c r="H2238" s="17"/>
    </row>
    <row r="2239" spans="8:8" x14ac:dyDescent="0.45">
      <c r="H2239" s="17"/>
    </row>
    <row r="2240" spans="8:8" x14ac:dyDescent="0.45">
      <c r="H2240" s="17"/>
    </row>
    <row r="2241" spans="8:8" x14ac:dyDescent="0.45">
      <c r="H2241" s="17"/>
    </row>
    <row r="2242" spans="8:8" x14ac:dyDescent="0.45">
      <c r="H2242" s="17"/>
    </row>
    <row r="2243" spans="8:8" x14ac:dyDescent="0.45">
      <c r="H2243" s="17"/>
    </row>
    <row r="2244" spans="8:8" x14ac:dyDescent="0.45">
      <c r="H2244" s="17"/>
    </row>
    <row r="2245" spans="8:8" x14ac:dyDescent="0.45">
      <c r="H2245" s="17"/>
    </row>
    <row r="2246" spans="8:8" x14ac:dyDescent="0.45">
      <c r="H2246" s="17"/>
    </row>
    <row r="2247" spans="8:8" x14ac:dyDescent="0.45">
      <c r="H2247" s="17"/>
    </row>
    <row r="2248" spans="8:8" x14ac:dyDescent="0.45">
      <c r="H2248" s="17"/>
    </row>
    <row r="2249" spans="8:8" x14ac:dyDescent="0.45">
      <c r="H2249" s="17"/>
    </row>
    <row r="2250" spans="8:8" x14ac:dyDescent="0.45">
      <c r="H2250" s="17"/>
    </row>
    <row r="2251" spans="8:8" x14ac:dyDescent="0.45">
      <c r="H2251" s="17"/>
    </row>
    <row r="2252" spans="8:8" x14ac:dyDescent="0.45">
      <c r="H2252" s="17"/>
    </row>
    <row r="2253" spans="8:8" x14ac:dyDescent="0.45">
      <c r="H2253" s="17"/>
    </row>
    <row r="2254" spans="8:8" x14ac:dyDescent="0.45">
      <c r="H2254" s="17"/>
    </row>
    <row r="2255" spans="8:8" x14ac:dyDescent="0.45">
      <c r="H2255" s="17"/>
    </row>
    <row r="2256" spans="8:8" x14ac:dyDescent="0.45">
      <c r="H2256" s="17"/>
    </row>
    <row r="2257" spans="8:8" x14ac:dyDescent="0.45">
      <c r="H2257" s="17"/>
    </row>
    <row r="2258" spans="8:8" x14ac:dyDescent="0.45">
      <c r="H2258" s="17"/>
    </row>
    <row r="2259" spans="8:8" x14ac:dyDescent="0.45">
      <c r="H2259" s="17"/>
    </row>
    <row r="2260" spans="8:8" x14ac:dyDescent="0.45">
      <c r="H2260" s="17"/>
    </row>
    <row r="2261" spans="8:8" x14ac:dyDescent="0.45">
      <c r="H2261" s="17"/>
    </row>
    <row r="2262" spans="8:8" x14ac:dyDescent="0.45">
      <c r="H2262" s="17"/>
    </row>
    <row r="2263" spans="8:8" x14ac:dyDescent="0.45">
      <c r="H2263" s="17"/>
    </row>
    <row r="2264" spans="8:8" x14ac:dyDescent="0.45">
      <c r="H2264" s="17"/>
    </row>
    <row r="2265" spans="8:8" x14ac:dyDescent="0.45">
      <c r="H2265" s="17"/>
    </row>
    <row r="2266" spans="8:8" x14ac:dyDescent="0.45">
      <c r="H2266" s="17"/>
    </row>
    <row r="2267" spans="8:8" x14ac:dyDescent="0.45">
      <c r="H2267" s="17"/>
    </row>
    <row r="2268" spans="8:8" x14ac:dyDescent="0.45">
      <c r="H2268" s="17"/>
    </row>
    <row r="2269" spans="8:8" x14ac:dyDescent="0.45">
      <c r="H2269" s="17"/>
    </row>
    <row r="2270" spans="8:8" x14ac:dyDescent="0.45">
      <c r="H2270" s="17"/>
    </row>
    <row r="2271" spans="8:8" x14ac:dyDescent="0.45">
      <c r="H2271" s="17"/>
    </row>
    <row r="2272" spans="8:8" x14ac:dyDescent="0.45">
      <c r="H2272" s="17"/>
    </row>
    <row r="2273" spans="8:8" x14ac:dyDescent="0.45">
      <c r="H2273" s="17"/>
    </row>
    <row r="2274" spans="8:8" x14ac:dyDescent="0.45">
      <c r="H2274" s="17"/>
    </row>
    <row r="2275" spans="8:8" x14ac:dyDescent="0.45">
      <c r="H2275" s="17"/>
    </row>
    <row r="2276" spans="8:8" x14ac:dyDescent="0.45">
      <c r="H2276" s="17"/>
    </row>
    <row r="2277" spans="8:8" x14ac:dyDescent="0.45">
      <c r="H2277" s="17"/>
    </row>
    <row r="2278" spans="8:8" x14ac:dyDescent="0.45">
      <c r="H2278" s="17"/>
    </row>
    <row r="2279" spans="8:8" x14ac:dyDescent="0.45">
      <c r="H2279" s="17"/>
    </row>
    <row r="2280" spans="8:8" x14ac:dyDescent="0.45">
      <c r="H2280" s="17"/>
    </row>
    <row r="2281" spans="8:8" x14ac:dyDescent="0.45">
      <c r="H2281" s="17"/>
    </row>
    <row r="2282" spans="8:8" x14ac:dyDescent="0.45">
      <c r="H2282" s="17"/>
    </row>
    <row r="2283" spans="8:8" x14ac:dyDescent="0.45">
      <c r="H2283" s="17"/>
    </row>
    <row r="2284" spans="8:8" x14ac:dyDescent="0.45">
      <c r="H2284" s="17"/>
    </row>
    <row r="2285" spans="8:8" x14ac:dyDescent="0.45">
      <c r="H2285" s="17"/>
    </row>
    <row r="2286" spans="8:8" x14ac:dyDescent="0.45">
      <c r="H2286" s="17"/>
    </row>
    <row r="2287" spans="8:8" x14ac:dyDescent="0.45">
      <c r="H2287" s="17"/>
    </row>
    <row r="2288" spans="8:8" x14ac:dyDescent="0.45">
      <c r="H2288" s="17"/>
    </row>
    <row r="2289" spans="8:8" x14ac:dyDescent="0.45">
      <c r="H2289" s="17"/>
    </row>
    <row r="2290" spans="8:8" x14ac:dyDescent="0.45">
      <c r="H2290" s="17"/>
    </row>
    <row r="2291" spans="8:8" x14ac:dyDescent="0.45">
      <c r="H2291" s="17"/>
    </row>
    <row r="2292" spans="8:8" x14ac:dyDescent="0.45">
      <c r="H2292" s="17"/>
    </row>
    <row r="2293" spans="8:8" x14ac:dyDescent="0.45">
      <c r="H2293" s="17"/>
    </row>
    <row r="2294" spans="8:8" x14ac:dyDescent="0.45">
      <c r="H2294" s="17"/>
    </row>
    <row r="2295" spans="8:8" x14ac:dyDescent="0.45">
      <c r="H2295" s="17"/>
    </row>
    <row r="2296" spans="8:8" x14ac:dyDescent="0.45">
      <c r="H2296" s="17"/>
    </row>
    <row r="2297" spans="8:8" x14ac:dyDescent="0.45">
      <c r="H2297" s="17"/>
    </row>
    <row r="2298" spans="8:8" x14ac:dyDescent="0.45">
      <c r="H2298" s="17"/>
    </row>
    <row r="2299" spans="8:8" x14ac:dyDescent="0.45">
      <c r="H2299" s="17"/>
    </row>
    <row r="2300" spans="8:8" x14ac:dyDescent="0.45">
      <c r="H2300" s="17"/>
    </row>
    <row r="2301" spans="8:8" x14ac:dyDescent="0.45">
      <c r="H2301" s="17"/>
    </row>
    <row r="2302" spans="8:8" x14ac:dyDescent="0.45">
      <c r="H2302" s="17"/>
    </row>
    <row r="2303" spans="8:8" x14ac:dyDescent="0.45">
      <c r="H2303" s="17"/>
    </row>
    <row r="2304" spans="8:8" x14ac:dyDescent="0.45">
      <c r="H2304" s="17"/>
    </row>
    <row r="2305" spans="8:8" x14ac:dyDescent="0.45">
      <c r="H2305" s="17"/>
    </row>
    <row r="2306" spans="8:8" x14ac:dyDescent="0.45">
      <c r="H2306" s="17"/>
    </row>
    <row r="2307" spans="8:8" x14ac:dyDescent="0.45">
      <c r="H2307" s="17"/>
    </row>
    <row r="2308" spans="8:8" x14ac:dyDescent="0.45">
      <c r="H2308" s="17"/>
    </row>
    <row r="2309" spans="8:8" x14ac:dyDescent="0.45">
      <c r="H2309" s="17"/>
    </row>
    <row r="2310" spans="8:8" x14ac:dyDescent="0.45">
      <c r="H2310" s="17"/>
    </row>
    <row r="2311" spans="8:8" x14ac:dyDescent="0.45">
      <c r="H2311" s="17"/>
    </row>
    <row r="2312" spans="8:8" x14ac:dyDescent="0.45">
      <c r="H2312" s="17"/>
    </row>
    <row r="2313" spans="8:8" x14ac:dyDescent="0.45">
      <c r="H2313" s="17"/>
    </row>
    <row r="2314" spans="8:8" x14ac:dyDescent="0.45">
      <c r="H2314" s="17"/>
    </row>
    <row r="2315" spans="8:8" x14ac:dyDescent="0.45">
      <c r="H2315" s="17"/>
    </row>
    <row r="2316" spans="8:8" x14ac:dyDescent="0.45">
      <c r="H2316" s="17"/>
    </row>
    <row r="2317" spans="8:8" x14ac:dyDescent="0.45">
      <c r="H2317" s="17"/>
    </row>
    <row r="2318" spans="8:8" x14ac:dyDescent="0.45">
      <c r="H2318" s="17"/>
    </row>
    <row r="2319" spans="8:8" x14ac:dyDescent="0.45">
      <c r="H2319" s="17"/>
    </row>
    <row r="2320" spans="8:8" x14ac:dyDescent="0.45">
      <c r="H2320" s="17"/>
    </row>
    <row r="2321" spans="8:8" x14ac:dyDescent="0.45">
      <c r="H2321" s="17"/>
    </row>
    <row r="2322" spans="8:8" x14ac:dyDescent="0.45">
      <c r="H2322" s="17"/>
    </row>
    <row r="2323" spans="8:8" x14ac:dyDescent="0.45">
      <c r="H2323" s="17"/>
    </row>
    <row r="2324" spans="8:8" x14ac:dyDescent="0.45">
      <c r="H2324" s="17"/>
    </row>
    <row r="2325" spans="8:8" x14ac:dyDescent="0.45">
      <c r="H2325" s="17"/>
    </row>
    <row r="2326" spans="8:8" x14ac:dyDescent="0.45">
      <c r="H2326" s="17"/>
    </row>
    <row r="2327" spans="8:8" x14ac:dyDescent="0.45">
      <c r="H2327" s="17"/>
    </row>
    <row r="2328" spans="8:8" x14ac:dyDescent="0.45">
      <c r="H2328" s="17"/>
    </row>
    <row r="2329" spans="8:8" x14ac:dyDescent="0.45">
      <c r="H2329" s="17"/>
    </row>
    <row r="2330" spans="8:8" x14ac:dyDescent="0.45">
      <c r="H2330" s="17"/>
    </row>
    <row r="2331" spans="8:8" x14ac:dyDescent="0.45">
      <c r="H2331" s="17"/>
    </row>
    <row r="2332" spans="8:8" x14ac:dyDescent="0.45">
      <c r="H2332" s="17"/>
    </row>
    <row r="2333" spans="8:8" x14ac:dyDescent="0.45">
      <c r="H2333" s="17"/>
    </row>
    <row r="2334" spans="8:8" x14ac:dyDescent="0.45">
      <c r="H2334" s="17"/>
    </row>
    <row r="2335" spans="8:8" x14ac:dyDescent="0.45">
      <c r="H2335" s="17"/>
    </row>
    <row r="2336" spans="8:8" x14ac:dyDescent="0.45">
      <c r="H2336" s="17"/>
    </row>
    <row r="2337" spans="8:8" x14ac:dyDescent="0.45">
      <c r="H2337" s="17"/>
    </row>
    <row r="2338" spans="8:8" x14ac:dyDescent="0.45">
      <c r="H2338" s="17"/>
    </row>
    <row r="2339" spans="8:8" x14ac:dyDescent="0.45">
      <c r="H2339" s="17"/>
    </row>
    <row r="2340" spans="8:8" x14ac:dyDescent="0.45">
      <c r="H2340" s="17"/>
    </row>
    <row r="2341" spans="8:8" x14ac:dyDescent="0.45">
      <c r="H2341" s="17"/>
    </row>
    <row r="2342" spans="8:8" x14ac:dyDescent="0.45">
      <c r="H2342" s="17"/>
    </row>
    <row r="2343" spans="8:8" x14ac:dyDescent="0.45">
      <c r="H2343" s="17"/>
    </row>
    <row r="2344" spans="8:8" x14ac:dyDescent="0.45">
      <c r="H2344" s="17"/>
    </row>
    <row r="2345" spans="8:8" x14ac:dyDescent="0.45">
      <c r="H2345" s="17"/>
    </row>
    <row r="2346" spans="8:8" x14ac:dyDescent="0.45">
      <c r="H2346" s="17"/>
    </row>
    <row r="2347" spans="8:8" x14ac:dyDescent="0.45">
      <c r="H2347" s="17"/>
    </row>
    <row r="2348" spans="8:8" x14ac:dyDescent="0.45">
      <c r="H2348" s="17"/>
    </row>
    <row r="2349" spans="8:8" x14ac:dyDescent="0.45">
      <c r="H2349" s="17"/>
    </row>
    <row r="2350" spans="8:8" x14ac:dyDescent="0.45">
      <c r="H2350" s="17"/>
    </row>
    <row r="2351" spans="8:8" x14ac:dyDescent="0.45">
      <c r="H2351" s="17"/>
    </row>
    <row r="2352" spans="8:8" x14ac:dyDescent="0.45">
      <c r="H2352" s="17"/>
    </row>
    <row r="2353" spans="8:8" x14ac:dyDescent="0.45">
      <c r="H2353" s="17"/>
    </row>
    <row r="2354" spans="8:8" x14ac:dyDescent="0.45">
      <c r="H2354" s="17"/>
    </row>
    <row r="2355" spans="8:8" x14ac:dyDescent="0.45">
      <c r="H2355" s="17"/>
    </row>
    <row r="2356" spans="8:8" x14ac:dyDescent="0.45">
      <c r="H2356" s="17"/>
    </row>
    <row r="2357" spans="8:8" x14ac:dyDescent="0.45">
      <c r="H2357" s="17"/>
    </row>
    <row r="2358" spans="8:8" x14ac:dyDescent="0.45">
      <c r="H2358" s="17"/>
    </row>
    <row r="2359" spans="8:8" x14ac:dyDescent="0.45">
      <c r="H2359" s="17"/>
    </row>
    <row r="2360" spans="8:8" x14ac:dyDescent="0.45">
      <c r="H2360" s="17"/>
    </row>
    <row r="2361" spans="8:8" x14ac:dyDescent="0.45">
      <c r="H2361" s="17"/>
    </row>
    <row r="2362" spans="8:8" x14ac:dyDescent="0.45">
      <c r="H2362" s="17"/>
    </row>
    <row r="2363" spans="8:8" x14ac:dyDescent="0.45">
      <c r="H2363" s="17"/>
    </row>
    <row r="2364" spans="8:8" x14ac:dyDescent="0.45">
      <c r="H2364" s="17"/>
    </row>
    <row r="2365" spans="8:8" x14ac:dyDescent="0.45">
      <c r="H2365" s="17"/>
    </row>
    <row r="2366" spans="8:8" x14ac:dyDescent="0.45">
      <c r="H2366" s="17"/>
    </row>
    <row r="2367" spans="8:8" x14ac:dyDescent="0.45">
      <c r="H2367" s="17"/>
    </row>
    <row r="2368" spans="8:8" x14ac:dyDescent="0.45">
      <c r="H2368" s="17"/>
    </row>
    <row r="2369" spans="8:8" x14ac:dyDescent="0.45">
      <c r="H2369" s="17"/>
    </row>
    <row r="2370" spans="8:8" x14ac:dyDescent="0.45">
      <c r="H2370" s="17"/>
    </row>
    <row r="2371" spans="8:8" x14ac:dyDescent="0.45">
      <c r="H2371" s="17"/>
    </row>
    <row r="2372" spans="8:8" x14ac:dyDescent="0.45">
      <c r="H2372" s="17"/>
    </row>
    <row r="2373" spans="8:8" x14ac:dyDescent="0.45">
      <c r="H2373" s="17"/>
    </row>
    <row r="2374" spans="8:8" x14ac:dyDescent="0.45">
      <c r="H2374" s="17"/>
    </row>
    <row r="2375" spans="8:8" x14ac:dyDescent="0.45">
      <c r="H2375" s="17"/>
    </row>
    <row r="2376" spans="8:8" x14ac:dyDescent="0.45">
      <c r="H2376" s="17"/>
    </row>
    <row r="2377" spans="8:8" x14ac:dyDescent="0.45">
      <c r="H2377" s="17"/>
    </row>
    <row r="2378" spans="8:8" x14ac:dyDescent="0.45">
      <c r="H2378" s="17"/>
    </row>
    <row r="2379" spans="8:8" x14ac:dyDescent="0.45">
      <c r="H2379" s="17"/>
    </row>
    <row r="2380" spans="8:8" x14ac:dyDescent="0.45">
      <c r="H2380" s="17"/>
    </row>
    <row r="2381" spans="8:8" x14ac:dyDescent="0.45">
      <c r="H2381" s="17"/>
    </row>
    <row r="2382" spans="8:8" x14ac:dyDescent="0.45">
      <c r="H2382" s="17"/>
    </row>
    <row r="2383" spans="8:8" x14ac:dyDescent="0.45">
      <c r="H2383" s="17"/>
    </row>
    <row r="2384" spans="8:8" x14ac:dyDescent="0.45">
      <c r="H2384" s="17"/>
    </row>
    <row r="2385" spans="8:8" x14ac:dyDescent="0.45">
      <c r="H2385" s="17"/>
    </row>
    <row r="2386" spans="8:8" x14ac:dyDescent="0.45">
      <c r="H2386" s="17"/>
    </row>
    <row r="2387" spans="8:8" x14ac:dyDescent="0.45">
      <c r="H2387" s="17"/>
    </row>
    <row r="2388" spans="8:8" x14ac:dyDescent="0.45">
      <c r="H2388" s="17"/>
    </row>
    <row r="2389" spans="8:8" x14ac:dyDescent="0.45">
      <c r="H2389" s="17"/>
    </row>
    <row r="2390" spans="8:8" x14ac:dyDescent="0.45">
      <c r="H2390" s="17"/>
    </row>
    <row r="2391" spans="8:8" x14ac:dyDescent="0.45">
      <c r="H2391" s="17"/>
    </row>
    <row r="2392" spans="8:8" x14ac:dyDescent="0.45">
      <c r="H2392" s="17"/>
    </row>
    <row r="2393" spans="8:8" x14ac:dyDescent="0.45">
      <c r="H2393" s="17"/>
    </row>
    <row r="2394" spans="8:8" x14ac:dyDescent="0.45">
      <c r="H2394" s="17"/>
    </row>
    <row r="2395" spans="8:8" x14ac:dyDescent="0.45">
      <c r="H2395" s="17"/>
    </row>
    <row r="2396" spans="8:8" x14ac:dyDescent="0.45">
      <c r="H2396" s="17"/>
    </row>
    <row r="2397" spans="8:8" x14ac:dyDescent="0.45">
      <c r="H2397" s="17"/>
    </row>
    <row r="2398" spans="8:8" x14ac:dyDescent="0.45">
      <c r="H2398" s="17"/>
    </row>
    <row r="2399" spans="8:8" x14ac:dyDescent="0.45">
      <c r="H2399" s="17"/>
    </row>
    <row r="2400" spans="8:8" x14ac:dyDescent="0.45">
      <c r="H2400" s="17"/>
    </row>
    <row r="2401" spans="8:8" x14ac:dyDescent="0.45">
      <c r="H2401" s="17"/>
    </row>
    <row r="2402" spans="8:8" x14ac:dyDescent="0.45">
      <c r="H2402" s="17"/>
    </row>
    <row r="2403" spans="8:8" x14ac:dyDescent="0.45">
      <c r="H2403" s="17"/>
    </row>
    <row r="2404" spans="8:8" x14ac:dyDescent="0.45">
      <c r="H2404" s="17"/>
    </row>
    <row r="2405" spans="8:8" x14ac:dyDescent="0.45">
      <c r="H2405" s="17"/>
    </row>
    <row r="2406" spans="8:8" x14ac:dyDescent="0.45">
      <c r="H2406" s="17"/>
    </row>
    <row r="2407" spans="8:8" x14ac:dyDescent="0.45">
      <c r="H2407" s="17"/>
    </row>
    <row r="2408" spans="8:8" x14ac:dyDescent="0.45">
      <c r="H2408" s="17"/>
    </row>
    <row r="2409" spans="8:8" x14ac:dyDescent="0.45">
      <c r="H2409" s="17"/>
    </row>
    <row r="2410" spans="8:8" x14ac:dyDescent="0.45">
      <c r="H2410" s="17"/>
    </row>
    <row r="2411" spans="8:8" x14ac:dyDescent="0.45">
      <c r="H2411" s="17"/>
    </row>
    <row r="2412" spans="8:8" x14ac:dyDescent="0.45">
      <c r="H2412" s="17"/>
    </row>
    <row r="2413" spans="8:8" x14ac:dyDescent="0.45">
      <c r="H2413" s="17"/>
    </row>
    <row r="2414" spans="8:8" x14ac:dyDescent="0.45">
      <c r="H2414" s="17"/>
    </row>
    <row r="2415" spans="8:8" x14ac:dyDescent="0.45">
      <c r="H2415" s="17"/>
    </row>
    <row r="2416" spans="8:8" x14ac:dyDescent="0.45">
      <c r="H2416" s="17"/>
    </row>
    <row r="2417" spans="8:8" x14ac:dyDescent="0.45">
      <c r="H2417" s="17"/>
    </row>
    <row r="2418" spans="8:8" x14ac:dyDescent="0.45">
      <c r="H2418" s="17"/>
    </row>
    <row r="2419" spans="8:8" x14ac:dyDescent="0.45">
      <c r="H2419" s="17"/>
    </row>
    <row r="2420" spans="8:8" x14ac:dyDescent="0.45">
      <c r="H2420" s="17"/>
    </row>
    <row r="2421" spans="8:8" x14ac:dyDescent="0.45">
      <c r="H2421" s="17"/>
    </row>
    <row r="2422" spans="8:8" x14ac:dyDescent="0.45">
      <c r="H2422" s="17"/>
    </row>
    <row r="2423" spans="8:8" x14ac:dyDescent="0.45">
      <c r="H2423" s="17"/>
    </row>
    <row r="2424" spans="8:8" x14ac:dyDescent="0.45">
      <c r="H2424" s="17"/>
    </row>
    <row r="2425" spans="8:8" x14ac:dyDescent="0.45">
      <c r="H2425" s="17"/>
    </row>
    <row r="2426" spans="8:8" x14ac:dyDescent="0.45">
      <c r="H2426" s="17"/>
    </row>
    <row r="2427" spans="8:8" x14ac:dyDescent="0.45">
      <c r="H2427" s="17"/>
    </row>
    <row r="2428" spans="8:8" x14ac:dyDescent="0.45">
      <c r="H2428" s="17"/>
    </row>
    <row r="2429" spans="8:8" x14ac:dyDescent="0.45">
      <c r="H2429" s="17"/>
    </row>
    <row r="2430" spans="8:8" x14ac:dyDescent="0.45">
      <c r="H2430" s="17"/>
    </row>
    <row r="2431" spans="8:8" x14ac:dyDescent="0.45">
      <c r="H2431" s="17"/>
    </row>
    <row r="2432" spans="8:8" x14ac:dyDescent="0.45">
      <c r="H2432" s="17"/>
    </row>
    <row r="2433" spans="8:8" x14ac:dyDescent="0.45">
      <c r="H2433" s="17"/>
    </row>
    <row r="2434" spans="8:8" x14ac:dyDescent="0.45">
      <c r="H2434" s="17"/>
    </row>
    <row r="2435" spans="8:8" x14ac:dyDescent="0.45">
      <c r="H2435" s="17"/>
    </row>
    <row r="2436" spans="8:8" x14ac:dyDescent="0.45">
      <c r="H2436" s="17"/>
    </row>
    <row r="2437" spans="8:8" x14ac:dyDescent="0.45">
      <c r="H2437" s="17"/>
    </row>
    <row r="2438" spans="8:8" x14ac:dyDescent="0.45">
      <c r="H2438" s="17"/>
    </row>
    <row r="2439" spans="8:8" x14ac:dyDescent="0.45">
      <c r="H2439" s="17"/>
    </row>
    <row r="2440" spans="8:8" x14ac:dyDescent="0.45">
      <c r="H2440" s="17"/>
    </row>
    <row r="2441" spans="8:8" x14ac:dyDescent="0.45">
      <c r="H2441" s="17"/>
    </row>
    <row r="2442" spans="8:8" x14ac:dyDescent="0.45">
      <c r="H2442" s="17"/>
    </row>
    <row r="2443" spans="8:8" x14ac:dyDescent="0.45">
      <c r="H2443" s="17"/>
    </row>
    <row r="2444" spans="8:8" x14ac:dyDescent="0.45">
      <c r="H2444" s="17"/>
    </row>
    <row r="2445" spans="8:8" x14ac:dyDescent="0.45">
      <c r="H2445" s="17"/>
    </row>
    <row r="2446" spans="8:8" x14ac:dyDescent="0.45">
      <c r="H2446" s="17"/>
    </row>
    <row r="2447" spans="8:8" x14ac:dyDescent="0.45">
      <c r="H2447" s="17"/>
    </row>
    <row r="2448" spans="8:8" x14ac:dyDescent="0.45">
      <c r="H2448" s="17"/>
    </row>
    <row r="2449" spans="8:8" x14ac:dyDescent="0.45">
      <c r="H2449" s="17"/>
    </row>
    <row r="2450" spans="8:8" x14ac:dyDescent="0.45">
      <c r="H2450" s="17"/>
    </row>
    <row r="2451" spans="8:8" x14ac:dyDescent="0.45">
      <c r="H2451" s="17"/>
    </row>
    <row r="2452" spans="8:8" x14ac:dyDescent="0.45">
      <c r="H2452" s="17"/>
    </row>
    <row r="2453" spans="8:8" x14ac:dyDescent="0.45">
      <c r="H2453" s="17"/>
    </row>
    <row r="2454" spans="8:8" x14ac:dyDescent="0.45">
      <c r="H2454" s="17"/>
    </row>
    <row r="2455" spans="8:8" x14ac:dyDescent="0.45">
      <c r="H2455" s="17"/>
    </row>
    <row r="2456" spans="8:8" x14ac:dyDescent="0.45">
      <c r="H2456" s="17"/>
    </row>
    <row r="2457" spans="8:8" x14ac:dyDescent="0.45">
      <c r="H2457" s="17"/>
    </row>
    <row r="2458" spans="8:8" x14ac:dyDescent="0.45">
      <c r="H2458" s="17"/>
    </row>
    <row r="2459" spans="8:8" x14ac:dyDescent="0.45">
      <c r="H2459" s="17"/>
    </row>
    <row r="2460" spans="8:8" x14ac:dyDescent="0.45">
      <c r="H2460" s="17"/>
    </row>
    <row r="2461" spans="8:8" x14ac:dyDescent="0.45">
      <c r="H2461" s="17"/>
    </row>
    <row r="2462" spans="8:8" x14ac:dyDescent="0.45">
      <c r="H2462" s="17"/>
    </row>
    <row r="2463" spans="8:8" x14ac:dyDescent="0.45">
      <c r="H2463" s="17"/>
    </row>
    <row r="2464" spans="8:8" x14ac:dyDescent="0.45">
      <c r="H2464" s="17"/>
    </row>
    <row r="2465" spans="8:8" x14ac:dyDescent="0.45">
      <c r="H2465" s="17"/>
    </row>
    <row r="2466" spans="8:8" x14ac:dyDescent="0.45">
      <c r="H2466" s="17"/>
    </row>
    <row r="2467" spans="8:8" x14ac:dyDescent="0.45">
      <c r="H2467" s="17"/>
    </row>
    <row r="2468" spans="8:8" x14ac:dyDescent="0.45">
      <c r="H2468" s="17"/>
    </row>
    <row r="2469" spans="8:8" x14ac:dyDescent="0.45">
      <c r="H2469" s="17"/>
    </row>
    <row r="2470" spans="8:8" x14ac:dyDescent="0.45">
      <c r="H2470" s="17"/>
    </row>
    <row r="2471" spans="8:8" x14ac:dyDescent="0.45">
      <c r="H2471" s="17"/>
    </row>
    <row r="2472" spans="8:8" x14ac:dyDescent="0.45">
      <c r="H2472" s="17"/>
    </row>
    <row r="2473" spans="8:8" x14ac:dyDescent="0.45">
      <c r="H2473" s="17"/>
    </row>
    <row r="2474" spans="8:8" x14ac:dyDescent="0.45">
      <c r="H2474" s="17"/>
    </row>
    <row r="2475" spans="8:8" x14ac:dyDescent="0.45">
      <c r="H2475" s="17"/>
    </row>
    <row r="2476" spans="8:8" x14ac:dyDescent="0.45">
      <c r="H2476" s="17"/>
    </row>
    <row r="2477" spans="8:8" x14ac:dyDescent="0.45">
      <c r="H2477" s="17"/>
    </row>
    <row r="2478" spans="8:8" x14ac:dyDescent="0.45">
      <c r="H2478" s="17"/>
    </row>
    <row r="2479" spans="8:8" x14ac:dyDescent="0.45">
      <c r="H2479" s="17"/>
    </row>
    <row r="2480" spans="8:8" x14ac:dyDescent="0.45">
      <c r="H2480" s="17"/>
    </row>
    <row r="2481" spans="8:8" x14ac:dyDescent="0.45">
      <c r="H2481" s="17"/>
    </row>
    <row r="2482" spans="8:8" x14ac:dyDescent="0.45">
      <c r="H2482" s="17"/>
    </row>
    <row r="2483" spans="8:8" x14ac:dyDescent="0.45">
      <c r="H2483" s="17"/>
    </row>
    <row r="2484" spans="8:8" x14ac:dyDescent="0.45">
      <c r="H2484" s="17"/>
    </row>
    <row r="2485" spans="8:8" x14ac:dyDescent="0.45">
      <c r="H2485" s="17"/>
    </row>
    <row r="2486" spans="8:8" x14ac:dyDescent="0.45">
      <c r="H2486" s="17"/>
    </row>
    <row r="2487" spans="8:8" x14ac:dyDescent="0.45">
      <c r="H2487" s="17"/>
    </row>
    <row r="2488" spans="8:8" x14ac:dyDescent="0.45">
      <c r="H2488" s="17"/>
    </row>
    <row r="2489" spans="8:8" x14ac:dyDescent="0.45">
      <c r="H2489" s="17"/>
    </row>
    <row r="2490" spans="8:8" x14ac:dyDescent="0.45">
      <c r="H2490" s="17"/>
    </row>
    <row r="2491" spans="8:8" x14ac:dyDescent="0.45">
      <c r="H2491" s="17"/>
    </row>
    <row r="2492" spans="8:8" x14ac:dyDescent="0.45">
      <c r="H2492" s="17"/>
    </row>
    <row r="2493" spans="8:8" x14ac:dyDescent="0.45">
      <c r="H2493" s="17"/>
    </row>
    <row r="2494" spans="8:8" x14ac:dyDescent="0.45">
      <c r="H2494" s="17"/>
    </row>
    <row r="2495" spans="8:8" x14ac:dyDescent="0.45">
      <c r="H2495" s="17"/>
    </row>
    <row r="2496" spans="8:8" x14ac:dyDescent="0.45">
      <c r="H2496" s="17"/>
    </row>
    <row r="2497" spans="8:8" x14ac:dyDescent="0.45">
      <c r="H2497" s="17"/>
    </row>
    <row r="2498" spans="8:8" x14ac:dyDescent="0.45">
      <c r="H2498" s="17"/>
    </row>
    <row r="2499" spans="8:8" x14ac:dyDescent="0.45">
      <c r="H2499" s="17"/>
    </row>
    <row r="2500" spans="8:8" x14ac:dyDescent="0.45">
      <c r="H2500" s="17"/>
    </row>
    <row r="2501" spans="8:8" x14ac:dyDescent="0.45">
      <c r="H2501" s="17"/>
    </row>
    <row r="2502" spans="8:8" x14ac:dyDescent="0.45">
      <c r="H2502" s="17"/>
    </row>
    <row r="2503" spans="8:8" x14ac:dyDescent="0.45">
      <c r="H2503" s="17"/>
    </row>
    <row r="2504" spans="8:8" x14ac:dyDescent="0.45">
      <c r="H2504" s="17"/>
    </row>
    <row r="2505" spans="8:8" x14ac:dyDescent="0.45">
      <c r="H2505" s="17"/>
    </row>
    <row r="2506" spans="8:8" x14ac:dyDescent="0.45">
      <c r="H2506" s="17"/>
    </row>
    <row r="2507" spans="8:8" x14ac:dyDescent="0.45">
      <c r="H2507" s="17"/>
    </row>
    <row r="2508" spans="8:8" x14ac:dyDescent="0.45">
      <c r="H2508" s="17"/>
    </row>
    <row r="2509" spans="8:8" x14ac:dyDescent="0.45">
      <c r="H2509" s="17"/>
    </row>
    <row r="2510" spans="8:8" x14ac:dyDescent="0.45">
      <c r="H2510" s="17"/>
    </row>
    <row r="2511" spans="8:8" x14ac:dyDescent="0.45">
      <c r="H2511" s="17"/>
    </row>
    <row r="2512" spans="8:8" x14ac:dyDescent="0.45">
      <c r="H2512" s="17"/>
    </row>
    <row r="2513" spans="8:8" x14ac:dyDescent="0.45">
      <c r="H2513" s="17"/>
    </row>
    <row r="2514" spans="8:8" x14ac:dyDescent="0.45">
      <c r="H2514" s="17"/>
    </row>
    <row r="2515" spans="8:8" x14ac:dyDescent="0.45">
      <c r="H2515" s="17"/>
    </row>
    <row r="2516" spans="8:8" x14ac:dyDescent="0.45">
      <c r="H2516" s="17"/>
    </row>
    <row r="2517" spans="8:8" x14ac:dyDescent="0.45">
      <c r="H2517" s="17"/>
    </row>
    <row r="2518" spans="8:8" x14ac:dyDescent="0.45">
      <c r="H2518" s="17"/>
    </row>
    <row r="2519" spans="8:8" x14ac:dyDescent="0.45">
      <c r="H2519" s="17"/>
    </row>
    <row r="2520" spans="8:8" x14ac:dyDescent="0.45">
      <c r="H2520" s="17"/>
    </row>
    <row r="2521" spans="8:8" x14ac:dyDescent="0.45">
      <c r="H2521" s="17"/>
    </row>
    <row r="2522" spans="8:8" x14ac:dyDescent="0.45">
      <c r="H2522" s="17"/>
    </row>
    <row r="2523" spans="8:8" x14ac:dyDescent="0.45">
      <c r="H2523" s="17"/>
    </row>
    <row r="2524" spans="8:8" x14ac:dyDescent="0.45">
      <c r="H2524" s="17"/>
    </row>
    <row r="2525" spans="8:8" x14ac:dyDescent="0.45">
      <c r="H2525" s="17"/>
    </row>
    <row r="2526" spans="8:8" x14ac:dyDescent="0.45">
      <c r="H2526" s="17"/>
    </row>
    <row r="2527" spans="8:8" x14ac:dyDescent="0.45">
      <c r="H2527" s="17"/>
    </row>
    <row r="2528" spans="8:8" x14ac:dyDescent="0.45">
      <c r="H2528" s="17"/>
    </row>
    <row r="2529" spans="8:8" x14ac:dyDescent="0.45">
      <c r="H2529" s="17"/>
    </row>
    <row r="2530" spans="8:8" x14ac:dyDescent="0.45">
      <c r="H2530" s="17"/>
    </row>
    <row r="2531" spans="8:8" x14ac:dyDescent="0.45">
      <c r="H2531" s="17"/>
    </row>
    <row r="2532" spans="8:8" x14ac:dyDescent="0.45">
      <c r="H2532" s="17"/>
    </row>
    <row r="2533" spans="8:8" x14ac:dyDescent="0.45">
      <c r="H2533" s="17"/>
    </row>
    <row r="2534" spans="8:8" x14ac:dyDescent="0.45">
      <c r="H2534" s="17"/>
    </row>
    <row r="2535" spans="8:8" x14ac:dyDescent="0.45">
      <c r="H2535" s="17"/>
    </row>
    <row r="2536" spans="8:8" x14ac:dyDescent="0.45">
      <c r="H2536" s="17"/>
    </row>
    <row r="2537" spans="8:8" x14ac:dyDescent="0.45">
      <c r="H2537" s="17"/>
    </row>
    <row r="2538" spans="8:8" x14ac:dyDescent="0.45">
      <c r="H2538" s="17"/>
    </row>
    <row r="2539" spans="8:8" x14ac:dyDescent="0.45">
      <c r="H2539" s="17"/>
    </row>
    <row r="2540" spans="8:8" x14ac:dyDescent="0.45">
      <c r="H2540" s="17"/>
    </row>
    <row r="2541" spans="8:8" x14ac:dyDescent="0.45">
      <c r="H2541" s="17"/>
    </row>
    <row r="2542" spans="8:8" x14ac:dyDescent="0.45">
      <c r="H2542" s="17"/>
    </row>
    <row r="2543" spans="8:8" x14ac:dyDescent="0.45">
      <c r="H2543" s="17"/>
    </row>
    <row r="2544" spans="8:8" x14ac:dyDescent="0.45">
      <c r="H2544" s="17"/>
    </row>
    <row r="2545" spans="8:8" x14ac:dyDescent="0.45">
      <c r="H2545" s="17"/>
    </row>
    <row r="2546" spans="8:8" x14ac:dyDescent="0.45">
      <c r="H2546" s="17"/>
    </row>
    <row r="2547" spans="8:8" x14ac:dyDescent="0.45">
      <c r="H2547" s="17"/>
    </row>
    <row r="2548" spans="8:8" x14ac:dyDescent="0.45">
      <c r="H2548" s="17"/>
    </row>
    <row r="2549" spans="8:8" x14ac:dyDescent="0.45">
      <c r="H2549" s="17"/>
    </row>
    <row r="2550" spans="8:8" x14ac:dyDescent="0.45">
      <c r="H2550" s="17"/>
    </row>
    <row r="2551" spans="8:8" x14ac:dyDescent="0.45">
      <c r="H2551" s="17"/>
    </row>
    <row r="2552" spans="8:8" x14ac:dyDescent="0.45">
      <c r="H2552" s="17"/>
    </row>
    <row r="2553" spans="8:8" x14ac:dyDescent="0.45">
      <c r="H2553" s="17"/>
    </row>
    <row r="2554" spans="8:8" x14ac:dyDescent="0.45">
      <c r="H2554" s="17"/>
    </row>
    <row r="2555" spans="8:8" x14ac:dyDescent="0.45">
      <c r="H2555" s="17"/>
    </row>
    <row r="2556" spans="8:8" x14ac:dyDescent="0.45">
      <c r="H2556" s="17"/>
    </row>
    <row r="2557" spans="8:8" x14ac:dyDescent="0.45">
      <c r="H2557" s="17"/>
    </row>
    <row r="2558" spans="8:8" x14ac:dyDescent="0.45">
      <c r="H2558" s="17"/>
    </row>
    <row r="2559" spans="8:8" x14ac:dyDescent="0.45">
      <c r="H2559" s="17"/>
    </row>
    <row r="2560" spans="8:8" x14ac:dyDescent="0.45">
      <c r="H2560" s="17"/>
    </row>
    <row r="2561" spans="8:8" x14ac:dyDescent="0.45">
      <c r="H2561" s="17"/>
    </row>
    <row r="2562" spans="8:8" x14ac:dyDescent="0.45">
      <c r="H2562" s="17"/>
    </row>
    <row r="2563" spans="8:8" x14ac:dyDescent="0.45">
      <c r="H2563" s="17"/>
    </row>
    <row r="2564" spans="8:8" x14ac:dyDescent="0.45">
      <c r="H2564" s="17"/>
    </row>
    <row r="2565" spans="8:8" x14ac:dyDescent="0.45">
      <c r="H2565" s="17"/>
    </row>
    <row r="2566" spans="8:8" x14ac:dyDescent="0.45">
      <c r="H2566" s="17"/>
    </row>
    <row r="2567" spans="8:8" x14ac:dyDescent="0.45">
      <c r="H2567" s="17"/>
    </row>
    <row r="2568" spans="8:8" x14ac:dyDescent="0.45">
      <c r="H2568" s="17"/>
    </row>
    <row r="2569" spans="8:8" x14ac:dyDescent="0.45">
      <c r="H2569" s="17"/>
    </row>
    <row r="2570" spans="8:8" x14ac:dyDescent="0.45">
      <c r="H2570" s="17"/>
    </row>
    <row r="2571" spans="8:8" x14ac:dyDescent="0.45">
      <c r="H2571" s="17"/>
    </row>
    <row r="2572" spans="8:8" x14ac:dyDescent="0.45">
      <c r="H2572" s="17"/>
    </row>
    <row r="2573" spans="8:8" x14ac:dyDescent="0.45">
      <c r="H2573" s="17"/>
    </row>
    <row r="2574" spans="8:8" x14ac:dyDescent="0.45">
      <c r="H2574" s="17"/>
    </row>
    <row r="2575" spans="8:8" x14ac:dyDescent="0.45">
      <c r="H2575" s="17"/>
    </row>
    <row r="2576" spans="8:8" x14ac:dyDescent="0.45">
      <c r="H2576" s="17"/>
    </row>
    <row r="2577" spans="8:8" x14ac:dyDescent="0.45">
      <c r="H2577" s="17"/>
    </row>
    <row r="2578" spans="8:8" x14ac:dyDescent="0.45">
      <c r="H2578" s="17"/>
    </row>
    <row r="2579" spans="8:8" x14ac:dyDescent="0.45">
      <c r="H2579" s="17"/>
    </row>
    <row r="2580" spans="8:8" x14ac:dyDescent="0.45">
      <c r="H2580" s="17"/>
    </row>
    <row r="2581" spans="8:8" x14ac:dyDescent="0.45">
      <c r="H2581" s="17"/>
    </row>
    <row r="2582" spans="8:8" x14ac:dyDescent="0.45">
      <c r="H2582" s="17"/>
    </row>
    <row r="2583" spans="8:8" x14ac:dyDescent="0.45">
      <c r="H2583" s="17"/>
    </row>
    <row r="2584" spans="8:8" x14ac:dyDescent="0.45">
      <c r="H2584" s="17"/>
    </row>
    <row r="2585" spans="8:8" x14ac:dyDescent="0.45">
      <c r="H2585" s="17"/>
    </row>
    <row r="2586" spans="8:8" x14ac:dyDescent="0.45">
      <c r="H2586" s="17"/>
    </row>
    <row r="2587" spans="8:8" x14ac:dyDescent="0.45">
      <c r="H2587" s="17"/>
    </row>
    <row r="2588" spans="8:8" x14ac:dyDescent="0.45">
      <c r="H2588" s="17"/>
    </row>
    <row r="2589" spans="8:8" x14ac:dyDescent="0.45">
      <c r="H2589" s="17"/>
    </row>
    <row r="2590" spans="8:8" x14ac:dyDescent="0.45">
      <c r="H2590" s="17"/>
    </row>
    <row r="2591" spans="8:8" x14ac:dyDescent="0.45">
      <c r="H2591" s="17"/>
    </row>
    <row r="2592" spans="8:8" x14ac:dyDescent="0.45">
      <c r="H2592" s="17"/>
    </row>
    <row r="2593" spans="8:8" x14ac:dyDescent="0.45">
      <c r="H2593" s="17"/>
    </row>
    <row r="2594" spans="8:8" x14ac:dyDescent="0.45">
      <c r="H2594" s="17"/>
    </row>
    <row r="2595" spans="8:8" x14ac:dyDescent="0.45">
      <c r="H2595" s="17"/>
    </row>
    <row r="2596" spans="8:8" x14ac:dyDescent="0.45">
      <c r="H2596" s="17"/>
    </row>
    <row r="2597" spans="8:8" x14ac:dyDescent="0.45">
      <c r="H2597" s="17"/>
    </row>
    <row r="2598" spans="8:8" x14ac:dyDescent="0.45">
      <c r="H2598" s="17"/>
    </row>
    <row r="2599" spans="8:8" x14ac:dyDescent="0.45">
      <c r="H2599" s="17"/>
    </row>
    <row r="2600" spans="8:8" x14ac:dyDescent="0.45">
      <c r="H2600" s="17"/>
    </row>
    <row r="2601" spans="8:8" x14ac:dyDescent="0.45">
      <c r="H2601" s="17"/>
    </row>
    <row r="2602" spans="8:8" x14ac:dyDescent="0.45">
      <c r="H2602" s="17"/>
    </row>
    <row r="2603" spans="8:8" x14ac:dyDescent="0.45">
      <c r="H2603" s="17"/>
    </row>
    <row r="2604" spans="8:8" x14ac:dyDescent="0.45">
      <c r="H2604" s="17"/>
    </row>
    <row r="2605" spans="8:8" x14ac:dyDescent="0.45">
      <c r="H2605" s="17"/>
    </row>
    <row r="2606" spans="8:8" x14ac:dyDescent="0.45">
      <c r="H2606" s="17"/>
    </row>
    <row r="2607" spans="8:8" x14ac:dyDescent="0.45">
      <c r="H2607" s="17"/>
    </row>
    <row r="2608" spans="8:8" x14ac:dyDescent="0.45">
      <c r="H2608" s="17"/>
    </row>
    <row r="2609" spans="8:8" x14ac:dyDescent="0.45">
      <c r="H2609" s="17"/>
    </row>
    <row r="2610" spans="8:8" x14ac:dyDescent="0.45">
      <c r="H2610" s="17"/>
    </row>
    <row r="2611" spans="8:8" x14ac:dyDescent="0.45">
      <c r="H2611" s="17"/>
    </row>
    <row r="2612" spans="8:8" x14ac:dyDescent="0.45">
      <c r="H2612" s="17"/>
    </row>
    <row r="2613" spans="8:8" x14ac:dyDescent="0.45">
      <c r="H2613" s="17"/>
    </row>
    <row r="2614" spans="8:8" x14ac:dyDescent="0.45">
      <c r="H2614" s="17"/>
    </row>
    <row r="2615" spans="8:8" x14ac:dyDescent="0.45">
      <c r="H2615" s="17"/>
    </row>
    <row r="2616" spans="8:8" x14ac:dyDescent="0.45">
      <c r="H2616" s="17"/>
    </row>
    <row r="2617" spans="8:8" x14ac:dyDescent="0.45">
      <c r="H2617" s="17"/>
    </row>
    <row r="2618" spans="8:8" x14ac:dyDescent="0.45">
      <c r="H2618" s="17"/>
    </row>
    <row r="2619" spans="8:8" x14ac:dyDescent="0.45">
      <c r="H2619" s="17"/>
    </row>
    <row r="2620" spans="8:8" x14ac:dyDescent="0.45">
      <c r="H2620" s="17"/>
    </row>
    <row r="2621" spans="8:8" x14ac:dyDescent="0.45">
      <c r="H2621" s="17"/>
    </row>
    <row r="2622" spans="8:8" x14ac:dyDescent="0.45">
      <c r="H2622" s="17"/>
    </row>
    <row r="2623" spans="8:8" x14ac:dyDescent="0.45">
      <c r="H2623" s="17"/>
    </row>
    <row r="2624" spans="8:8" x14ac:dyDescent="0.45">
      <c r="H2624" s="17"/>
    </row>
    <row r="2625" spans="8:8" x14ac:dyDescent="0.45">
      <c r="H2625" s="17"/>
    </row>
    <row r="2626" spans="8:8" x14ac:dyDescent="0.45">
      <c r="H2626" s="17"/>
    </row>
    <row r="2627" spans="8:8" x14ac:dyDescent="0.45">
      <c r="H2627" s="17"/>
    </row>
    <row r="2628" spans="8:8" x14ac:dyDescent="0.45">
      <c r="H2628" s="17"/>
    </row>
    <row r="2629" spans="8:8" x14ac:dyDescent="0.45">
      <c r="H2629" s="17"/>
    </row>
    <row r="2630" spans="8:8" x14ac:dyDescent="0.45">
      <c r="H2630" s="17"/>
    </row>
    <row r="2631" spans="8:8" x14ac:dyDescent="0.45">
      <c r="H2631" s="17"/>
    </row>
    <row r="2632" spans="8:8" x14ac:dyDescent="0.45">
      <c r="H2632" s="17"/>
    </row>
    <row r="2633" spans="8:8" x14ac:dyDescent="0.45">
      <c r="H2633" s="17"/>
    </row>
    <row r="2634" spans="8:8" x14ac:dyDescent="0.45">
      <c r="H2634" s="17"/>
    </row>
    <row r="2635" spans="8:8" x14ac:dyDescent="0.45">
      <c r="H2635" s="17"/>
    </row>
    <row r="2636" spans="8:8" x14ac:dyDescent="0.45">
      <c r="H2636" s="17"/>
    </row>
    <row r="2637" spans="8:8" x14ac:dyDescent="0.45">
      <c r="H2637" s="17"/>
    </row>
    <row r="2638" spans="8:8" x14ac:dyDescent="0.45">
      <c r="H2638" s="17"/>
    </row>
    <row r="2639" spans="8:8" x14ac:dyDescent="0.45">
      <c r="H2639" s="17"/>
    </row>
    <row r="2640" spans="8:8" x14ac:dyDescent="0.45">
      <c r="H2640" s="17"/>
    </row>
    <row r="2641" spans="8:8" x14ac:dyDescent="0.45">
      <c r="H2641" s="17"/>
    </row>
    <row r="2642" spans="8:8" x14ac:dyDescent="0.45">
      <c r="H2642" s="17"/>
    </row>
    <row r="2643" spans="8:8" x14ac:dyDescent="0.45">
      <c r="H2643" s="17"/>
    </row>
    <row r="2644" spans="8:8" x14ac:dyDescent="0.45">
      <c r="H2644" s="17"/>
    </row>
    <row r="2645" spans="8:8" x14ac:dyDescent="0.45">
      <c r="H2645" s="17"/>
    </row>
    <row r="2646" spans="8:8" x14ac:dyDescent="0.45">
      <c r="H2646" s="17"/>
    </row>
    <row r="2647" spans="8:8" x14ac:dyDescent="0.45">
      <c r="H2647" s="17"/>
    </row>
    <row r="2648" spans="8:8" x14ac:dyDescent="0.45">
      <c r="H2648" s="17"/>
    </row>
    <row r="2649" spans="8:8" x14ac:dyDescent="0.45">
      <c r="H2649" s="17"/>
    </row>
    <row r="2650" spans="8:8" x14ac:dyDescent="0.45">
      <c r="H2650" s="17"/>
    </row>
    <row r="2651" spans="8:8" x14ac:dyDescent="0.45">
      <c r="H2651" s="17"/>
    </row>
    <row r="2652" spans="8:8" x14ac:dyDescent="0.45">
      <c r="H2652" s="17"/>
    </row>
    <row r="2653" spans="8:8" x14ac:dyDescent="0.45">
      <c r="H2653" s="17"/>
    </row>
    <row r="2654" spans="8:8" x14ac:dyDescent="0.45">
      <c r="H2654" s="17"/>
    </row>
    <row r="2655" spans="8:8" x14ac:dyDescent="0.45">
      <c r="H2655" s="17"/>
    </row>
    <row r="2656" spans="8:8" x14ac:dyDescent="0.45">
      <c r="H2656" s="17"/>
    </row>
    <row r="2657" spans="8:8" x14ac:dyDescent="0.45">
      <c r="H2657" s="17"/>
    </row>
    <row r="2658" spans="8:8" x14ac:dyDescent="0.45">
      <c r="H2658" s="17"/>
    </row>
    <row r="2659" spans="8:8" x14ac:dyDescent="0.45">
      <c r="H2659" s="17"/>
    </row>
    <row r="2660" spans="8:8" x14ac:dyDescent="0.45">
      <c r="H2660" s="17"/>
    </row>
    <row r="2661" spans="8:8" x14ac:dyDescent="0.45">
      <c r="H2661" s="17"/>
    </row>
    <row r="2662" spans="8:8" x14ac:dyDescent="0.45">
      <c r="H2662" s="17"/>
    </row>
    <row r="2663" spans="8:8" x14ac:dyDescent="0.45">
      <c r="H2663" s="17"/>
    </row>
    <row r="2664" spans="8:8" x14ac:dyDescent="0.45">
      <c r="H2664" s="17"/>
    </row>
    <row r="2665" spans="8:8" x14ac:dyDescent="0.45">
      <c r="H2665" s="17"/>
    </row>
    <row r="2666" spans="8:8" x14ac:dyDescent="0.45">
      <c r="H2666" s="17"/>
    </row>
    <row r="2667" spans="8:8" x14ac:dyDescent="0.45">
      <c r="H2667" s="17"/>
    </row>
    <row r="2668" spans="8:8" x14ac:dyDescent="0.45">
      <c r="H2668" s="17"/>
    </row>
    <row r="2669" spans="8:8" x14ac:dyDescent="0.45">
      <c r="H2669" s="17"/>
    </row>
    <row r="2670" spans="8:8" x14ac:dyDescent="0.45">
      <c r="H2670" s="17"/>
    </row>
    <row r="2671" spans="8:8" x14ac:dyDescent="0.45">
      <c r="H2671" s="17"/>
    </row>
    <row r="2672" spans="8:8" x14ac:dyDescent="0.45">
      <c r="H2672" s="17"/>
    </row>
    <row r="2673" spans="8:8" x14ac:dyDescent="0.45">
      <c r="H2673" s="17"/>
    </row>
    <row r="2674" spans="8:8" x14ac:dyDescent="0.45">
      <c r="H2674" s="17"/>
    </row>
    <row r="2675" spans="8:8" x14ac:dyDescent="0.45">
      <c r="H2675" s="17"/>
    </row>
    <row r="2676" spans="8:8" x14ac:dyDescent="0.45">
      <c r="H2676" s="17"/>
    </row>
    <row r="2677" spans="8:8" x14ac:dyDescent="0.45">
      <c r="H2677" s="17"/>
    </row>
    <row r="2678" spans="8:8" x14ac:dyDescent="0.45">
      <c r="H2678" s="17"/>
    </row>
    <row r="2679" spans="8:8" x14ac:dyDescent="0.45">
      <c r="H2679" s="17"/>
    </row>
    <row r="2680" spans="8:8" x14ac:dyDescent="0.45">
      <c r="H2680" s="17"/>
    </row>
    <row r="2681" spans="8:8" x14ac:dyDescent="0.45">
      <c r="H2681" s="17"/>
    </row>
    <row r="2682" spans="8:8" x14ac:dyDescent="0.45">
      <c r="H2682" s="17"/>
    </row>
    <row r="2683" spans="8:8" x14ac:dyDescent="0.45">
      <c r="H2683" s="17"/>
    </row>
    <row r="2684" spans="8:8" x14ac:dyDescent="0.45">
      <c r="H2684" s="17"/>
    </row>
    <row r="2685" spans="8:8" x14ac:dyDescent="0.45">
      <c r="H2685" s="17"/>
    </row>
    <row r="2686" spans="8:8" x14ac:dyDescent="0.45">
      <c r="H2686" s="17"/>
    </row>
    <row r="2687" spans="8:8" x14ac:dyDescent="0.45">
      <c r="H2687" s="17"/>
    </row>
    <row r="2688" spans="8:8" x14ac:dyDescent="0.45">
      <c r="H2688" s="17"/>
    </row>
    <row r="2689" spans="8:8" x14ac:dyDescent="0.45">
      <c r="H2689" s="17"/>
    </row>
    <row r="2690" spans="8:8" x14ac:dyDescent="0.45">
      <c r="H2690" s="17"/>
    </row>
    <row r="2691" spans="8:8" x14ac:dyDescent="0.45">
      <c r="H2691" s="17"/>
    </row>
    <row r="2692" spans="8:8" x14ac:dyDescent="0.45">
      <c r="H2692" s="17"/>
    </row>
    <row r="2693" spans="8:8" x14ac:dyDescent="0.45">
      <c r="H2693" s="17"/>
    </row>
    <row r="2694" spans="8:8" x14ac:dyDescent="0.45">
      <c r="H2694" s="17"/>
    </row>
    <row r="2695" spans="8:8" x14ac:dyDescent="0.45">
      <c r="H2695" s="17"/>
    </row>
    <row r="2696" spans="8:8" x14ac:dyDescent="0.45">
      <c r="H2696" s="17"/>
    </row>
    <row r="2697" spans="8:8" x14ac:dyDescent="0.45">
      <c r="H2697" s="17"/>
    </row>
    <row r="2698" spans="8:8" x14ac:dyDescent="0.45">
      <c r="H2698" s="17"/>
    </row>
    <row r="2699" spans="8:8" x14ac:dyDescent="0.45">
      <c r="H2699" s="17"/>
    </row>
    <row r="2700" spans="8:8" x14ac:dyDescent="0.45">
      <c r="H2700" s="17"/>
    </row>
    <row r="2701" spans="8:8" x14ac:dyDescent="0.45">
      <c r="H2701" s="17"/>
    </row>
    <row r="2702" spans="8:8" x14ac:dyDescent="0.45">
      <c r="H2702" s="17"/>
    </row>
    <row r="2703" spans="8:8" x14ac:dyDescent="0.45">
      <c r="H2703" s="17"/>
    </row>
    <row r="2704" spans="8:8" x14ac:dyDescent="0.45">
      <c r="H2704" s="17"/>
    </row>
    <row r="2705" spans="8:8" x14ac:dyDescent="0.45">
      <c r="H2705" s="17"/>
    </row>
    <row r="2706" spans="8:8" x14ac:dyDescent="0.45">
      <c r="H2706" s="17"/>
    </row>
    <row r="2707" spans="8:8" x14ac:dyDescent="0.45">
      <c r="H2707" s="17"/>
    </row>
    <row r="2708" spans="8:8" x14ac:dyDescent="0.45">
      <c r="H2708" s="17"/>
    </row>
    <row r="2709" spans="8:8" x14ac:dyDescent="0.45">
      <c r="H2709" s="17"/>
    </row>
    <row r="2710" spans="8:8" x14ac:dyDescent="0.45">
      <c r="H2710" s="17"/>
    </row>
    <row r="2711" spans="8:8" x14ac:dyDescent="0.45">
      <c r="H2711" s="17"/>
    </row>
    <row r="2712" spans="8:8" x14ac:dyDescent="0.45">
      <c r="H2712" s="17"/>
    </row>
    <row r="2713" spans="8:8" x14ac:dyDescent="0.45">
      <c r="H2713" s="17"/>
    </row>
    <row r="2714" spans="8:8" x14ac:dyDescent="0.45">
      <c r="H2714" s="17"/>
    </row>
    <row r="2715" spans="8:8" x14ac:dyDescent="0.45">
      <c r="H2715" s="17"/>
    </row>
    <row r="2716" spans="8:8" x14ac:dyDescent="0.45">
      <c r="H2716" s="17"/>
    </row>
    <row r="2717" spans="8:8" x14ac:dyDescent="0.45">
      <c r="H2717" s="17"/>
    </row>
    <row r="2718" spans="8:8" x14ac:dyDescent="0.45">
      <c r="H2718" s="17"/>
    </row>
    <row r="2719" spans="8:8" x14ac:dyDescent="0.45">
      <c r="H2719" s="17"/>
    </row>
    <row r="2720" spans="8:8" x14ac:dyDescent="0.45">
      <c r="H2720" s="17"/>
    </row>
    <row r="2721" spans="8:8" x14ac:dyDescent="0.45">
      <c r="H2721" s="17"/>
    </row>
    <row r="2722" spans="8:8" x14ac:dyDescent="0.45">
      <c r="H2722" s="17"/>
    </row>
    <row r="2723" spans="8:8" x14ac:dyDescent="0.45">
      <c r="H2723" s="17"/>
    </row>
    <row r="2724" spans="8:8" x14ac:dyDescent="0.45">
      <c r="H2724" s="17"/>
    </row>
    <row r="2725" spans="8:8" x14ac:dyDescent="0.45">
      <c r="H2725" s="17"/>
    </row>
    <row r="2726" spans="8:8" x14ac:dyDescent="0.45">
      <c r="H2726" s="17"/>
    </row>
    <row r="2727" spans="8:8" x14ac:dyDescent="0.45">
      <c r="H2727" s="17"/>
    </row>
    <row r="2728" spans="8:8" x14ac:dyDescent="0.45">
      <c r="H2728" s="17"/>
    </row>
    <row r="2729" spans="8:8" x14ac:dyDescent="0.45">
      <c r="H2729" s="17"/>
    </row>
    <row r="2730" spans="8:8" x14ac:dyDescent="0.45">
      <c r="H2730" s="17"/>
    </row>
    <row r="2731" spans="8:8" x14ac:dyDescent="0.45">
      <c r="H2731" s="17"/>
    </row>
    <row r="2732" spans="8:8" x14ac:dyDescent="0.45">
      <c r="H2732" s="17"/>
    </row>
    <row r="2733" spans="8:8" x14ac:dyDescent="0.45">
      <c r="H2733" s="17"/>
    </row>
    <row r="2734" spans="8:8" x14ac:dyDescent="0.45">
      <c r="H2734" s="17"/>
    </row>
    <row r="2735" spans="8:8" x14ac:dyDescent="0.45">
      <c r="H2735" s="17"/>
    </row>
    <row r="2736" spans="8:8" x14ac:dyDescent="0.45">
      <c r="H2736" s="17"/>
    </row>
    <row r="2737" spans="8:8" x14ac:dyDescent="0.45">
      <c r="H2737" s="17"/>
    </row>
    <row r="2738" spans="8:8" x14ac:dyDescent="0.45">
      <c r="H2738" s="17"/>
    </row>
    <row r="2739" spans="8:8" x14ac:dyDescent="0.45">
      <c r="H2739" s="17"/>
    </row>
    <row r="2740" spans="8:8" x14ac:dyDescent="0.45">
      <c r="H2740" s="17"/>
    </row>
    <row r="2741" spans="8:8" x14ac:dyDescent="0.45">
      <c r="H2741" s="17"/>
    </row>
    <row r="2742" spans="8:8" x14ac:dyDescent="0.45">
      <c r="H2742" s="17"/>
    </row>
    <row r="2743" spans="8:8" x14ac:dyDescent="0.45">
      <c r="H2743" s="17"/>
    </row>
    <row r="2744" spans="8:8" x14ac:dyDescent="0.45">
      <c r="H2744" s="17"/>
    </row>
    <row r="2745" spans="8:8" x14ac:dyDescent="0.45">
      <c r="H2745" s="17"/>
    </row>
    <row r="2746" spans="8:8" x14ac:dyDescent="0.45">
      <c r="H2746" s="17"/>
    </row>
    <row r="2747" spans="8:8" x14ac:dyDescent="0.45">
      <c r="H2747" s="17"/>
    </row>
    <row r="2748" spans="8:8" x14ac:dyDescent="0.45">
      <c r="H2748" s="17"/>
    </row>
    <row r="2749" spans="8:8" x14ac:dyDescent="0.45">
      <c r="H2749" s="17"/>
    </row>
    <row r="2750" spans="8:8" x14ac:dyDescent="0.45">
      <c r="H2750" s="17"/>
    </row>
    <row r="2751" spans="8:8" x14ac:dyDescent="0.45">
      <c r="H2751" s="17"/>
    </row>
    <row r="2752" spans="8:8" x14ac:dyDescent="0.45">
      <c r="H2752" s="17"/>
    </row>
    <row r="2753" spans="8:8" x14ac:dyDescent="0.45">
      <c r="H2753" s="17"/>
    </row>
    <row r="2754" spans="8:8" x14ac:dyDescent="0.45">
      <c r="H2754" s="17"/>
    </row>
    <row r="2755" spans="8:8" x14ac:dyDescent="0.45">
      <c r="H2755" s="17"/>
    </row>
    <row r="2756" spans="8:8" x14ac:dyDescent="0.45">
      <c r="H2756" s="17"/>
    </row>
    <row r="2757" spans="8:8" x14ac:dyDescent="0.45">
      <c r="H2757" s="17"/>
    </row>
    <row r="2758" spans="8:8" x14ac:dyDescent="0.45">
      <c r="H2758" s="17"/>
    </row>
    <row r="2759" spans="8:8" x14ac:dyDescent="0.45">
      <c r="H2759" s="17"/>
    </row>
    <row r="2760" spans="8:8" x14ac:dyDescent="0.45">
      <c r="H2760" s="17"/>
    </row>
    <row r="2761" spans="8:8" x14ac:dyDescent="0.45">
      <c r="H2761" s="17"/>
    </row>
    <row r="2762" spans="8:8" x14ac:dyDescent="0.45">
      <c r="H2762" s="17"/>
    </row>
    <row r="2763" spans="8:8" x14ac:dyDescent="0.45">
      <c r="H2763" s="17"/>
    </row>
    <row r="2764" spans="8:8" x14ac:dyDescent="0.45">
      <c r="H2764" s="17"/>
    </row>
    <row r="2765" spans="8:8" x14ac:dyDescent="0.45">
      <c r="H2765" s="17"/>
    </row>
    <row r="2766" spans="8:8" x14ac:dyDescent="0.45">
      <c r="H2766" s="17"/>
    </row>
    <row r="2767" spans="8:8" x14ac:dyDescent="0.45">
      <c r="H2767" s="17"/>
    </row>
    <row r="2768" spans="8:8" x14ac:dyDescent="0.45">
      <c r="H2768" s="17"/>
    </row>
    <row r="2769" spans="8:8" x14ac:dyDescent="0.45">
      <c r="H2769" s="17"/>
    </row>
    <row r="2770" spans="8:8" x14ac:dyDescent="0.45">
      <c r="H2770" s="17"/>
    </row>
    <row r="2771" spans="8:8" x14ac:dyDescent="0.45">
      <c r="H2771" s="17"/>
    </row>
    <row r="2772" spans="8:8" x14ac:dyDescent="0.45">
      <c r="H2772" s="17"/>
    </row>
    <row r="2773" spans="8:8" x14ac:dyDescent="0.45">
      <c r="H2773" s="17"/>
    </row>
    <row r="2774" spans="8:8" x14ac:dyDescent="0.45">
      <c r="H2774" s="17"/>
    </row>
    <row r="2775" spans="8:8" x14ac:dyDescent="0.45">
      <c r="H2775" s="17"/>
    </row>
    <row r="2776" spans="8:8" x14ac:dyDescent="0.45">
      <c r="H2776" s="17"/>
    </row>
    <row r="2777" spans="8:8" x14ac:dyDescent="0.45">
      <c r="H2777" s="17"/>
    </row>
    <row r="2778" spans="8:8" x14ac:dyDescent="0.45">
      <c r="H2778" s="17"/>
    </row>
    <row r="2779" spans="8:8" x14ac:dyDescent="0.45">
      <c r="H2779" s="17"/>
    </row>
    <row r="2780" spans="8:8" x14ac:dyDescent="0.45">
      <c r="H2780" s="17"/>
    </row>
    <row r="2781" spans="8:8" x14ac:dyDescent="0.45">
      <c r="H2781" s="17"/>
    </row>
    <row r="2782" spans="8:8" x14ac:dyDescent="0.45">
      <c r="H2782" s="17"/>
    </row>
    <row r="2783" spans="8:8" x14ac:dyDescent="0.45">
      <c r="H2783" s="17"/>
    </row>
    <row r="2784" spans="8:8" x14ac:dyDescent="0.45">
      <c r="H2784" s="17"/>
    </row>
    <row r="2785" spans="8:8" x14ac:dyDescent="0.45">
      <c r="H2785" s="17"/>
    </row>
    <row r="2786" spans="8:8" x14ac:dyDescent="0.45">
      <c r="H2786" s="17"/>
    </row>
    <row r="2787" spans="8:8" x14ac:dyDescent="0.45">
      <c r="H2787" s="17"/>
    </row>
    <row r="2788" spans="8:8" x14ac:dyDescent="0.45">
      <c r="H2788" s="17"/>
    </row>
    <row r="2789" spans="8:8" x14ac:dyDescent="0.45">
      <c r="H2789" s="17"/>
    </row>
    <row r="2790" spans="8:8" x14ac:dyDescent="0.45">
      <c r="H2790" s="17"/>
    </row>
    <row r="2791" spans="8:8" x14ac:dyDescent="0.45">
      <c r="H2791" s="17"/>
    </row>
    <row r="2792" spans="8:8" x14ac:dyDescent="0.45">
      <c r="H2792" s="17"/>
    </row>
    <row r="2793" spans="8:8" x14ac:dyDescent="0.45">
      <c r="H2793" s="17"/>
    </row>
    <row r="2794" spans="8:8" x14ac:dyDescent="0.45">
      <c r="H2794" s="17"/>
    </row>
    <row r="2795" spans="8:8" x14ac:dyDescent="0.45">
      <c r="H2795" s="17"/>
    </row>
    <row r="2796" spans="8:8" x14ac:dyDescent="0.45">
      <c r="H2796" s="17"/>
    </row>
    <row r="2797" spans="8:8" x14ac:dyDescent="0.45">
      <c r="H2797" s="17"/>
    </row>
    <row r="2798" spans="8:8" x14ac:dyDescent="0.45">
      <c r="H2798" s="17"/>
    </row>
    <row r="2799" spans="8:8" x14ac:dyDescent="0.45">
      <c r="H2799" s="17"/>
    </row>
    <row r="2800" spans="8:8" x14ac:dyDescent="0.45">
      <c r="H2800" s="17"/>
    </row>
    <row r="2801" spans="8:8" x14ac:dyDescent="0.45">
      <c r="H2801" s="17"/>
    </row>
    <row r="2802" spans="8:8" x14ac:dyDescent="0.45">
      <c r="H2802" s="17"/>
    </row>
    <row r="2803" spans="8:8" x14ac:dyDescent="0.45">
      <c r="H2803" s="17"/>
    </row>
    <row r="2804" spans="8:8" x14ac:dyDescent="0.45">
      <c r="H2804" s="17"/>
    </row>
    <row r="2805" spans="8:8" x14ac:dyDescent="0.45">
      <c r="H2805" s="17"/>
    </row>
    <row r="2806" spans="8:8" x14ac:dyDescent="0.45">
      <c r="H2806" s="17"/>
    </row>
    <row r="2807" spans="8:8" x14ac:dyDescent="0.45">
      <c r="H2807" s="17"/>
    </row>
    <row r="2808" spans="8:8" x14ac:dyDescent="0.45">
      <c r="H2808" s="17"/>
    </row>
    <row r="2809" spans="8:8" x14ac:dyDescent="0.45">
      <c r="H2809" s="17"/>
    </row>
    <row r="2810" spans="8:8" x14ac:dyDescent="0.45">
      <c r="H2810" s="17"/>
    </row>
    <row r="2811" spans="8:8" x14ac:dyDescent="0.45">
      <c r="H2811" s="17"/>
    </row>
    <row r="2812" spans="8:8" x14ac:dyDescent="0.45">
      <c r="H2812" s="17"/>
    </row>
    <row r="2813" spans="8:8" x14ac:dyDescent="0.45">
      <c r="H2813" s="17"/>
    </row>
    <row r="2814" spans="8:8" x14ac:dyDescent="0.45">
      <c r="H2814" s="17"/>
    </row>
    <row r="2815" spans="8:8" x14ac:dyDescent="0.45">
      <c r="H2815" s="17"/>
    </row>
    <row r="2816" spans="8:8" x14ac:dyDescent="0.45">
      <c r="H2816" s="17"/>
    </row>
    <row r="2817" spans="8:8" x14ac:dyDescent="0.45">
      <c r="H2817" s="17"/>
    </row>
    <row r="2818" spans="8:8" x14ac:dyDescent="0.45">
      <c r="H2818" s="17"/>
    </row>
    <row r="2819" spans="8:8" x14ac:dyDescent="0.45">
      <c r="H2819" s="17"/>
    </row>
    <row r="2820" spans="8:8" x14ac:dyDescent="0.45">
      <c r="H2820" s="17"/>
    </row>
    <row r="2821" spans="8:8" x14ac:dyDescent="0.45">
      <c r="H2821" s="17"/>
    </row>
    <row r="2822" spans="8:8" x14ac:dyDescent="0.45">
      <c r="H2822" s="17"/>
    </row>
    <row r="2823" spans="8:8" x14ac:dyDescent="0.45">
      <c r="H2823" s="17"/>
    </row>
    <row r="2824" spans="8:8" x14ac:dyDescent="0.45">
      <c r="H2824" s="17"/>
    </row>
    <row r="2825" spans="8:8" x14ac:dyDescent="0.45">
      <c r="H2825" s="17"/>
    </row>
    <row r="2826" spans="8:8" x14ac:dyDescent="0.45">
      <c r="H2826" s="17"/>
    </row>
    <row r="2827" spans="8:8" x14ac:dyDescent="0.45">
      <c r="H2827" s="17"/>
    </row>
    <row r="2828" spans="8:8" x14ac:dyDescent="0.45">
      <c r="H2828" s="17"/>
    </row>
    <row r="2829" spans="8:8" x14ac:dyDescent="0.45">
      <c r="H2829" s="17"/>
    </row>
    <row r="2830" spans="8:8" x14ac:dyDescent="0.45">
      <c r="H2830" s="17"/>
    </row>
    <row r="2831" spans="8:8" x14ac:dyDescent="0.45">
      <c r="H2831" s="17"/>
    </row>
    <row r="2832" spans="8:8" x14ac:dyDescent="0.45">
      <c r="H2832" s="17"/>
    </row>
    <row r="2833" spans="8:8" x14ac:dyDescent="0.45">
      <c r="H2833" s="17"/>
    </row>
    <row r="2834" spans="8:8" x14ac:dyDescent="0.45">
      <c r="H2834" s="17"/>
    </row>
    <row r="2835" spans="8:8" x14ac:dyDescent="0.45">
      <c r="H2835" s="17"/>
    </row>
    <row r="2836" spans="8:8" x14ac:dyDescent="0.45">
      <c r="H2836" s="17"/>
    </row>
    <row r="2837" spans="8:8" x14ac:dyDescent="0.45">
      <c r="H2837" s="17"/>
    </row>
    <row r="2838" spans="8:8" x14ac:dyDescent="0.45">
      <c r="H2838" s="17"/>
    </row>
    <row r="2839" spans="8:8" x14ac:dyDescent="0.45">
      <c r="H2839" s="17"/>
    </row>
    <row r="2840" spans="8:8" x14ac:dyDescent="0.45">
      <c r="H2840" s="17"/>
    </row>
    <row r="2841" spans="8:8" x14ac:dyDescent="0.45">
      <c r="H2841" s="17"/>
    </row>
    <row r="2842" spans="8:8" x14ac:dyDescent="0.45">
      <c r="H2842" s="17"/>
    </row>
    <row r="2843" spans="8:8" x14ac:dyDescent="0.45">
      <c r="H2843" s="17"/>
    </row>
    <row r="2844" spans="8:8" x14ac:dyDescent="0.45">
      <c r="H2844" s="17"/>
    </row>
    <row r="2845" spans="8:8" x14ac:dyDescent="0.45">
      <c r="H2845" s="17"/>
    </row>
    <row r="2846" spans="8:8" x14ac:dyDescent="0.45">
      <c r="H2846" s="17"/>
    </row>
    <row r="2847" spans="8:8" x14ac:dyDescent="0.45">
      <c r="H2847" s="17"/>
    </row>
    <row r="2848" spans="8:8" x14ac:dyDescent="0.45">
      <c r="H2848" s="17"/>
    </row>
    <row r="2849" spans="8:8" x14ac:dyDescent="0.45">
      <c r="H2849" s="17"/>
    </row>
    <row r="2850" spans="8:8" x14ac:dyDescent="0.45">
      <c r="H2850" s="17"/>
    </row>
    <row r="2851" spans="8:8" x14ac:dyDescent="0.45">
      <c r="H2851" s="17"/>
    </row>
    <row r="2852" spans="8:8" x14ac:dyDescent="0.45">
      <c r="H2852" s="17"/>
    </row>
    <row r="2853" spans="8:8" x14ac:dyDescent="0.45">
      <c r="H2853" s="17"/>
    </row>
    <row r="2854" spans="8:8" x14ac:dyDescent="0.45">
      <c r="H2854" s="17"/>
    </row>
    <row r="2855" spans="8:8" x14ac:dyDescent="0.45">
      <c r="H2855" s="17"/>
    </row>
    <row r="2856" spans="8:8" x14ac:dyDescent="0.45">
      <c r="H2856" s="17"/>
    </row>
    <row r="2857" spans="8:8" x14ac:dyDescent="0.45">
      <c r="H2857" s="17"/>
    </row>
    <row r="2858" spans="8:8" x14ac:dyDescent="0.45">
      <c r="H2858" s="17"/>
    </row>
    <row r="2859" spans="8:8" x14ac:dyDescent="0.45">
      <c r="H2859" s="17"/>
    </row>
    <row r="2860" spans="8:8" x14ac:dyDescent="0.45">
      <c r="H2860" s="17"/>
    </row>
    <row r="2861" spans="8:8" x14ac:dyDescent="0.45">
      <c r="H2861" s="17"/>
    </row>
    <row r="2862" spans="8:8" x14ac:dyDescent="0.45">
      <c r="H2862" s="17"/>
    </row>
    <row r="2863" spans="8:8" x14ac:dyDescent="0.45">
      <c r="H2863" s="17"/>
    </row>
    <row r="2864" spans="8:8" x14ac:dyDescent="0.45">
      <c r="H2864" s="17"/>
    </row>
    <row r="2865" spans="8:8" x14ac:dyDescent="0.45">
      <c r="H2865" s="17"/>
    </row>
    <row r="2866" spans="8:8" x14ac:dyDescent="0.45">
      <c r="H2866" s="17"/>
    </row>
    <row r="2867" spans="8:8" x14ac:dyDescent="0.45">
      <c r="H2867" s="17"/>
    </row>
    <row r="2868" spans="8:8" x14ac:dyDescent="0.45">
      <c r="H2868" s="17"/>
    </row>
    <row r="2869" spans="8:8" x14ac:dyDescent="0.45">
      <c r="H2869" s="17"/>
    </row>
    <row r="2870" spans="8:8" x14ac:dyDescent="0.45">
      <c r="H2870" s="17"/>
    </row>
    <row r="2871" spans="8:8" x14ac:dyDescent="0.45">
      <c r="H2871" s="17"/>
    </row>
    <row r="2872" spans="8:8" x14ac:dyDescent="0.45">
      <c r="H2872" s="17"/>
    </row>
    <row r="2873" spans="8:8" x14ac:dyDescent="0.45">
      <c r="H2873" s="17"/>
    </row>
    <row r="2874" spans="8:8" x14ac:dyDescent="0.45">
      <c r="H2874" s="17"/>
    </row>
    <row r="2875" spans="8:8" x14ac:dyDescent="0.45">
      <c r="H2875" s="17"/>
    </row>
    <row r="2876" spans="8:8" x14ac:dyDescent="0.45">
      <c r="H2876" s="17"/>
    </row>
    <row r="2877" spans="8:8" x14ac:dyDescent="0.45">
      <c r="H2877" s="17"/>
    </row>
    <row r="2878" spans="8:8" x14ac:dyDescent="0.45">
      <c r="H2878" s="17"/>
    </row>
    <row r="2879" spans="8:8" x14ac:dyDescent="0.45">
      <c r="H2879" s="17"/>
    </row>
    <row r="2880" spans="8:8" x14ac:dyDescent="0.45">
      <c r="H2880" s="17"/>
    </row>
    <row r="2881" spans="8:8" x14ac:dyDescent="0.45">
      <c r="H2881" s="17"/>
    </row>
    <row r="2882" spans="8:8" x14ac:dyDescent="0.45">
      <c r="H2882" s="17"/>
    </row>
    <row r="2883" spans="8:8" x14ac:dyDescent="0.45">
      <c r="H2883" s="17"/>
    </row>
    <row r="2884" spans="8:8" x14ac:dyDescent="0.45">
      <c r="H2884" s="17"/>
    </row>
    <row r="2885" spans="8:8" x14ac:dyDescent="0.45">
      <c r="H2885" s="17"/>
    </row>
    <row r="2886" spans="8:8" x14ac:dyDescent="0.45">
      <c r="H2886" s="17"/>
    </row>
    <row r="2887" spans="8:8" x14ac:dyDescent="0.45">
      <c r="H2887" s="17"/>
    </row>
    <row r="2888" spans="8:8" x14ac:dyDescent="0.45">
      <c r="H2888" s="17"/>
    </row>
    <row r="2889" spans="8:8" x14ac:dyDescent="0.45">
      <c r="H2889" s="17"/>
    </row>
    <row r="2890" spans="8:8" x14ac:dyDescent="0.45">
      <c r="H2890" s="17"/>
    </row>
    <row r="2891" spans="8:8" x14ac:dyDescent="0.45">
      <c r="H2891" s="17"/>
    </row>
    <row r="2892" spans="8:8" x14ac:dyDescent="0.45">
      <c r="H2892" s="17"/>
    </row>
    <row r="2893" spans="8:8" x14ac:dyDescent="0.45">
      <c r="H2893" s="17"/>
    </row>
    <row r="2894" spans="8:8" x14ac:dyDescent="0.45">
      <c r="H2894" s="17"/>
    </row>
    <row r="2895" spans="8:8" x14ac:dyDescent="0.45">
      <c r="H2895" s="17"/>
    </row>
    <row r="2896" spans="8:8" x14ac:dyDescent="0.45">
      <c r="H2896" s="17"/>
    </row>
    <row r="2897" spans="8:8" x14ac:dyDescent="0.45">
      <c r="H2897" s="17"/>
    </row>
    <row r="2898" spans="8:8" x14ac:dyDescent="0.45">
      <c r="H2898" s="17"/>
    </row>
    <row r="2899" spans="8:8" x14ac:dyDescent="0.45">
      <c r="H2899" s="17"/>
    </row>
    <row r="2900" spans="8:8" x14ac:dyDescent="0.45">
      <c r="H2900" s="17"/>
    </row>
    <row r="2901" spans="8:8" x14ac:dyDescent="0.45">
      <c r="H2901" s="17"/>
    </row>
    <row r="2902" spans="8:8" x14ac:dyDescent="0.45">
      <c r="H2902" s="17"/>
    </row>
    <row r="2903" spans="8:8" x14ac:dyDescent="0.45">
      <c r="H2903" s="17"/>
    </row>
    <row r="2904" spans="8:8" x14ac:dyDescent="0.45">
      <c r="H2904" s="17"/>
    </row>
    <row r="2905" spans="8:8" x14ac:dyDescent="0.45">
      <c r="H2905" s="17"/>
    </row>
    <row r="2906" spans="8:8" x14ac:dyDescent="0.45">
      <c r="H2906" s="17"/>
    </row>
    <row r="2907" spans="8:8" x14ac:dyDescent="0.45">
      <c r="H2907" s="17"/>
    </row>
    <row r="2908" spans="8:8" x14ac:dyDescent="0.45">
      <c r="H2908" s="17"/>
    </row>
    <row r="2909" spans="8:8" x14ac:dyDescent="0.45">
      <c r="H2909" s="17"/>
    </row>
    <row r="2910" spans="8:8" x14ac:dyDescent="0.45">
      <c r="H2910" s="17"/>
    </row>
    <row r="2911" spans="8:8" x14ac:dyDescent="0.45">
      <c r="H2911" s="17"/>
    </row>
    <row r="2912" spans="8:8" x14ac:dyDescent="0.45">
      <c r="H2912" s="17"/>
    </row>
    <row r="2913" spans="8:8" x14ac:dyDescent="0.45">
      <c r="H2913" s="17"/>
    </row>
    <row r="2914" spans="8:8" x14ac:dyDescent="0.45">
      <c r="H2914" s="17"/>
    </row>
    <row r="2915" spans="8:8" x14ac:dyDescent="0.45">
      <c r="H2915" s="17"/>
    </row>
    <row r="2916" spans="8:8" x14ac:dyDescent="0.45">
      <c r="H2916" s="17"/>
    </row>
    <row r="2917" spans="8:8" x14ac:dyDescent="0.45">
      <c r="H2917" s="17"/>
    </row>
    <row r="2918" spans="8:8" x14ac:dyDescent="0.45">
      <c r="H2918" s="17"/>
    </row>
    <row r="2919" spans="8:8" x14ac:dyDescent="0.45">
      <c r="H2919" s="17"/>
    </row>
    <row r="2920" spans="8:8" x14ac:dyDescent="0.45">
      <c r="H2920" s="17"/>
    </row>
    <row r="2921" spans="8:8" x14ac:dyDescent="0.45">
      <c r="H2921" s="17"/>
    </row>
    <row r="2922" spans="8:8" x14ac:dyDescent="0.45">
      <c r="H2922" s="17"/>
    </row>
    <row r="2923" spans="8:8" x14ac:dyDescent="0.45">
      <c r="H2923" s="17"/>
    </row>
    <row r="2924" spans="8:8" x14ac:dyDescent="0.45">
      <c r="H2924" s="17"/>
    </row>
    <row r="2925" spans="8:8" x14ac:dyDescent="0.45">
      <c r="H2925" s="17"/>
    </row>
    <row r="2926" spans="8:8" x14ac:dyDescent="0.45">
      <c r="H2926" s="17"/>
    </row>
    <row r="2927" spans="8:8" x14ac:dyDescent="0.45">
      <c r="H2927" s="17"/>
    </row>
    <row r="2928" spans="8:8" x14ac:dyDescent="0.45">
      <c r="H2928" s="17"/>
    </row>
    <row r="2929" spans="8:8" x14ac:dyDescent="0.45">
      <c r="H2929" s="17"/>
    </row>
    <row r="2930" spans="8:8" x14ac:dyDescent="0.45">
      <c r="H2930" s="17"/>
    </row>
    <row r="2931" spans="8:8" x14ac:dyDescent="0.45">
      <c r="H2931" s="17"/>
    </row>
    <row r="2932" spans="8:8" x14ac:dyDescent="0.45">
      <c r="H2932" s="17"/>
    </row>
    <row r="2933" spans="8:8" x14ac:dyDescent="0.45">
      <c r="H2933" s="17"/>
    </row>
    <row r="2934" spans="8:8" x14ac:dyDescent="0.45">
      <c r="H2934" s="17"/>
    </row>
    <row r="2935" spans="8:8" x14ac:dyDescent="0.45">
      <c r="H2935" s="17"/>
    </row>
    <row r="2936" spans="8:8" x14ac:dyDescent="0.45">
      <c r="H2936" s="17"/>
    </row>
    <row r="2937" spans="8:8" x14ac:dyDescent="0.45">
      <c r="H2937" s="17"/>
    </row>
    <row r="2938" spans="8:8" x14ac:dyDescent="0.45">
      <c r="H2938" s="17"/>
    </row>
    <row r="2939" spans="8:8" x14ac:dyDescent="0.45">
      <c r="H2939" s="17"/>
    </row>
    <row r="2940" spans="8:8" x14ac:dyDescent="0.45">
      <c r="H2940" s="17"/>
    </row>
    <row r="2941" spans="8:8" x14ac:dyDescent="0.45">
      <c r="H2941" s="17"/>
    </row>
    <row r="2942" spans="8:8" x14ac:dyDescent="0.45">
      <c r="H2942" s="17"/>
    </row>
    <row r="2943" spans="8:8" x14ac:dyDescent="0.45">
      <c r="H2943" s="17"/>
    </row>
    <row r="2944" spans="8:8" x14ac:dyDescent="0.45">
      <c r="H2944" s="17"/>
    </row>
    <row r="2945" spans="8:8" x14ac:dyDescent="0.45">
      <c r="H2945" s="17"/>
    </row>
    <row r="2946" spans="8:8" x14ac:dyDescent="0.45">
      <c r="H2946" s="17"/>
    </row>
    <row r="2947" spans="8:8" x14ac:dyDescent="0.45">
      <c r="H2947" s="17"/>
    </row>
    <row r="2948" spans="8:8" x14ac:dyDescent="0.45">
      <c r="H2948" s="17"/>
    </row>
    <row r="2949" spans="8:8" x14ac:dyDescent="0.45">
      <c r="H2949" s="17"/>
    </row>
    <row r="2950" spans="8:8" x14ac:dyDescent="0.45">
      <c r="H2950" s="17"/>
    </row>
    <row r="2951" spans="8:8" x14ac:dyDescent="0.45">
      <c r="H2951" s="17"/>
    </row>
    <row r="2952" spans="8:8" x14ac:dyDescent="0.45">
      <c r="H2952" s="17"/>
    </row>
    <row r="2953" spans="8:8" x14ac:dyDescent="0.45">
      <c r="H2953" s="17"/>
    </row>
    <row r="2954" spans="8:8" x14ac:dyDescent="0.45">
      <c r="H2954" s="17"/>
    </row>
    <row r="2955" spans="8:8" x14ac:dyDescent="0.45">
      <c r="H2955" s="17"/>
    </row>
    <row r="2956" spans="8:8" x14ac:dyDescent="0.45">
      <c r="H2956" s="17"/>
    </row>
    <row r="2957" spans="8:8" x14ac:dyDescent="0.45">
      <c r="H2957" s="17"/>
    </row>
    <row r="2958" spans="8:8" x14ac:dyDescent="0.45">
      <c r="H2958" s="17"/>
    </row>
    <row r="2959" spans="8:8" x14ac:dyDescent="0.45">
      <c r="H2959" s="17"/>
    </row>
    <row r="2960" spans="8:8" x14ac:dyDescent="0.45">
      <c r="H2960" s="17"/>
    </row>
    <row r="2961" spans="8:8" x14ac:dyDescent="0.45">
      <c r="H2961" s="17"/>
    </row>
    <row r="2962" spans="8:8" x14ac:dyDescent="0.45">
      <c r="H2962" s="17"/>
    </row>
    <row r="2963" spans="8:8" x14ac:dyDescent="0.45">
      <c r="H2963" s="17"/>
    </row>
    <row r="2964" spans="8:8" x14ac:dyDescent="0.45">
      <c r="H2964" s="17"/>
    </row>
    <row r="2965" spans="8:8" x14ac:dyDescent="0.45">
      <c r="H2965" s="17"/>
    </row>
    <row r="2966" spans="8:8" x14ac:dyDescent="0.45">
      <c r="H2966" s="17"/>
    </row>
    <row r="2967" spans="8:8" x14ac:dyDescent="0.45">
      <c r="H2967" s="17"/>
    </row>
    <row r="2968" spans="8:8" x14ac:dyDescent="0.45">
      <c r="H2968" s="17"/>
    </row>
    <row r="2969" spans="8:8" x14ac:dyDescent="0.45">
      <c r="H2969" s="17"/>
    </row>
    <row r="2970" spans="8:8" x14ac:dyDescent="0.45">
      <c r="H2970" s="17"/>
    </row>
    <row r="2971" spans="8:8" x14ac:dyDescent="0.45">
      <c r="H2971" s="17"/>
    </row>
    <row r="2972" spans="8:8" x14ac:dyDescent="0.45">
      <c r="H2972" s="17"/>
    </row>
    <row r="2973" spans="8:8" x14ac:dyDescent="0.45">
      <c r="H2973" s="17"/>
    </row>
    <row r="2974" spans="8:8" x14ac:dyDescent="0.45">
      <c r="H2974" s="17"/>
    </row>
    <row r="2975" spans="8:8" x14ac:dyDescent="0.45">
      <c r="H2975" s="17"/>
    </row>
    <row r="2976" spans="8:8" x14ac:dyDescent="0.45">
      <c r="H2976" s="17"/>
    </row>
    <row r="2977" spans="8:8" x14ac:dyDescent="0.45">
      <c r="H2977" s="17"/>
    </row>
    <row r="2978" spans="8:8" x14ac:dyDescent="0.45">
      <c r="H2978" s="17"/>
    </row>
    <row r="2979" spans="8:8" x14ac:dyDescent="0.45">
      <c r="H2979" s="17"/>
    </row>
    <row r="2980" spans="8:8" x14ac:dyDescent="0.45">
      <c r="H2980" s="17"/>
    </row>
    <row r="2981" spans="8:8" x14ac:dyDescent="0.45">
      <c r="H2981" s="17"/>
    </row>
    <row r="2982" spans="8:8" x14ac:dyDescent="0.45">
      <c r="H2982" s="17"/>
    </row>
    <row r="2983" spans="8:8" x14ac:dyDescent="0.45">
      <c r="H2983" s="17"/>
    </row>
    <row r="2984" spans="8:8" x14ac:dyDescent="0.45">
      <c r="H2984" s="17"/>
    </row>
    <row r="2985" spans="8:8" x14ac:dyDescent="0.45">
      <c r="H2985" s="17"/>
    </row>
    <row r="2986" spans="8:8" x14ac:dyDescent="0.45">
      <c r="H2986" s="17"/>
    </row>
    <row r="2987" spans="8:8" x14ac:dyDescent="0.45">
      <c r="H2987" s="17"/>
    </row>
    <row r="2988" spans="8:8" x14ac:dyDescent="0.45">
      <c r="H2988" s="17"/>
    </row>
    <row r="2989" spans="8:8" x14ac:dyDescent="0.45">
      <c r="H2989" s="17"/>
    </row>
    <row r="2990" spans="8:8" x14ac:dyDescent="0.45">
      <c r="H2990" s="17"/>
    </row>
    <row r="2991" spans="8:8" x14ac:dyDescent="0.45">
      <c r="H2991" s="17"/>
    </row>
    <row r="2992" spans="8:8" x14ac:dyDescent="0.45">
      <c r="H2992" s="17"/>
    </row>
    <row r="2993" spans="8:8" x14ac:dyDescent="0.45">
      <c r="H2993" s="17"/>
    </row>
    <row r="2994" spans="8:8" x14ac:dyDescent="0.45">
      <c r="H2994" s="17"/>
    </row>
    <row r="2995" spans="8:8" x14ac:dyDescent="0.45">
      <c r="H2995" s="17"/>
    </row>
    <row r="2996" spans="8:8" x14ac:dyDescent="0.45">
      <c r="H2996" s="17"/>
    </row>
    <row r="2997" spans="8:8" x14ac:dyDescent="0.45">
      <c r="H2997" s="17"/>
    </row>
    <row r="2998" spans="8:8" x14ac:dyDescent="0.45">
      <c r="H2998" s="17"/>
    </row>
    <row r="2999" spans="8:8" x14ac:dyDescent="0.45">
      <c r="H2999" s="17"/>
    </row>
    <row r="3000" spans="8:8" x14ac:dyDescent="0.45">
      <c r="H3000" s="17"/>
    </row>
    <row r="3001" spans="8:8" x14ac:dyDescent="0.45">
      <c r="H3001" s="17"/>
    </row>
    <row r="3002" spans="8:8" x14ac:dyDescent="0.45">
      <c r="H3002" s="17"/>
    </row>
    <row r="3003" spans="8:8" x14ac:dyDescent="0.45">
      <c r="H3003" s="17"/>
    </row>
    <row r="3004" spans="8:8" x14ac:dyDescent="0.45">
      <c r="H3004" s="17"/>
    </row>
    <row r="3005" spans="8:8" x14ac:dyDescent="0.45">
      <c r="H3005" s="17"/>
    </row>
    <row r="3006" spans="8:8" x14ac:dyDescent="0.45">
      <c r="H3006" s="17"/>
    </row>
    <row r="3007" spans="8:8" x14ac:dyDescent="0.45">
      <c r="H3007" s="17"/>
    </row>
    <row r="3008" spans="8:8" x14ac:dyDescent="0.45">
      <c r="H3008" s="17"/>
    </row>
    <row r="3009" spans="8:8" x14ac:dyDescent="0.45">
      <c r="H3009" s="17"/>
    </row>
    <row r="3010" spans="8:8" x14ac:dyDescent="0.45">
      <c r="H3010" s="17"/>
    </row>
    <row r="3011" spans="8:8" x14ac:dyDescent="0.45">
      <c r="H3011" s="17"/>
    </row>
    <row r="3012" spans="8:8" x14ac:dyDescent="0.45">
      <c r="H3012" s="17"/>
    </row>
    <row r="3013" spans="8:8" x14ac:dyDescent="0.45">
      <c r="H3013" s="17"/>
    </row>
    <row r="3014" spans="8:8" x14ac:dyDescent="0.45">
      <c r="H3014" s="17"/>
    </row>
    <row r="3015" spans="8:8" x14ac:dyDescent="0.45">
      <c r="H3015" s="17"/>
    </row>
    <row r="3016" spans="8:8" x14ac:dyDescent="0.45">
      <c r="H3016" s="17"/>
    </row>
    <row r="3017" spans="8:8" x14ac:dyDescent="0.45">
      <c r="H3017" s="17"/>
    </row>
    <row r="3018" spans="8:8" x14ac:dyDescent="0.45">
      <c r="H3018" s="17"/>
    </row>
    <row r="3019" spans="8:8" x14ac:dyDescent="0.45">
      <c r="H3019" s="17"/>
    </row>
    <row r="3020" spans="8:8" x14ac:dyDescent="0.45">
      <c r="H3020" s="17"/>
    </row>
    <row r="3021" spans="8:8" x14ac:dyDescent="0.45">
      <c r="H3021" s="17"/>
    </row>
    <row r="3022" spans="8:8" x14ac:dyDescent="0.45">
      <c r="H3022" s="17"/>
    </row>
    <row r="3023" spans="8:8" x14ac:dyDescent="0.45">
      <c r="H3023" s="17"/>
    </row>
    <row r="3024" spans="8:8" x14ac:dyDescent="0.45">
      <c r="H3024" s="17"/>
    </row>
    <row r="3025" spans="8:8" x14ac:dyDescent="0.45">
      <c r="H3025" s="17"/>
    </row>
    <row r="3026" spans="8:8" x14ac:dyDescent="0.45">
      <c r="H3026" s="17"/>
    </row>
    <row r="3027" spans="8:8" x14ac:dyDescent="0.45">
      <c r="H3027" s="17"/>
    </row>
    <row r="3028" spans="8:8" x14ac:dyDescent="0.45">
      <c r="H3028" s="17"/>
    </row>
    <row r="3029" spans="8:8" x14ac:dyDescent="0.45">
      <c r="H3029" s="17"/>
    </row>
    <row r="3030" spans="8:8" x14ac:dyDescent="0.45">
      <c r="H3030" s="17"/>
    </row>
    <row r="3031" spans="8:8" x14ac:dyDescent="0.45">
      <c r="H3031" s="17"/>
    </row>
    <row r="3032" spans="8:8" x14ac:dyDescent="0.45">
      <c r="H3032" s="17"/>
    </row>
    <row r="3033" spans="8:8" x14ac:dyDescent="0.45">
      <c r="H3033" s="17"/>
    </row>
    <row r="3034" spans="8:8" x14ac:dyDescent="0.45">
      <c r="H3034" s="17"/>
    </row>
    <row r="3035" spans="8:8" x14ac:dyDescent="0.45">
      <c r="H3035" s="17"/>
    </row>
    <row r="3036" spans="8:8" x14ac:dyDescent="0.45">
      <c r="H3036" s="17"/>
    </row>
    <row r="3037" spans="8:8" x14ac:dyDescent="0.45">
      <c r="H3037" s="17"/>
    </row>
    <row r="3038" spans="8:8" x14ac:dyDescent="0.45">
      <c r="H3038" s="17"/>
    </row>
    <row r="3039" spans="8:8" x14ac:dyDescent="0.45">
      <c r="H3039" s="17"/>
    </row>
    <row r="3040" spans="8:8" x14ac:dyDescent="0.45">
      <c r="H3040" s="17"/>
    </row>
    <row r="3041" spans="8:8" x14ac:dyDescent="0.45">
      <c r="H3041" s="17"/>
    </row>
    <row r="3042" spans="8:8" x14ac:dyDescent="0.45">
      <c r="H3042" s="17"/>
    </row>
    <row r="3043" spans="8:8" x14ac:dyDescent="0.45">
      <c r="H3043" s="17"/>
    </row>
    <row r="3044" spans="8:8" x14ac:dyDescent="0.45">
      <c r="H3044" s="17"/>
    </row>
    <row r="3045" spans="8:8" x14ac:dyDescent="0.45">
      <c r="H3045" s="17"/>
    </row>
    <row r="3046" spans="8:8" x14ac:dyDescent="0.45">
      <c r="H3046" s="17"/>
    </row>
    <row r="3047" spans="8:8" x14ac:dyDescent="0.45">
      <c r="H3047" s="17"/>
    </row>
    <row r="3048" spans="8:8" x14ac:dyDescent="0.45">
      <c r="H3048" s="17"/>
    </row>
    <row r="3049" spans="8:8" x14ac:dyDescent="0.45">
      <c r="H3049" s="17"/>
    </row>
    <row r="3050" spans="8:8" x14ac:dyDescent="0.45">
      <c r="H3050" s="17"/>
    </row>
    <row r="3051" spans="8:8" x14ac:dyDescent="0.45">
      <c r="H3051" s="17"/>
    </row>
    <row r="3052" spans="8:8" x14ac:dyDescent="0.45">
      <c r="H3052" s="17"/>
    </row>
    <row r="3053" spans="8:8" x14ac:dyDescent="0.45">
      <c r="H3053" s="17"/>
    </row>
    <row r="3054" spans="8:8" x14ac:dyDescent="0.45">
      <c r="H3054" s="17"/>
    </row>
    <row r="3055" spans="8:8" x14ac:dyDescent="0.45">
      <c r="H3055" s="17"/>
    </row>
    <row r="3056" spans="8:8" x14ac:dyDescent="0.45">
      <c r="H3056" s="17"/>
    </row>
    <row r="3057" spans="8:8" x14ac:dyDescent="0.45">
      <c r="H3057" s="17"/>
    </row>
    <row r="3058" spans="8:8" x14ac:dyDescent="0.45">
      <c r="H3058" s="17"/>
    </row>
    <row r="3059" spans="8:8" x14ac:dyDescent="0.45">
      <c r="H3059" s="17"/>
    </row>
    <row r="3060" spans="8:8" x14ac:dyDescent="0.45">
      <c r="H3060" s="17"/>
    </row>
    <row r="3061" spans="8:8" x14ac:dyDescent="0.45">
      <c r="H3061" s="17"/>
    </row>
    <row r="3062" spans="8:8" x14ac:dyDescent="0.45">
      <c r="H3062" s="17"/>
    </row>
    <row r="3063" spans="8:8" x14ac:dyDescent="0.45">
      <c r="H3063" s="17"/>
    </row>
    <row r="3064" spans="8:8" x14ac:dyDescent="0.45">
      <c r="H3064" s="17"/>
    </row>
    <row r="3065" spans="8:8" x14ac:dyDescent="0.45">
      <c r="H3065" s="17"/>
    </row>
    <row r="3066" spans="8:8" x14ac:dyDescent="0.45">
      <c r="H3066" s="17"/>
    </row>
    <row r="3067" spans="8:8" x14ac:dyDescent="0.45">
      <c r="H3067" s="17"/>
    </row>
    <row r="3068" spans="8:8" x14ac:dyDescent="0.45">
      <c r="H3068" s="17"/>
    </row>
    <row r="3069" spans="8:8" x14ac:dyDescent="0.45">
      <c r="H3069" s="17"/>
    </row>
    <row r="3070" spans="8:8" x14ac:dyDescent="0.45">
      <c r="H3070" s="17"/>
    </row>
    <row r="3071" spans="8:8" x14ac:dyDescent="0.45">
      <c r="H3071" s="17"/>
    </row>
    <row r="3072" spans="8:8" x14ac:dyDescent="0.45">
      <c r="H3072" s="17"/>
    </row>
    <row r="3073" spans="8:8" x14ac:dyDescent="0.45">
      <c r="H3073" s="17"/>
    </row>
    <row r="3074" spans="8:8" x14ac:dyDescent="0.45">
      <c r="H3074" s="17"/>
    </row>
    <row r="3075" spans="8:8" x14ac:dyDescent="0.45">
      <c r="H3075" s="17"/>
    </row>
    <row r="3076" spans="8:8" x14ac:dyDescent="0.45">
      <c r="H3076" s="17"/>
    </row>
    <row r="3077" spans="8:8" x14ac:dyDescent="0.45">
      <c r="H3077" s="17"/>
    </row>
    <row r="3078" spans="8:8" x14ac:dyDescent="0.45">
      <c r="H3078" s="17"/>
    </row>
    <row r="3079" spans="8:8" x14ac:dyDescent="0.45">
      <c r="H3079" s="17"/>
    </row>
    <row r="3080" spans="8:8" x14ac:dyDescent="0.45">
      <c r="H3080" s="17"/>
    </row>
    <row r="3081" spans="8:8" x14ac:dyDescent="0.45">
      <c r="H3081" s="17"/>
    </row>
    <row r="3082" spans="8:8" x14ac:dyDescent="0.45">
      <c r="H3082" s="17"/>
    </row>
    <row r="3083" spans="8:8" x14ac:dyDescent="0.45">
      <c r="H3083" s="17"/>
    </row>
    <row r="3084" spans="8:8" x14ac:dyDescent="0.45">
      <c r="H3084" s="17"/>
    </row>
    <row r="3085" spans="8:8" x14ac:dyDescent="0.45">
      <c r="H3085" s="17"/>
    </row>
    <row r="3086" spans="8:8" x14ac:dyDescent="0.45">
      <c r="H3086" s="17"/>
    </row>
    <row r="3087" spans="8:8" x14ac:dyDescent="0.45">
      <c r="H3087" s="17"/>
    </row>
    <row r="3088" spans="8:8" x14ac:dyDescent="0.45">
      <c r="H3088" s="17"/>
    </row>
    <row r="3089" spans="8:8" x14ac:dyDescent="0.45">
      <c r="H3089" s="17"/>
    </row>
    <row r="3090" spans="8:8" x14ac:dyDescent="0.45">
      <c r="H3090" s="17"/>
    </row>
    <row r="3091" spans="8:8" x14ac:dyDescent="0.45">
      <c r="H3091" s="17"/>
    </row>
    <row r="3092" spans="8:8" x14ac:dyDescent="0.45">
      <c r="H3092" s="17"/>
    </row>
    <row r="3093" spans="8:8" x14ac:dyDescent="0.45">
      <c r="H3093" s="17"/>
    </row>
    <row r="3094" spans="8:8" x14ac:dyDescent="0.45">
      <c r="H3094" s="17"/>
    </row>
    <row r="3095" spans="8:8" x14ac:dyDescent="0.45">
      <c r="H3095" s="17"/>
    </row>
    <row r="3096" spans="8:8" x14ac:dyDescent="0.45">
      <c r="H3096" s="17"/>
    </row>
    <row r="3097" spans="8:8" x14ac:dyDescent="0.45">
      <c r="H3097" s="17"/>
    </row>
    <row r="3098" spans="8:8" x14ac:dyDescent="0.45">
      <c r="H3098" s="17"/>
    </row>
    <row r="3099" spans="8:8" x14ac:dyDescent="0.45">
      <c r="H3099" s="17"/>
    </row>
    <row r="3100" spans="8:8" x14ac:dyDescent="0.45">
      <c r="H3100" s="17"/>
    </row>
    <row r="3101" spans="8:8" x14ac:dyDescent="0.45">
      <c r="H3101" s="17"/>
    </row>
    <row r="3102" spans="8:8" x14ac:dyDescent="0.45">
      <c r="H3102" s="17"/>
    </row>
    <row r="3103" spans="8:8" x14ac:dyDescent="0.45">
      <c r="H3103" s="17"/>
    </row>
    <row r="3104" spans="8:8" x14ac:dyDescent="0.45">
      <c r="H3104" s="17"/>
    </row>
    <row r="3105" spans="8:8" x14ac:dyDescent="0.45">
      <c r="H3105" s="17"/>
    </row>
    <row r="3106" spans="8:8" x14ac:dyDescent="0.45">
      <c r="H3106" s="17"/>
    </row>
    <row r="3107" spans="8:8" x14ac:dyDescent="0.45">
      <c r="H3107" s="17"/>
    </row>
    <row r="3108" spans="8:8" x14ac:dyDescent="0.45">
      <c r="H3108" s="17"/>
    </row>
    <row r="3109" spans="8:8" x14ac:dyDescent="0.45">
      <c r="H3109" s="17"/>
    </row>
    <row r="3110" spans="8:8" x14ac:dyDescent="0.45">
      <c r="H3110" s="17"/>
    </row>
    <row r="3111" spans="8:8" x14ac:dyDescent="0.45">
      <c r="H3111" s="17"/>
    </row>
    <row r="3112" spans="8:8" x14ac:dyDescent="0.45">
      <c r="H3112" s="17"/>
    </row>
    <row r="3113" spans="8:8" x14ac:dyDescent="0.45">
      <c r="H3113" s="17"/>
    </row>
    <row r="3114" spans="8:8" x14ac:dyDescent="0.45">
      <c r="H3114" s="17"/>
    </row>
    <row r="3115" spans="8:8" x14ac:dyDescent="0.45">
      <c r="H3115" s="17"/>
    </row>
    <row r="3116" spans="8:8" x14ac:dyDescent="0.45">
      <c r="H3116" s="17"/>
    </row>
    <row r="3117" spans="8:8" x14ac:dyDescent="0.45">
      <c r="H3117" s="17"/>
    </row>
    <row r="3118" spans="8:8" x14ac:dyDescent="0.45">
      <c r="H3118" s="17"/>
    </row>
    <row r="3119" spans="8:8" x14ac:dyDescent="0.45">
      <c r="H3119" s="17"/>
    </row>
    <row r="3120" spans="8:8" x14ac:dyDescent="0.45">
      <c r="H3120" s="17"/>
    </row>
    <row r="3121" spans="8:8" x14ac:dyDescent="0.45">
      <c r="H3121" s="17"/>
    </row>
    <row r="3122" spans="8:8" x14ac:dyDescent="0.45">
      <c r="H3122" s="17"/>
    </row>
    <row r="3123" spans="8:8" x14ac:dyDescent="0.45">
      <c r="H3123" s="17"/>
    </row>
    <row r="3124" spans="8:8" x14ac:dyDescent="0.45">
      <c r="H3124" s="17"/>
    </row>
    <row r="3125" spans="8:8" x14ac:dyDescent="0.45">
      <c r="H3125" s="17"/>
    </row>
    <row r="3126" spans="8:8" x14ac:dyDescent="0.45">
      <c r="H3126" s="17"/>
    </row>
    <row r="3127" spans="8:8" x14ac:dyDescent="0.45">
      <c r="H3127" s="17"/>
    </row>
    <row r="3128" spans="8:8" x14ac:dyDescent="0.45">
      <c r="H3128" s="17"/>
    </row>
    <row r="3129" spans="8:8" x14ac:dyDescent="0.45">
      <c r="H3129" s="17"/>
    </row>
    <row r="3130" spans="8:8" x14ac:dyDescent="0.45">
      <c r="H3130" s="17"/>
    </row>
    <row r="3131" spans="8:8" x14ac:dyDescent="0.45">
      <c r="H3131" s="17"/>
    </row>
    <row r="3132" spans="8:8" x14ac:dyDescent="0.45">
      <c r="H3132" s="17"/>
    </row>
    <row r="3133" spans="8:8" x14ac:dyDescent="0.45">
      <c r="H3133" s="17"/>
    </row>
    <row r="3134" spans="8:8" x14ac:dyDescent="0.45">
      <c r="H3134" s="17"/>
    </row>
    <row r="3135" spans="8:8" x14ac:dyDescent="0.45">
      <c r="H3135" s="17"/>
    </row>
    <row r="3136" spans="8:8" x14ac:dyDescent="0.45">
      <c r="H3136" s="17"/>
    </row>
    <row r="3137" spans="8:8" x14ac:dyDescent="0.45">
      <c r="H3137" s="17"/>
    </row>
    <row r="3138" spans="8:8" x14ac:dyDescent="0.45">
      <c r="H3138" s="17"/>
    </row>
    <row r="3139" spans="8:8" x14ac:dyDescent="0.45">
      <c r="H3139" s="17"/>
    </row>
    <row r="3140" spans="8:8" x14ac:dyDescent="0.45">
      <c r="H3140" s="17"/>
    </row>
    <row r="3141" spans="8:8" x14ac:dyDescent="0.45">
      <c r="H3141" s="17"/>
    </row>
    <row r="3142" spans="8:8" x14ac:dyDescent="0.45">
      <c r="H3142" s="17"/>
    </row>
    <row r="3143" spans="8:8" x14ac:dyDescent="0.45">
      <c r="H3143" s="17"/>
    </row>
    <row r="3144" spans="8:8" x14ac:dyDescent="0.45">
      <c r="H3144" s="17"/>
    </row>
    <row r="3145" spans="8:8" x14ac:dyDescent="0.45">
      <c r="H3145" s="17"/>
    </row>
    <row r="3146" spans="8:8" x14ac:dyDescent="0.45">
      <c r="H3146" s="17"/>
    </row>
    <row r="3147" spans="8:8" x14ac:dyDescent="0.45">
      <c r="H3147" s="17"/>
    </row>
    <row r="3148" spans="8:8" x14ac:dyDescent="0.45">
      <c r="H3148" s="17"/>
    </row>
    <row r="3149" spans="8:8" x14ac:dyDescent="0.45">
      <c r="H3149" s="17"/>
    </row>
    <row r="3150" spans="8:8" x14ac:dyDescent="0.45">
      <c r="H3150" s="17"/>
    </row>
    <row r="3151" spans="8:8" x14ac:dyDescent="0.45">
      <c r="H3151" s="17"/>
    </row>
    <row r="3152" spans="8:8" x14ac:dyDescent="0.45">
      <c r="H3152" s="17"/>
    </row>
    <row r="3153" spans="8:8" x14ac:dyDescent="0.45">
      <c r="H3153" s="17"/>
    </row>
    <row r="3154" spans="8:8" x14ac:dyDescent="0.45">
      <c r="H3154" s="17"/>
    </row>
    <row r="3155" spans="8:8" x14ac:dyDescent="0.45">
      <c r="H3155" s="17"/>
    </row>
    <row r="3156" spans="8:8" x14ac:dyDescent="0.45">
      <c r="H3156" s="17"/>
    </row>
    <row r="3157" spans="8:8" x14ac:dyDescent="0.45">
      <c r="H3157" s="17"/>
    </row>
    <row r="3158" spans="8:8" x14ac:dyDescent="0.45">
      <c r="H3158" s="17"/>
    </row>
    <row r="3159" spans="8:8" x14ac:dyDescent="0.45">
      <c r="H3159" s="17"/>
    </row>
    <row r="3160" spans="8:8" x14ac:dyDescent="0.45">
      <c r="H3160" s="17"/>
    </row>
    <row r="3161" spans="8:8" x14ac:dyDescent="0.45">
      <c r="H3161" s="17"/>
    </row>
    <row r="3162" spans="8:8" x14ac:dyDescent="0.45">
      <c r="H3162" s="17"/>
    </row>
    <row r="3163" spans="8:8" x14ac:dyDescent="0.45">
      <c r="H3163" s="17"/>
    </row>
    <row r="3164" spans="8:8" x14ac:dyDescent="0.45">
      <c r="H3164" s="17"/>
    </row>
    <row r="3165" spans="8:8" x14ac:dyDescent="0.45">
      <c r="H3165" s="17"/>
    </row>
    <row r="3166" spans="8:8" x14ac:dyDescent="0.45">
      <c r="H3166" s="17"/>
    </row>
    <row r="3167" spans="8:8" x14ac:dyDescent="0.45">
      <c r="H3167" s="17"/>
    </row>
    <row r="3168" spans="8:8" x14ac:dyDescent="0.45">
      <c r="H3168" s="17"/>
    </row>
    <row r="3169" spans="8:8" x14ac:dyDescent="0.45">
      <c r="H3169" s="17"/>
    </row>
    <row r="3170" spans="8:8" x14ac:dyDescent="0.45">
      <c r="H3170" s="17"/>
    </row>
    <row r="3171" spans="8:8" x14ac:dyDescent="0.45">
      <c r="H3171" s="17"/>
    </row>
    <row r="3172" spans="8:8" x14ac:dyDescent="0.45">
      <c r="H3172" s="17"/>
    </row>
    <row r="3173" spans="8:8" x14ac:dyDescent="0.45">
      <c r="H3173" s="17"/>
    </row>
    <row r="3174" spans="8:8" x14ac:dyDescent="0.45">
      <c r="H3174" s="17"/>
    </row>
    <row r="3175" spans="8:8" x14ac:dyDescent="0.45">
      <c r="H3175" s="17"/>
    </row>
    <row r="3176" spans="8:8" x14ac:dyDescent="0.45">
      <c r="H3176" s="17"/>
    </row>
    <row r="3177" spans="8:8" x14ac:dyDescent="0.45">
      <c r="H3177" s="17"/>
    </row>
    <row r="3178" spans="8:8" x14ac:dyDescent="0.45">
      <c r="H3178" s="17"/>
    </row>
    <row r="3179" spans="8:8" x14ac:dyDescent="0.45">
      <c r="H3179" s="17"/>
    </row>
    <row r="3180" spans="8:8" x14ac:dyDescent="0.45">
      <c r="H3180" s="17"/>
    </row>
    <row r="3181" spans="8:8" x14ac:dyDescent="0.45">
      <c r="H3181" s="17"/>
    </row>
    <row r="3182" spans="8:8" x14ac:dyDescent="0.45">
      <c r="H3182" s="17"/>
    </row>
    <row r="3183" spans="8:8" x14ac:dyDescent="0.45">
      <c r="H3183" s="17"/>
    </row>
    <row r="3184" spans="8:8" x14ac:dyDescent="0.45">
      <c r="H3184" s="17"/>
    </row>
    <row r="3185" spans="8:8" x14ac:dyDescent="0.45">
      <c r="H3185" s="17"/>
    </row>
    <row r="3186" spans="8:8" x14ac:dyDescent="0.45">
      <c r="H3186" s="17"/>
    </row>
    <row r="3187" spans="8:8" x14ac:dyDescent="0.45">
      <c r="H3187" s="17"/>
    </row>
    <row r="3188" spans="8:8" x14ac:dyDescent="0.45">
      <c r="H3188" s="17"/>
    </row>
    <row r="3189" spans="8:8" x14ac:dyDescent="0.45">
      <c r="H3189" s="17"/>
    </row>
    <row r="3190" spans="8:8" x14ac:dyDescent="0.45">
      <c r="H3190" s="17"/>
    </row>
    <row r="3191" spans="8:8" x14ac:dyDescent="0.45">
      <c r="H3191" s="17"/>
    </row>
    <row r="3192" spans="8:8" x14ac:dyDescent="0.45">
      <c r="H3192" s="17"/>
    </row>
    <row r="3193" spans="8:8" x14ac:dyDescent="0.45">
      <c r="H3193" s="17"/>
    </row>
    <row r="3194" spans="8:8" x14ac:dyDescent="0.45">
      <c r="H3194" s="17"/>
    </row>
    <row r="3195" spans="8:8" x14ac:dyDescent="0.45">
      <c r="H3195" s="17"/>
    </row>
    <row r="3196" spans="8:8" x14ac:dyDescent="0.45">
      <c r="H3196" s="17"/>
    </row>
    <row r="3197" spans="8:8" x14ac:dyDescent="0.45">
      <c r="H3197" s="17"/>
    </row>
    <row r="3198" spans="8:8" x14ac:dyDescent="0.45">
      <c r="H3198" s="17"/>
    </row>
    <row r="3199" spans="8:8" x14ac:dyDescent="0.45">
      <c r="H3199" s="17"/>
    </row>
    <row r="3200" spans="8:8" x14ac:dyDescent="0.45">
      <c r="H3200" s="17"/>
    </row>
    <row r="3201" spans="8:8" x14ac:dyDescent="0.45">
      <c r="H3201" s="17"/>
    </row>
    <row r="3202" spans="8:8" x14ac:dyDescent="0.45">
      <c r="H3202" s="17"/>
    </row>
    <row r="3203" spans="8:8" x14ac:dyDescent="0.45">
      <c r="H3203" s="17"/>
    </row>
    <row r="3204" spans="8:8" x14ac:dyDescent="0.45">
      <c r="H3204" s="17"/>
    </row>
    <row r="3205" spans="8:8" x14ac:dyDescent="0.45">
      <c r="H3205" s="17"/>
    </row>
    <row r="3206" spans="8:8" x14ac:dyDescent="0.45">
      <c r="H3206" s="17"/>
    </row>
    <row r="3207" spans="8:8" x14ac:dyDescent="0.45">
      <c r="H3207" s="17"/>
    </row>
    <row r="3208" spans="8:8" x14ac:dyDescent="0.45">
      <c r="H3208" s="17"/>
    </row>
    <row r="3209" spans="8:8" x14ac:dyDescent="0.45">
      <c r="H3209" s="17"/>
    </row>
    <row r="3210" spans="8:8" x14ac:dyDescent="0.45">
      <c r="H3210" s="17"/>
    </row>
    <row r="3211" spans="8:8" x14ac:dyDescent="0.45">
      <c r="H3211" s="17"/>
    </row>
    <row r="3212" spans="8:8" x14ac:dyDescent="0.45">
      <c r="H3212" s="17"/>
    </row>
    <row r="3213" spans="8:8" x14ac:dyDescent="0.45">
      <c r="H3213" s="17"/>
    </row>
    <row r="3214" spans="8:8" x14ac:dyDescent="0.45">
      <c r="H3214" s="17"/>
    </row>
    <row r="3215" spans="8:8" x14ac:dyDescent="0.45">
      <c r="H3215" s="17"/>
    </row>
    <row r="3216" spans="8:8" x14ac:dyDescent="0.45">
      <c r="H3216" s="17"/>
    </row>
    <row r="3217" spans="8:8" x14ac:dyDescent="0.45">
      <c r="H3217" s="17"/>
    </row>
    <row r="3218" spans="8:8" x14ac:dyDescent="0.45">
      <c r="H3218" s="17"/>
    </row>
    <row r="3219" spans="8:8" x14ac:dyDescent="0.45">
      <c r="H3219" s="17"/>
    </row>
    <row r="3220" spans="8:8" x14ac:dyDescent="0.45">
      <c r="H3220" s="17"/>
    </row>
    <row r="3221" spans="8:8" x14ac:dyDescent="0.45">
      <c r="H3221" s="17"/>
    </row>
    <row r="3222" spans="8:8" x14ac:dyDescent="0.45">
      <c r="H3222" s="17"/>
    </row>
    <row r="3223" spans="8:8" x14ac:dyDescent="0.45">
      <c r="H3223" s="17"/>
    </row>
    <row r="3224" spans="8:8" x14ac:dyDescent="0.45">
      <c r="H3224" s="17"/>
    </row>
    <row r="3225" spans="8:8" x14ac:dyDescent="0.45">
      <c r="H3225" s="17"/>
    </row>
    <row r="3226" spans="8:8" x14ac:dyDescent="0.45">
      <c r="H3226" s="17"/>
    </row>
    <row r="3227" spans="8:8" x14ac:dyDescent="0.45">
      <c r="H3227" s="17"/>
    </row>
    <row r="3228" spans="8:8" x14ac:dyDescent="0.45">
      <c r="H3228" s="17"/>
    </row>
    <row r="3229" spans="8:8" x14ac:dyDescent="0.45">
      <c r="H3229" s="17"/>
    </row>
    <row r="3230" spans="8:8" x14ac:dyDescent="0.45">
      <c r="H3230" s="17"/>
    </row>
    <row r="3231" spans="8:8" x14ac:dyDescent="0.45">
      <c r="H3231" s="17"/>
    </row>
    <row r="3232" spans="8:8" x14ac:dyDescent="0.45">
      <c r="H3232" s="17"/>
    </row>
    <row r="3233" spans="8:8" x14ac:dyDescent="0.45">
      <c r="H3233" s="17"/>
    </row>
    <row r="3234" spans="8:8" x14ac:dyDescent="0.45">
      <c r="H3234" s="17"/>
    </row>
    <row r="3235" spans="8:8" x14ac:dyDescent="0.45">
      <c r="H3235" s="17"/>
    </row>
    <row r="3236" spans="8:8" x14ac:dyDescent="0.45">
      <c r="H3236" s="17"/>
    </row>
    <row r="3237" spans="8:8" x14ac:dyDescent="0.45">
      <c r="H3237" s="17"/>
    </row>
    <row r="3238" spans="8:8" x14ac:dyDescent="0.45">
      <c r="H3238" s="17"/>
    </row>
    <row r="3239" spans="8:8" x14ac:dyDescent="0.45">
      <c r="H3239" s="17"/>
    </row>
    <row r="3240" spans="8:8" x14ac:dyDescent="0.45">
      <c r="H3240" s="17"/>
    </row>
    <row r="3241" spans="8:8" x14ac:dyDescent="0.45">
      <c r="H3241" s="17"/>
    </row>
    <row r="3242" spans="8:8" x14ac:dyDescent="0.45">
      <c r="H3242" s="17"/>
    </row>
    <row r="3243" spans="8:8" x14ac:dyDescent="0.45">
      <c r="H3243" s="17"/>
    </row>
    <row r="3244" spans="8:8" x14ac:dyDescent="0.45">
      <c r="H3244" s="17"/>
    </row>
    <row r="3245" spans="8:8" x14ac:dyDescent="0.45">
      <c r="H3245" s="17"/>
    </row>
    <row r="3246" spans="8:8" x14ac:dyDescent="0.45">
      <c r="H3246" s="17"/>
    </row>
    <row r="3247" spans="8:8" x14ac:dyDescent="0.45">
      <c r="H3247" s="17"/>
    </row>
    <row r="3248" spans="8:8" x14ac:dyDescent="0.45">
      <c r="H3248" s="17"/>
    </row>
    <row r="3249" spans="8:8" x14ac:dyDescent="0.45">
      <c r="H3249" s="17"/>
    </row>
    <row r="3250" spans="8:8" x14ac:dyDescent="0.45">
      <c r="H3250" s="17"/>
    </row>
    <row r="3251" spans="8:8" x14ac:dyDescent="0.45">
      <c r="H3251" s="17"/>
    </row>
    <row r="3252" spans="8:8" x14ac:dyDescent="0.45">
      <c r="H3252" s="17"/>
    </row>
    <row r="3253" spans="8:8" x14ac:dyDescent="0.45">
      <c r="H3253" s="17"/>
    </row>
    <row r="3254" spans="8:8" x14ac:dyDescent="0.45">
      <c r="H3254" s="17"/>
    </row>
    <row r="3255" spans="8:8" x14ac:dyDescent="0.45">
      <c r="H3255" s="17"/>
    </row>
    <row r="3256" spans="8:8" x14ac:dyDescent="0.45">
      <c r="H3256" s="17"/>
    </row>
    <row r="3257" spans="8:8" x14ac:dyDescent="0.45">
      <c r="H3257" s="17"/>
    </row>
    <row r="3258" spans="8:8" x14ac:dyDescent="0.45">
      <c r="H3258" s="17"/>
    </row>
    <row r="3259" spans="8:8" x14ac:dyDescent="0.45">
      <c r="H3259" s="17"/>
    </row>
    <row r="3260" spans="8:8" x14ac:dyDescent="0.45">
      <c r="H3260" s="17"/>
    </row>
    <row r="3261" spans="8:8" x14ac:dyDescent="0.45">
      <c r="H3261" s="17"/>
    </row>
    <row r="3262" spans="8:8" x14ac:dyDescent="0.45">
      <c r="H3262" s="17"/>
    </row>
    <row r="3263" spans="8:8" x14ac:dyDescent="0.45">
      <c r="H3263" s="17"/>
    </row>
    <row r="3264" spans="8:8" x14ac:dyDescent="0.45">
      <c r="H3264" s="17"/>
    </row>
    <row r="3265" spans="8:8" x14ac:dyDescent="0.45">
      <c r="H3265" s="17"/>
    </row>
    <row r="3266" spans="8:8" x14ac:dyDescent="0.45">
      <c r="H3266" s="17"/>
    </row>
    <row r="3267" spans="8:8" x14ac:dyDescent="0.45">
      <c r="H3267" s="17"/>
    </row>
    <row r="3268" spans="8:8" x14ac:dyDescent="0.45">
      <c r="H3268" s="17"/>
    </row>
    <row r="3269" spans="8:8" x14ac:dyDescent="0.45">
      <c r="H3269" s="17"/>
    </row>
    <row r="3270" spans="8:8" x14ac:dyDescent="0.45">
      <c r="H3270" s="17"/>
    </row>
    <row r="3271" spans="8:8" x14ac:dyDescent="0.45">
      <c r="H3271" s="17"/>
    </row>
    <row r="3272" spans="8:8" x14ac:dyDescent="0.45">
      <c r="H3272" s="17"/>
    </row>
    <row r="3273" spans="8:8" x14ac:dyDescent="0.45">
      <c r="H3273" s="17"/>
    </row>
    <row r="3274" spans="8:8" x14ac:dyDescent="0.45">
      <c r="H3274" s="17"/>
    </row>
    <row r="3275" spans="8:8" x14ac:dyDescent="0.45">
      <c r="H3275" s="17"/>
    </row>
    <row r="3276" spans="8:8" x14ac:dyDescent="0.45">
      <c r="H3276" s="17"/>
    </row>
    <row r="3277" spans="8:8" x14ac:dyDescent="0.45">
      <c r="H3277" s="17"/>
    </row>
    <row r="3278" spans="8:8" x14ac:dyDescent="0.45">
      <c r="H3278" s="17"/>
    </row>
    <row r="3279" spans="8:8" x14ac:dyDescent="0.45">
      <c r="H3279" s="17"/>
    </row>
    <row r="3280" spans="8:8" x14ac:dyDescent="0.45">
      <c r="H3280" s="17"/>
    </row>
    <row r="3281" spans="8:8" x14ac:dyDescent="0.45">
      <c r="H3281" s="17"/>
    </row>
    <row r="3282" spans="8:8" x14ac:dyDescent="0.45">
      <c r="H3282" s="17"/>
    </row>
    <row r="3283" spans="8:8" x14ac:dyDescent="0.45">
      <c r="H3283" s="17"/>
    </row>
    <row r="3284" spans="8:8" x14ac:dyDescent="0.45">
      <c r="H3284" s="17"/>
    </row>
    <row r="3285" spans="8:8" x14ac:dyDescent="0.45">
      <c r="H3285" s="17"/>
    </row>
    <row r="3286" spans="8:8" x14ac:dyDescent="0.45">
      <c r="H3286" s="17"/>
    </row>
    <row r="3287" spans="8:8" x14ac:dyDescent="0.45">
      <c r="H3287" s="17"/>
    </row>
    <row r="3288" spans="8:8" x14ac:dyDescent="0.45">
      <c r="H3288" s="17"/>
    </row>
    <row r="3289" spans="8:8" x14ac:dyDescent="0.45">
      <c r="H3289" s="17"/>
    </row>
    <row r="3290" spans="8:8" x14ac:dyDescent="0.45">
      <c r="H3290" s="17"/>
    </row>
    <row r="3291" spans="8:8" x14ac:dyDescent="0.45">
      <c r="H3291" s="17"/>
    </row>
    <row r="3292" spans="8:8" x14ac:dyDescent="0.45">
      <c r="H3292" s="17"/>
    </row>
    <row r="3293" spans="8:8" x14ac:dyDescent="0.45">
      <c r="H3293" s="17"/>
    </row>
    <row r="3294" spans="8:8" x14ac:dyDescent="0.45">
      <c r="H3294" s="17"/>
    </row>
    <row r="3295" spans="8:8" x14ac:dyDescent="0.45">
      <c r="H3295" s="17"/>
    </row>
    <row r="3296" spans="8:8" x14ac:dyDescent="0.45">
      <c r="H3296" s="17"/>
    </row>
    <row r="3297" spans="8:8" x14ac:dyDescent="0.45">
      <c r="H3297" s="17"/>
    </row>
    <row r="3298" spans="8:8" x14ac:dyDescent="0.45">
      <c r="H3298" s="17"/>
    </row>
    <row r="3299" spans="8:8" x14ac:dyDescent="0.45">
      <c r="H3299" s="17"/>
    </row>
    <row r="3300" spans="8:8" x14ac:dyDescent="0.45">
      <c r="H3300" s="17"/>
    </row>
    <row r="3301" spans="8:8" x14ac:dyDescent="0.45">
      <c r="H3301" s="17"/>
    </row>
    <row r="3302" spans="8:8" x14ac:dyDescent="0.45">
      <c r="H3302" s="17"/>
    </row>
    <row r="3303" spans="8:8" x14ac:dyDescent="0.45">
      <c r="H3303" s="17"/>
    </row>
    <row r="3304" spans="8:8" x14ac:dyDescent="0.45">
      <c r="H3304" s="17"/>
    </row>
    <row r="3305" spans="8:8" x14ac:dyDescent="0.45">
      <c r="H3305" s="17"/>
    </row>
    <row r="3306" spans="8:8" x14ac:dyDescent="0.45">
      <c r="H3306" s="17"/>
    </row>
    <row r="3307" spans="8:8" x14ac:dyDescent="0.45">
      <c r="H3307" s="17"/>
    </row>
    <row r="3308" spans="8:8" x14ac:dyDescent="0.45">
      <c r="H3308" s="17"/>
    </row>
    <row r="3309" spans="8:8" x14ac:dyDescent="0.45">
      <c r="H3309" s="17"/>
    </row>
    <row r="3310" spans="8:8" x14ac:dyDescent="0.45">
      <c r="H3310" s="17"/>
    </row>
    <row r="3311" spans="8:8" x14ac:dyDescent="0.45">
      <c r="H3311" s="17"/>
    </row>
    <row r="3312" spans="8:8" x14ac:dyDescent="0.45">
      <c r="H3312" s="17"/>
    </row>
    <row r="3313" spans="8:8" x14ac:dyDescent="0.45">
      <c r="H3313" s="17"/>
    </row>
    <row r="3314" spans="8:8" x14ac:dyDescent="0.45">
      <c r="H3314" s="17"/>
    </row>
    <row r="3315" spans="8:8" x14ac:dyDescent="0.45">
      <c r="H3315" s="17"/>
    </row>
    <row r="3316" spans="8:8" x14ac:dyDescent="0.45">
      <c r="H3316" s="17"/>
    </row>
    <row r="3317" spans="8:8" x14ac:dyDescent="0.45">
      <c r="H3317" s="17"/>
    </row>
    <row r="3318" spans="8:8" x14ac:dyDescent="0.45">
      <c r="H3318" s="17"/>
    </row>
    <row r="3319" spans="8:8" x14ac:dyDescent="0.45">
      <c r="H3319" s="17"/>
    </row>
    <row r="3320" spans="8:8" x14ac:dyDescent="0.45">
      <c r="H3320" s="17"/>
    </row>
    <row r="3321" spans="8:8" x14ac:dyDescent="0.45">
      <c r="H3321" s="17"/>
    </row>
    <row r="3322" spans="8:8" x14ac:dyDescent="0.45">
      <c r="H3322" s="17"/>
    </row>
    <row r="3323" spans="8:8" x14ac:dyDescent="0.45">
      <c r="H3323" s="17"/>
    </row>
    <row r="3324" spans="8:8" x14ac:dyDescent="0.45">
      <c r="H3324" s="17"/>
    </row>
    <row r="3325" spans="8:8" x14ac:dyDescent="0.45">
      <c r="H3325" s="17"/>
    </row>
    <row r="3326" spans="8:8" x14ac:dyDescent="0.45">
      <c r="H3326" s="17"/>
    </row>
    <row r="3327" spans="8:8" x14ac:dyDescent="0.45">
      <c r="H3327" s="17"/>
    </row>
    <row r="3328" spans="8:8" x14ac:dyDescent="0.45">
      <c r="H3328" s="17"/>
    </row>
    <row r="3329" spans="8:8" x14ac:dyDescent="0.45">
      <c r="H3329" s="17"/>
    </row>
    <row r="3330" spans="8:8" x14ac:dyDescent="0.45">
      <c r="H3330" s="17"/>
    </row>
    <row r="3331" spans="8:8" x14ac:dyDescent="0.45">
      <c r="H3331" s="17"/>
    </row>
    <row r="3332" spans="8:8" x14ac:dyDescent="0.45">
      <c r="H3332" s="17"/>
    </row>
    <row r="3333" spans="8:8" x14ac:dyDescent="0.45">
      <c r="H3333" s="17"/>
    </row>
    <row r="3334" spans="8:8" x14ac:dyDescent="0.45">
      <c r="H3334" s="17"/>
    </row>
    <row r="3335" spans="8:8" x14ac:dyDescent="0.45">
      <c r="H3335" s="17"/>
    </row>
    <row r="3336" spans="8:8" x14ac:dyDescent="0.45">
      <c r="H3336" s="17"/>
    </row>
    <row r="3337" spans="8:8" x14ac:dyDescent="0.45">
      <c r="H3337" s="17"/>
    </row>
    <row r="3338" spans="8:8" x14ac:dyDescent="0.45">
      <c r="H3338" s="17"/>
    </row>
    <row r="3339" spans="8:8" x14ac:dyDescent="0.45">
      <c r="H3339" s="17"/>
    </row>
    <row r="3340" spans="8:8" x14ac:dyDescent="0.45">
      <c r="H3340" s="17"/>
    </row>
    <row r="3341" spans="8:8" x14ac:dyDescent="0.45">
      <c r="H3341" s="17"/>
    </row>
    <row r="3342" spans="8:8" x14ac:dyDescent="0.45">
      <c r="H3342" s="17"/>
    </row>
    <row r="3343" spans="8:8" x14ac:dyDescent="0.45">
      <c r="H3343" s="17"/>
    </row>
    <row r="3344" spans="8:8" x14ac:dyDescent="0.45">
      <c r="H3344" s="17"/>
    </row>
    <row r="3345" spans="8:8" x14ac:dyDescent="0.45">
      <c r="H3345" s="17"/>
    </row>
    <row r="3346" spans="8:8" x14ac:dyDescent="0.45">
      <c r="H3346" s="17"/>
    </row>
    <row r="3347" spans="8:8" x14ac:dyDescent="0.45">
      <c r="H3347" s="17"/>
    </row>
    <row r="3348" spans="8:8" x14ac:dyDescent="0.45">
      <c r="H3348" s="17"/>
    </row>
    <row r="3349" spans="8:8" x14ac:dyDescent="0.45">
      <c r="H3349" s="17"/>
    </row>
    <row r="3350" spans="8:8" x14ac:dyDescent="0.45">
      <c r="H3350" s="17"/>
    </row>
    <row r="3351" spans="8:8" x14ac:dyDescent="0.45">
      <c r="H3351" s="17"/>
    </row>
    <row r="3352" spans="8:8" x14ac:dyDescent="0.45">
      <c r="H3352" s="17"/>
    </row>
    <row r="3353" spans="8:8" x14ac:dyDescent="0.45">
      <c r="H3353" s="17"/>
    </row>
    <row r="3354" spans="8:8" x14ac:dyDescent="0.45">
      <c r="H3354" s="17"/>
    </row>
    <row r="3355" spans="8:8" x14ac:dyDescent="0.45">
      <c r="H3355" s="17"/>
    </row>
    <row r="3356" spans="8:8" x14ac:dyDescent="0.45">
      <c r="H3356" s="17"/>
    </row>
    <row r="3357" spans="8:8" x14ac:dyDescent="0.45">
      <c r="H3357" s="17"/>
    </row>
    <row r="3358" spans="8:8" x14ac:dyDescent="0.45">
      <c r="H3358" s="17"/>
    </row>
    <row r="3359" spans="8:8" x14ac:dyDescent="0.45">
      <c r="H3359" s="17"/>
    </row>
    <row r="3360" spans="8:8" x14ac:dyDescent="0.45">
      <c r="H3360" s="17"/>
    </row>
    <row r="3361" spans="8:8" x14ac:dyDescent="0.45">
      <c r="H3361" s="17"/>
    </row>
    <row r="3362" spans="8:8" x14ac:dyDescent="0.45">
      <c r="H3362" s="17"/>
    </row>
    <row r="3363" spans="8:8" x14ac:dyDescent="0.45">
      <c r="H3363" s="17"/>
    </row>
    <row r="3364" spans="8:8" x14ac:dyDescent="0.45">
      <c r="H3364" s="17"/>
    </row>
    <row r="3365" spans="8:8" x14ac:dyDescent="0.45">
      <c r="H3365" s="17"/>
    </row>
    <row r="3366" spans="8:8" x14ac:dyDescent="0.45">
      <c r="H3366" s="17"/>
    </row>
    <row r="3367" spans="8:8" x14ac:dyDescent="0.45">
      <c r="H3367" s="17"/>
    </row>
    <row r="3368" spans="8:8" x14ac:dyDescent="0.45">
      <c r="H3368" s="17"/>
    </row>
    <row r="3369" spans="8:8" x14ac:dyDescent="0.45">
      <c r="H3369" s="17"/>
    </row>
    <row r="3370" spans="8:8" x14ac:dyDescent="0.45">
      <c r="H3370" s="17"/>
    </row>
    <row r="3371" spans="8:8" x14ac:dyDescent="0.45">
      <c r="H3371" s="17"/>
    </row>
    <row r="3372" spans="8:8" x14ac:dyDescent="0.45">
      <c r="H3372" s="17"/>
    </row>
    <row r="3373" spans="8:8" x14ac:dyDescent="0.45">
      <c r="H3373" s="17"/>
    </row>
    <row r="3374" spans="8:8" x14ac:dyDescent="0.45">
      <c r="H3374" s="17"/>
    </row>
    <row r="3375" spans="8:8" x14ac:dyDescent="0.45">
      <c r="H3375" s="17"/>
    </row>
    <row r="3376" spans="8:8" x14ac:dyDescent="0.45">
      <c r="H3376" s="17"/>
    </row>
    <row r="3377" spans="8:8" x14ac:dyDescent="0.45">
      <c r="H3377" s="17"/>
    </row>
    <row r="3378" spans="8:8" x14ac:dyDescent="0.45">
      <c r="H3378" s="17"/>
    </row>
    <row r="3379" spans="8:8" x14ac:dyDescent="0.45">
      <c r="H3379" s="17"/>
    </row>
    <row r="3380" spans="8:8" x14ac:dyDescent="0.45">
      <c r="H3380" s="17"/>
    </row>
    <row r="3381" spans="8:8" x14ac:dyDescent="0.45">
      <c r="H3381" s="17"/>
    </row>
    <row r="3382" spans="8:8" x14ac:dyDescent="0.45">
      <c r="H3382" s="17"/>
    </row>
    <row r="3383" spans="8:8" x14ac:dyDescent="0.45">
      <c r="H3383" s="17"/>
    </row>
    <row r="3384" spans="8:8" x14ac:dyDescent="0.45">
      <c r="H3384" s="17"/>
    </row>
    <row r="3385" spans="8:8" x14ac:dyDescent="0.45">
      <c r="H3385" s="17"/>
    </row>
    <row r="3386" spans="8:8" x14ac:dyDescent="0.45">
      <c r="H3386" s="17"/>
    </row>
    <row r="3387" spans="8:8" x14ac:dyDescent="0.45">
      <c r="H3387" s="17"/>
    </row>
    <row r="3388" spans="8:8" x14ac:dyDescent="0.45">
      <c r="H3388" s="17"/>
    </row>
    <row r="3389" spans="8:8" x14ac:dyDescent="0.45">
      <c r="H3389" s="17"/>
    </row>
    <row r="3390" spans="8:8" x14ac:dyDescent="0.45">
      <c r="H3390" s="17"/>
    </row>
    <row r="3391" spans="8:8" x14ac:dyDescent="0.45">
      <c r="H3391" s="17"/>
    </row>
    <row r="3392" spans="8:8" x14ac:dyDescent="0.45">
      <c r="H3392" s="17"/>
    </row>
    <row r="3393" spans="8:8" x14ac:dyDescent="0.45">
      <c r="H3393" s="17"/>
    </row>
    <row r="3394" spans="8:8" x14ac:dyDescent="0.45">
      <c r="H3394" s="17"/>
    </row>
    <row r="3395" spans="8:8" x14ac:dyDescent="0.45">
      <c r="H3395" s="17"/>
    </row>
    <row r="3396" spans="8:8" x14ac:dyDescent="0.45">
      <c r="H3396" s="17"/>
    </row>
    <row r="3397" spans="8:8" x14ac:dyDescent="0.45">
      <c r="H3397" s="17"/>
    </row>
    <row r="3398" spans="8:8" x14ac:dyDescent="0.45">
      <c r="H3398" s="17"/>
    </row>
    <row r="3399" spans="8:8" x14ac:dyDescent="0.45">
      <c r="H3399" s="17"/>
    </row>
    <row r="3400" spans="8:8" x14ac:dyDescent="0.45">
      <c r="H3400" s="17"/>
    </row>
    <row r="3401" spans="8:8" x14ac:dyDescent="0.45">
      <c r="H3401" s="17"/>
    </row>
    <row r="3402" spans="8:8" x14ac:dyDescent="0.45">
      <c r="H3402" s="17"/>
    </row>
    <row r="3403" spans="8:8" x14ac:dyDescent="0.45">
      <c r="H3403" s="17"/>
    </row>
    <row r="3404" spans="8:8" x14ac:dyDescent="0.45">
      <c r="H3404" s="17"/>
    </row>
    <row r="3405" spans="8:8" x14ac:dyDescent="0.45">
      <c r="H3405" s="17"/>
    </row>
    <row r="3406" spans="8:8" x14ac:dyDescent="0.45">
      <c r="H3406" s="17"/>
    </row>
    <row r="3407" spans="8:8" x14ac:dyDescent="0.45">
      <c r="H3407" s="17"/>
    </row>
    <row r="3408" spans="8:8" x14ac:dyDescent="0.45">
      <c r="H3408" s="17"/>
    </row>
    <row r="3409" spans="8:8" x14ac:dyDescent="0.45">
      <c r="H3409" s="17"/>
    </row>
    <row r="3410" spans="8:8" x14ac:dyDescent="0.45">
      <c r="H3410" s="17"/>
    </row>
    <row r="3411" spans="8:8" x14ac:dyDescent="0.45">
      <c r="H3411" s="17"/>
    </row>
    <row r="3412" spans="8:8" x14ac:dyDescent="0.45">
      <c r="H3412" s="17"/>
    </row>
    <row r="3413" spans="8:8" x14ac:dyDescent="0.45">
      <c r="H3413" s="17"/>
    </row>
    <row r="3414" spans="8:8" x14ac:dyDescent="0.45">
      <c r="H3414" s="17"/>
    </row>
    <row r="3415" spans="8:8" x14ac:dyDescent="0.45">
      <c r="H3415" s="17"/>
    </row>
    <row r="3416" spans="8:8" x14ac:dyDescent="0.45">
      <c r="H3416" s="17"/>
    </row>
    <row r="3417" spans="8:8" x14ac:dyDescent="0.45">
      <c r="H3417" s="17"/>
    </row>
    <row r="3418" spans="8:8" x14ac:dyDescent="0.45">
      <c r="H3418" s="17"/>
    </row>
    <row r="3419" spans="8:8" x14ac:dyDescent="0.45">
      <c r="H3419" s="17"/>
    </row>
    <row r="3420" spans="8:8" x14ac:dyDescent="0.45">
      <c r="H3420" s="17"/>
    </row>
    <row r="3421" spans="8:8" x14ac:dyDescent="0.45">
      <c r="H3421" s="17"/>
    </row>
    <row r="3422" spans="8:8" x14ac:dyDescent="0.45">
      <c r="H3422" s="17"/>
    </row>
    <row r="3423" spans="8:8" x14ac:dyDescent="0.45">
      <c r="H3423" s="17"/>
    </row>
    <row r="3424" spans="8:8" x14ac:dyDescent="0.45">
      <c r="H3424" s="17"/>
    </row>
    <row r="3425" spans="8:8" x14ac:dyDescent="0.45">
      <c r="H3425" s="17"/>
    </row>
    <row r="3426" spans="8:8" x14ac:dyDescent="0.45">
      <c r="H3426" s="17"/>
    </row>
    <row r="3427" spans="8:8" x14ac:dyDescent="0.45">
      <c r="H3427" s="17"/>
    </row>
    <row r="3428" spans="8:8" x14ac:dyDescent="0.45">
      <c r="H3428" s="17"/>
    </row>
    <row r="3429" spans="8:8" x14ac:dyDescent="0.45">
      <c r="H3429" s="17"/>
    </row>
    <row r="3430" spans="8:8" x14ac:dyDescent="0.45">
      <c r="H3430" s="17"/>
    </row>
    <row r="3431" spans="8:8" x14ac:dyDescent="0.45">
      <c r="H3431" s="17"/>
    </row>
    <row r="3432" spans="8:8" x14ac:dyDescent="0.45">
      <c r="H3432" s="17"/>
    </row>
    <row r="3433" spans="8:8" x14ac:dyDescent="0.45">
      <c r="H3433" s="17"/>
    </row>
    <row r="3434" spans="8:8" x14ac:dyDescent="0.45">
      <c r="H3434" s="17"/>
    </row>
    <row r="3435" spans="8:8" x14ac:dyDescent="0.45">
      <c r="H3435" s="17"/>
    </row>
    <row r="3436" spans="8:8" x14ac:dyDescent="0.45">
      <c r="H3436" s="17"/>
    </row>
    <row r="3437" spans="8:8" x14ac:dyDescent="0.45">
      <c r="H3437" s="17"/>
    </row>
    <row r="3438" spans="8:8" x14ac:dyDescent="0.45">
      <c r="H3438" s="17"/>
    </row>
    <row r="3439" spans="8:8" x14ac:dyDescent="0.45">
      <c r="H3439" s="17"/>
    </row>
    <row r="3440" spans="8:8" x14ac:dyDescent="0.45">
      <c r="H3440" s="17"/>
    </row>
    <row r="3441" spans="8:8" x14ac:dyDescent="0.45">
      <c r="H3441" s="17"/>
    </row>
    <row r="3442" spans="8:8" x14ac:dyDescent="0.45">
      <c r="H3442" s="17"/>
    </row>
    <row r="3443" spans="8:8" x14ac:dyDescent="0.45">
      <c r="H3443" s="17"/>
    </row>
    <row r="3444" spans="8:8" x14ac:dyDescent="0.45">
      <c r="H3444" s="17"/>
    </row>
    <row r="3445" spans="8:8" x14ac:dyDescent="0.45">
      <c r="H3445" s="17"/>
    </row>
    <row r="3446" spans="8:8" x14ac:dyDescent="0.45">
      <c r="H3446" s="17"/>
    </row>
    <row r="3447" spans="8:8" x14ac:dyDescent="0.45">
      <c r="H3447" s="17"/>
    </row>
    <row r="3448" spans="8:8" x14ac:dyDescent="0.45">
      <c r="H3448" s="17"/>
    </row>
    <row r="3449" spans="8:8" x14ac:dyDescent="0.45">
      <c r="H3449" s="17"/>
    </row>
    <row r="3450" spans="8:8" x14ac:dyDescent="0.45">
      <c r="H3450" s="17"/>
    </row>
    <row r="3451" spans="8:8" x14ac:dyDescent="0.45">
      <c r="H3451" s="17"/>
    </row>
    <row r="3452" spans="8:8" x14ac:dyDescent="0.45">
      <c r="H3452" s="17"/>
    </row>
    <row r="3453" spans="8:8" x14ac:dyDescent="0.45">
      <c r="H3453" s="17"/>
    </row>
    <row r="3454" spans="8:8" x14ac:dyDescent="0.45">
      <c r="H3454" s="17"/>
    </row>
    <row r="3455" spans="8:8" x14ac:dyDescent="0.45">
      <c r="H3455" s="17"/>
    </row>
    <row r="3456" spans="8:8" x14ac:dyDescent="0.45">
      <c r="H3456" s="17"/>
    </row>
    <row r="3457" spans="8:8" x14ac:dyDescent="0.45">
      <c r="H3457" s="17"/>
    </row>
    <row r="3458" spans="8:8" x14ac:dyDescent="0.45">
      <c r="H3458" s="17"/>
    </row>
    <row r="3459" spans="8:8" x14ac:dyDescent="0.45">
      <c r="H3459" s="17"/>
    </row>
    <row r="3460" spans="8:8" x14ac:dyDescent="0.45">
      <c r="H3460" s="17"/>
    </row>
    <row r="3461" spans="8:8" x14ac:dyDescent="0.45">
      <c r="H3461" s="17"/>
    </row>
    <row r="3462" spans="8:8" x14ac:dyDescent="0.45">
      <c r="H3462" s="17"/>
    </row>
    <row r="3463" spans="8:8" x14ac:dyDescent="0.45">
      <c r="H3463" s="17"/>
    </row>
    <row r="3464" spans="8:8" x14ac:dyDescent="0.45">
      <c r="H3464" s="17"/>
    </row>
    <row r="3465" spans="8:8" x14ac:dyDescent="0.45">
      <c r="H3465" s="17"/>
    </row>
    <row r="3466" spans="8:8" x14ac:dyDescent="0.45">
      <c r="H3466" s="17"/>
    </row>
    <row r="3467" spans="8:8" x14ac:dyDescent="0.45">
      <c r="H3467" s="17"/>
    </row>
    <row r="3468" spans="8:8" x14ac:dyDescent="0.45">
      <c r="H3468" s="17"/>
    </row>
    <row r="3469" spans="8:8" x14ac:dyDescent="0.45">
      <c r="H3469" s="17"/>
    </row>
    <row r="3470" spans="8:8" x14ac:dyDescent="0.45">
      <c r="H3470" s="17"/>
    </row>
    <row r="3471" spans="8:8" x14ac:dyDescent="0.45">
      <c r="H3471" s="17"/>
    </row>
    <row r="3472" spans="8:8" x14ac:dyDescent="0.45">
      <c r="H3472" s="17"/>
    </row>
    <row r="3473" spans="8:8" x14ac:dyDescent="0.45">
      <c r="H3473" s="17"/>
    </row>
    <row r="3474" spans="8:8" x14ac:dyDescent="0.45">
      <c r="H3474" s="17"/>
    </row>
    <row r="3475" spans="8:8" x14ac:dyDescent="0.45">
      <c r="H3475" s="17"/>
    </row>
    <row r="3476" spans="8:8" x14ac:dyDescent="0.45">
      <c r="H3476" s="17"/>
    </row>
    <row r="3477" spans="8:8" x14ac:dyDescent="0.45">
      <c r="H3477" s="17"/>
    </row>
    <row r="3478" spans="8:8" x14ac:dyDescent="0.45">
      <c r="H3478" s="17"/>
    </row>
    <row r="3479" spans="8:8" x14ac:dyDescent="0.45">
      <c r="H3479" s="17"/>
    </row>
    <row r="3480" spans="8:8" x14ac:dyDescent="0.45">
      <c r="H3480" s="17"/>
    </row>
    <row r="3481" spans="8:8" x14ac:dyDescent="0.45">
      <c r="H3481" s="17"/>
    </row>
    <row r="3482" spans="8:8" x14ac:dyDescent="0.45">
      <c r="H3482" s="17"/>
    </row>
    <row r="3483" spans="8:8" x14ac:dyDescent="0.45">
      <c r="H3483" s="17"/>
    </row>
    <row r="3484" spans="8:8" x14ac:dyDescent="0.45">
      <c r="H3484" s="17"/>
    </row>
    <row r="3485" spans="8:8" x14ac:dyDescent="0.45">
      <c r="H3485" s="17"/>
    </row>
    <row r="3486" spans="8:8" x14ac:dyDescent="0.45">
      <c r="H3486" s="17"/>
    </row>
    <row r="3487" spans="8:8" x14ac:dyDescent="0.45">
      <c r="H3487" s="17"/>
    </row>
    <row r="3488" spans="8:8" x14ac:dyDescent="0.45">
      <c r="H3488" s="17"/>
    </row>
    <row r="3489" spans="8:8" x14ac:dyDescent="0.45">
      <c r="H3489" s="17"/>
    </row>
    <row r="3490" spans="8:8" x14ac:dyDescent="0.45">
      <c r="H3490" s="17"/>
    </row>
    <row r="3491" spans="8:8" x14ac:dyDescent="0.45">
      <c r="H3491" s="17"/>
    </row>
    <row r="3492" spans="8:8" x14ac:dyDescent="0.45">
      <c r="H3492" s="17"/>
    </row>
    <row r="3493" spans="8:8" x14ac:dyDescent="0.45">
      <c r="H3493" s="17"/>
    </row>
    <row r="3494" spans="8:8" x14ac:dyDescent="0.45">
      <c r="H3494" s="17"/>
    </row>
    <row r="3495" spans="8:8" x14ac:dyDescent="0.45">
      <c r="H3495" s="17"/>
    </row>
    <row r="3496" spans="8:8" x14ac:dyDescent="0.45">
      <c r="H3496" s="17"/>
    </row>
    <row r="3497" spans="8:8" x14ac:dyDescent="0.45">
      <c r="H3497" s="17"/>
    </row>
    <row r="3498" spans="8:8" x14ac:dyDescent="0.45">
      <c r="H3498" s="17"/>
    </row>
    <row r="3499" spans="8:8" x14ac:dyDescent="0.45">
      <c r="H3499" s="17"/>
    </row>
    <row r="3500" spans="8:8" x14ac:dyDescent="0.45">
      <c r="H3500" s="17"/>
    </row>
    <row r="3501" spans="8:8" x14ac:dyDescent="0.45">
      <c r="H3501" s="17"/>
    </row>
    <row r="3502" spans="8:8" x14ac:dyDescent="0.45">
      <c r="H3502" s="17"/>
    </row>
    <row r="3503" spans="8:8" x14ac:dyDescent="0.45">
      <c r="H3503" s="17"/>
    </row>
    <row r="3504" spans="8:8" x14ac:dyDescent="0.45">
      <c r="H3504" s="17"/>
    </row>
    <row r="3505" spans="8:8" x14ac:dyDescent="0.45">
      <c r="H3505" s="17"/>
    </row>
    <row r="3506" spans="8:8" x14ac:dyDescent="0.45">
      <c r="H3506" s="17"/>
    </row>
    <row r="3507" spans="8:8" x14ac:dyDescent="0.45">
      <c r="H3507" s="17"/>
    </row>
    <row r="3508" spans="8:8" x14ac:dyDescent="0.45">
      <c r="H3508" s="17"/>
    </row>
    <row r="3509" spans="8:8" x14ac:dyDescent="0.45">
      <c r="H3509" s="17"/>
    </row>
    <row r="3510" spans="8:8" x14ac:dyDescent="0.45">
      <c r="H3510" s="17"/>
    </row>
    <row r="3511" spans="8:8" x14ac:dyDescent="0.45">
      <c r="H3511" s="17"/>
    </row>
    <row r="3512" spans="8:8" x14ac:dyDescent="0.45">
      <c r="H3512" s="17"/>
    </row>
    <row r="3513" spans="8:8" x14ac:dyDescent="0.45">
      <c r="H3513" s="17"/>
    </row>
    <row r="3514" spans="8:8" x14ac:dyDescent="0.45">
      <c r="H3514" s="17"/>
    </row>
    <row r="3515" spans="8:8" x14ac:dyDescent="0.45">
      <c r="H3515" s="17"/>
    </row>
    <row r="3516" spans="8:8" x14ac:dyDescent="0.45">
      <c r="H3516" s="17"/>
    </row>
    <row r="3517" spans="8:8" x14ac:dyDescent="0.45">
      <c r="H3517" s="17"/>
    </row>
    <row r="3518" spans="8:8" x14ac:dyDescent="0.45">
      <c r="H3518" s="17"/>
    </row>
    <row r="3519" spans="8:8" x14ac:dyDescent="0.45">
      <c r="H3519" s="17"/>
    </row>
    <row r="3520" spans="8:8" x14ac:dyDescent="0.45">
      <c r="H3520" s="17"/>
    </row>
    <row r="3521" spans="8:8" x14ac:dyDescent="0.45">
      <c r="H3521" s="17"/>
    </row>
    <row r="3522" spans="8:8" x14ac:dyDescent="0.45">
      <c r="H3522" s="17"/>
    </row>
    <row r="3523" spans="8:8" x14ac:dyDescent="0.45">
      <c r="H3523" s="17"/>
    </row>
    <row r="3524" spans="8:8" x14ac:dyDescent="0.45">
      <c r="H3524" s="17"/>
    </row>
    <row r="3525" spans="8:8" x14ac:dyDescent="0.45">
      <c r="H3525" s="17"/>
    </row>
    <row r="3526" spans="8:8" x14ac:dyDescent="0.45">
      <c r="H3526" s="17"/>
    </row>
    <row r="3527" spans="8:8" x14ac:dyDescent="0.45">
      <c r="H3527" s="17"/>
    </row>
    <row r="3528" spans="8:8" x14ac:dyDescent="0.45">
      <c r="H3528" s="17"/>
    </row>
    <row r="3529" spans="8:8" x14ac:dyDescent="0.45">
      <c r="H3529" s="17"/>
    </row>
    <row r="3530" spans="8:8" x14ac:dyDescent="0.45">
      <c r="H3530" s="17"/>
    </row>
    <row r="3531" spans="8:8" x14ac:dyDescent="0.45">
      <c r="H3531" s="17"/>
    </row>
    <row r="3532" spans="8:8" x14ac:dyDescent="0.45">
      <c r="H3532" s="17"/>
    </row>
    <row r="3533" spans="8:8" x14ac:dyDescent="0.45">
      <c r="H3533" s="17"/>
    </row>
    <row r="3534" spans="8:8" x14ac:dyDescent="0.45">
      <c r="H3534" s="17"/>
    </row>
    <row r="3535" spans="8:8" x14ac:dyDescent="0.45">
      <c r="H3535" s="17"/>
    </row>
    <row r="3536" spans="8:8" x14ac:dyDescent="0.45">
      <c r="H3536" s="17"/>
    </row>
    <row r="3537" spans="8:8" x14ac:dyDescent="0.45">
      <c r="H3537" s="17"/>
    </row>
    <row r="3538" spans="8:8" x14ac:dyDescent="0.45">
      <c r="H3538" s="17"/>
    </row>
    <row r="3539" spans="8:8" x14ac:dyDescent="0.45">
      <c r="H3539" s="17"/>
    </row>
    <row r="3540" spans="8:8" x14ac:dyDescent="0.45">
      <c r="H3540" s="17"/>
    </row>
    <row r="3541" spans="8:8" x14ac:dyDescent="0.45">
      <c r="H3541" s="17"/>
    </row>
    <row r="3542" spans="8:8" x14ac:dyDescent="0.45">
      <c r="H3542" s="17"/>
    </row>
    <row r="3543" spans="8:8" x14ac:dyDescent="0.45">
      <c r="H3543" s="17"/>
    </row>
    <row r="3544" spans="8:8" x14ac:dyDescent="0.45">
      <c r="H3544" s="17"/>
    </row>
    <row r="3545" spans="8:8" x14ac:dyDescent="0.45">
      <c r="H3545" s="17"/>
    </row>
    <row r="3546" spans="8:8" x14ac:dyDescent="0.45">
      <c r="H3546" s="17"/>
    </row>
    <row r="3547" spans="8:8" x14ac:dyDescent="0.45">
      <c r="H3547" s="17"/>
    </row>
    <row r="3548" spans="8:8" x14ac:dyDescent="0.45">
      <c r="H3548" s="17"/>
    </row>
    <row r="3549" spans="8:8" x14ac:dyDescent="0.45">
      <c r="H3549" s="17"/>
    </row>
    <row r="3550" spans="8:8" x14ac:dyDescent="0.45">
      <c r="H3550" s="17"/>
    </row>
    <row r="3551" spans="8:8" x14ac:dyDescent="0.45">
      <c r="H3551" s="17"/>
    </row>
    <row r="3552" spans="8:8" x14ac:dyDescent="0.45">
      <c r="H3552" s="17"/>
    </row>
    <row r="3553" spans="8:8" x14ac:dyDescent="0.45">
      <c r="H3553" s="17"/>
    </row>
    <row r="3554" spans="8:8" x14ac:dyDescent="0.45">
      <c r="H3554" s="17"/>
    </row>
    <row r="3555" spans="8:8" x14ac:dyDescent="0.45">
      <c r="H3555" s="17"/>
    </row>
    <row r="3556" spans="8:8" x14ac:dyDescent="0.45">
      <c r="H3556" s="17"/>
    </row>
    <row r="3557" spans="8:8" x14ac:dyDescent="0.45">
      <c r="H3557" s="17"/>
    </row>
    <row r="3558" spans="8:8" x14ac:dyDescent="0.45">
      <c r="H3558" s="17"/>
    </row>
    <row r="3559" spans="8:8" x14ac:dyDescent="0.45">
      <c r="H3559" s="17"/>
    </row>
    <row r="3560" spans="8:8" x14ac:dyDescent="0.45">
      <c r="H3560" s="17"/>
    </row>
    <row r="3561" spans="8:8" x14ac:dyDescent="0.45">
      <c r="H3561" s="17"/>
    </row>
    <row r="3562" spans="8:8" x14ac:dyDescent="0.45">
      <c r="H3562" s="17"/>
    </row>
    <row r="3563" spans="8:8" x14ac:dyDescent="0.45">
      <c r="H3563" s="17"/>
    </row>
    <row r="3564" spans="8:8" x14ac:dyDescent="0.45">
      <c r="H3564" s="17"/>
    </row>
    <row r="3565" spans="8:8" x14ac:dyDescent="0.45">
      <c r="H3565" s="17"/>
    </row>
    <row r="3566" spans="8:8" x14ac:dyDescent="0.45">
      <c r="H3566" s="17"/>
    </row>
    <row r="3567" spans="8:8" x14ac:dyDescent="0.45">
      <c r="H3567" s="17"/>
    </row>
    <row r="3568" spans="8:8" x14ac:dyDescent="0.45">
      <c r="H3568" s="17"/>
    </row>
    <row r="3569" spans="8:8" x14ac:dyDescent="0.45">
      <c r="H3569" s="17"/>
    </row>
    <row r="3570" spans="8:8" x14ac:dyDescent="0.45">
      <c r="H3570" s="17"/>
    </row>
    <row r="3571" spans="8:8" x14ac:dyDescent="0.45">
      <c r="H3571" s="17"/>
    </row>
    <row r="3572" spans="8:8" x14ac:dyDescent="0.45">
      <c r="H3572" s="17"/>
    </row>
    <row r="3573" spans="8:8" x14ac:dyDescent="0.45">
      <c r="H3573" s="17"/>
    </row>
    <row r="3574" spans="8:8" x14ac:dyDescent="0.45">
      <c r="H3574" s="17"/>
    </row>
    <row r="3575" spans="8:8" x14ac:dyDescent="0.45">
      <c r="H3575" s="17"/>
    </row>
    <row r="3576" spans="8:8" x14ac:dyDescent="0.45">
      <c r="H3576" s="17"/>
    </row>
    <row r="3577" spans="8:8" x14ac:dyDescent="0.45">
      <c r="H3577" s="17"/>
    </row>
    <row r="3578" spans="8:8" x14ac:dyDescent="0.45">
      <c r="H3578" s="17"/>
    </row>
    <row r="3579" spans="8:8" x14ac:dyDescent="0.45">
      <c r="H3579" s="17"/>
    </row>
    <row r="3580" spans="8:8" x14ac:dyDescent="0.45">
      <c r="H3580" s="17"/>
    </row>
    <row r="3581" spans="8:8" x14ac:dyDescent="0.45">
      <c r="H3581" s="17"/>
    </row>
    <row r="3582" spans="8:8" x14ac:dyDescent="0.45">
      <c r="H3582" s="17"/>
    </row>
    <row r="3583" spans="8:8" x14ac:dyDescent="0.45">
      <c r="H3583" s="17"/>
    </row>
    <row r="3584" spans="8:8" x14ac:dyDescent="0.45">
      <c r="H3584" s="17"/>
    </row>
    <row r="3585" spans="8:8" x14ac:dyDescent="0.45">
      <c r="H3585" s="17"/>
    </row>
    <row r="3586" spans="8:8" x14ac:dyDescent="0.45">
      <c r="H3586" s="17"/>
    </row>
    <row r="3587" spans="8:8" x14ac:dyDescent="0.45">
      <c r="H3587" s="17"/>
    </row>
    <row r="3588" spans="8:8" x14ac:dyDescent="0.45">
      <c r="H3588" s="17"/>
    </row>
    <row r="3589" spans="8:8" x14ac:dyDescent="0.45">
      <c r="H3589" s="17"/>
    </row>
    <row r="3590" spans="8:8" x14ac:dyDescent="0.45">
      <c r="H3590" s="17"/>
    </row>
    <row r="3591" spans="8:8" x14ac:dyDescent="0.45">
      <c r="H3591" s="17"/>
    </row>
    <row r="3592" spans="8:8" x14ac:dyDescent="0.45">
      <c r="H3592" s="17"/>
    </row>
    <row r="3593" spans="8:8" x14ac:dyDescent="0.45">
      <c r="H3593" s="17"/>
    </row>
    <row r="3594" spans="8:8" x14ac:dyDescent="0.45">
      <c r="H3594" s="17"/>
    </row>
    <row r="3595" spans="8:8" x14ac:dyDescent="0.45">
      <c r="H3595" s="17"/>
    </row>
    <row r="3596" spans="8:8" x14ac:dyDescent="0.45">
      <c r="H3596" s="17"/>
    </row>
    <row r="3597" spans="8:8" x14ac:dyDescent="0.45">
      <c r="H3597" s="17"/>
    </row>
    <row r="3598" spans="8:8" x14ac:dyDescent="0.45">
      <c r="H3598" s="17"/>
    </row>
    <row r="3599" spans="8:8" x14ac:dyDescent="0.45">
      <c r="H3599" s="17"/>
    </row>
    <row r="3600" spans="8:8" x14ac:dyDescent="0.45">
      <c r="H3600" s="17"/>
    </row>
    <row r="3601" spans="8:8" x14ac:dyDescent="0.45">
      <c r="H3601" s="17"/>
    </row>
    <row r="3602" spans="8:8" x14ac:dyDescent="0.45">
      <c r="H3602" s="17"/>
    </row>
    <row r="3603" spans="8:8" x14ac:dyDescent="0.45">
      <c r="H3603" s="17"/>
    </row>
    <row r="3604" spans="8:8" x14ac:dyDescent="0.45">
      <c r="H3604" s="17"/>
    </row>
    <row r="3605" spans="8:8" x14ac:dyDescent="0.45">
      <c r="H3605" s="17"/>
    </row>
    <row r="3606" spans="8:8" x14ac:dyDescent="0.45">
      <c r="H3606" s="17"/>
    </row>
    <row r="3607" spans="8:8" x14ac:dyDescent="0.45">
      <c r="H3607" s="17"/>
    </row>
    <row r="3608" spans="8:8" x14ac:dyDescent="0.45">
      <c r="H3608" s="17"/>
    </row>
    <row r="3609" spans="8:8" x14ac:dyDescent="0.45">
      <c r="H3609" s="17"/>
    </row>
    <row r="3610" spans="8:8" x14ac:dyDescent="0.45">
      <c r="H3610" s="17"/>
    </row>
    <row r="3611" spans="8:8" x14ac:dyDescent="0.45">
      <c r="H3611" s="17"/>
    </row>
    <row r="3612" spans="8:8" x14ac:dyDescent="0.45">
      <c r="H3612" s="17"/>
    </row>
    <row r="3613" spans="8:8" x14ac:dyDescent="0.45">
      <c r="H3613" s="17"/>
    </row>
    <row r="3614" spans="8:8" x14ac:dyDescent="0.45">
      <c r="H3614" s="17"/>
    </row>
    <row r="3615" spans="8:8" x14ac:dyDescent="0.45">
      <c r="H3615" s="17"/>
    </row>
    <row r="3616" spans="8:8" x14ac:dyDescent="0.45">
      <c r="H3616" s="17"/>
    </row>
    <row r="3617" spans="8:8" x14ac:dyDescent="0.45">
      <c r="H3617" s="17"/>
    </row>
    <row r="3618" spans="8:8" x14ac:dyDescent="0.45">
      <c r="H3618" s="17"/>
    </row>
    <row r="3619" spans="8:8" x14ac:dyDescent="0.45">
      <c r="H3619" s="17"/>
    </row>
    <row r="3620" spans="8:8" x14ac:dyDescent="0.45">
      <c r="H3620" s="17"/>
    </row>
    <row r="3621" spans="8:8" x14ac:dyDescent="0.45">
      <c r="H3621" s="17"/>
    </row>
    <row r="3622" spans="8:8" x14ac:dyDescent="0.45">
      <c r="H3622" s="17"/>
    </row>
    <row r="3623" spans="8:8" x14ac:dyDescent="0.45">
      <c r="H3623" s="17"/>
    </row>
    <row r="3624" spans="8:8" x14ac:dyDescent="0.45">
      <c r="H3624" s="17"/>
    </row>
    <row r="3625" spans="8:8" x14ac:dyDescent="0.45">
      <c r="H3625" s="17"/>
    </row>
    <row r="3626" spans="8:8" x14ac:dyDescent="0.45">
      <c r="H3626" s="17"/>
    </row>
    <row r="3627" spans="8:8" x14ac:dyDescent="0.45">
      <c r="H3627" s="17"/>
    </row>
    <row r="3628" spans="8:8" x14ac:dyDescent="0.45">
      <c r="H3628" s="17"/>
    </row>
    <row r="3629" spans="8:8" x14ac:dyDescent="0.45">
      <c r="H3629" s="17"/>
    </row>
    <row r="3630" spans="8:8" x14ac:dyDescent="0.45">
      <c r="H3630" s="17"/>
    </row>
    <row r="3631" spans="8:8" x14ac:dyDescent="0.45">
      <c r="H3631" s="17"/>
    </row>
    <row r="3632" spans="8:8" x14ac:dyDescent="0.45">
      <c r="H3632" s="17"/>
    </row>
    <row r="3633" spans="8:8" x14ac:dyDescent="0.45">
      <c r="H3633" s="17"/>
    </row>
    <row r="3634" spans="8:8" x14ac:dyDescent="0.45">
      <c r="H3634" s="17"/>
    </row>
    <row r="3635" spans="8:8" x14ac:dyDescent="0.45">
      <c r="H3635" s="17"/>
    </row>
    <row r="3636" spans="8:8" x14ac:dyDescent="0.45">
      <c r="H3636" s="17"/>
    </row>
    <row r="3637" spans="8:8" x14ac:dyDescent="0.45">
      <c r="H3637" s="17"/>
    </row>
    <row r="3638" spans="8:8" x14ac:dyDescent="0.45">
      <c r="H3638" s="17"/>
    </row>
    <row r="3639" spans="8:8" x14ac:dyDescent="0.45">
      <c r="H3639" s="17"/>
    </row>
    <row r="3640" spans="8:8" x14ac:dyDescent="0.45">
      <c r="H3640" s="17"/>
    </row>
    <row r="3641" spans="8:8" x14ac:dyDescent="0.45">
      <c r="H3641" s="17"/>
    </row>
    <row r="3642" spans="8:8" x14ac:dyDescent="0.45">
      <c r="H3642" s="17"/>
    </row>
    <row r="3643" spans="8:8" x14ac:dyDescent="0.45">
      <c r="H3643" s="17"/>
    </row>
    <row r="3644" spans="8:8" x14ac:dyDescent="0.45">
      <c r="H3644" s="17"/>
    </row>
    <row r="3645" spans="8:8" x14ac:dyDescent="0.45">
      <c r="H3645" s="17"/>
    </row>
    <row r="3646" spans="8:8" x14ac:dyDescent="0.45">
      <c r="H3646" s="17"/>
    </row>
    <row r="3647" spans="8:8" x14ac:dyDescent="0.45">
      <c r="H3647" s="17"/>
    </row>
    <row r="3648" spans="8:8" x14ac:dyDescent="0.45">
      <c r="H3648" s="17"/>
    </row>
    <row r="3649" spans="8:8" x14ac:dyDescent="0.45">
      <c r="H3649" s="17"/>
    </row>
    <row r="3650" spans="8:8" x14ac:dyDescent="0.45">
      <c r="H3650" s="17"/>
    </row>
    <row r="3651" spans="8:8" x14ac:dyDescent="0.45">
      <c r="H3651" s="17"/>
    </row>
    <row r="3652" spans="8:8" x14ac:dyDescent="0.45">
      <c r="H3652" s="17"/>
    </row>
    <row r="3653" spans="8:8" x14ac:dyDescent="0.45">
      <c r="H3653" s="17"/>
    </row>
    <row r="3654" spans="8:8" x14ac:dyDescent="0.45">
      <c r="H3654" s="17"/>
    </row>
    <row r="3655" spans="8:8" x14ac:dyDescent="0.45">
      <c r="H3655" s="17"/>
    </row>
    <row r="3656" spans="8:8" x14ac:dyDescent="0.45">
      <c r="H3656" s="17"/>
    </row>
    <row r="3657" spans="8:8" x14ac:dyDescent="0.45">
      <c r="H3657" s="17"/>
    </row>
    <row r="3658" spans="8:8" x14ac:dyDescent="0.45">
      <c r="H3658" s="17"/>
    </row>
    <row r="3659" spans="8:8" x14ac:dyDescent="0.45">
      <c r="H3659" s="17"/>
    </row>
    <row r="3660" spans="8:8" x14ac:dyDescent="0.45">
      <c r="H3660" s="17"/>
    </row>
    <row r="3661" spans="8:8" x14ac:dyDescent="0.45">
      <c r="H3661" s="17"/>
    </row>
    <row r="3662" spans="8:8" x14ac:dyDescent="0.45">
      <c r="H3662" s="17"/>
    </row>
    <row r="3663" spans="8:8" x14ac:dyDescent="0.45">
      <c r="H3663" s="17"/>
    </row>
    <row r="3664" spans="8:8" x14ac:dyDescent="0.45">
      <c r="H3664" s="17"/>
    </row>
    <row r="3665" spans="8:8" x14ac:dyDescent="0.45">
      <c r="H3665" s="17"/>
    </row>
    <row r="3666" spans="8:8" x14ac:dyDescent="0.45">
      <c r="H3666" s="17"/>
    </row>
    <row r="3667" spans="8:8" x14ac:dyDescent="0.45">
      <c r="H3667" s="17"/>
    </row>
    <row r="3668" spans="8:8" x14ac:dyDescent="0.45">
      <c r="H3668" s="17"/>
    </row>
    <row r="3669" spans="8:8" x14ac:dyDescent="0.45">
      <c r="H3669" s="17"/>
    </row>
    <row r="3670" spans="8:8" x14ac:dyDescent="0.45">
      <c r="H3670" s="17"/>
    </row>
    <row r="3671" spans="8:8" x14ac:dyDescent="0.45">
      <c r="H3671" s="17"/>
    </row>
    <row r="3672" spans="8:8" x14ac:dyDescent="0.45">
      <c r="H3672" s="17"/>
    </row>
    <row r="3673" spans="8:8" x14ac:dyDescent="0.45">
      <c r="H3673" s="17"/>
    </row>
    <row r="3674" spans="8:8" x14ac:dyDescent="0.45">
      <c r="H3674" s="17"/>
    </row>
    <row r="3675" spans="8:8" x14ac:dyDescent="0.45">
      <c r="H3675" s="17"/>
    </row>
    <row r="3676" spans="8:8" x14ac:dyDescent="0.45">
      <c r="H3676" s="17"/>
    </row>
    <row r="3677" spans="8:8" x14ac:dyDescent="0.45">
      <c r="H3677" s="17"/>
    </row>
    <row r="3678" spans="8:8" x14ac:dyDescent="0.45">
      <c r="H3678" s="17"/>
    </row>
    <row r="3679" spans="8:8" x14ac:dyDescent="0.45">
      <c r="H3679" s="17"/>
    </row>
    <row r="3680" spans="8:8" x14ac:dyDescent="0.45">
      <c r="H3680" s="17"/>
    </row>
    <row r="3681" spans="8:8" x14ac:dyDescent="0.45">
      <c r="H3681" s="17"/>
    </row>
    <row r="3682" spans="8:8" x14ac:dyDescent="0.45">
      <c r="H3682" s="17"/>
    </row>
    <row r="3683" spans="8:8" x14ac:dyDescent="0.45">
      <c r="H3683" s="17"/>
    </row>
    <row r="3684" spans="8:8" x14ac:dyDescent="0.45">
      <c r="H3684" s="17"/>
    </row>
    <row r="3685" spans="8:8" x14ac:dyDescent="0.45">
      <c r="H3685" s="17"/>
    </row>
    <row r="3686" spans="8:8" x14ac:dyDescent="0.45">
      <c r="H3686" s="17"/>
    </row>
    <row r="3687" spans="8:8" x14ac:dyDescent="0.45">
      <c r="H3687" s="17"/>
    </row>
    <row r="3688" spans="8:8" x14ac:dyDescent="0.45">
      <c r="H3688" s="17"/>
    </row>
    <row r="3689" spans="8:8" x14ac:dyDescent="0.45">
      <c r="H3689" s="17"/>
    </row>
    <row r="3690" spans="8:8" x14ac:dyDescent="0.45">
      <c r="H3690" s="17"/>
    </row>
    <row r="3691" spans="8:8" x14ac:dyDescent="0.45">
      <c r="H3691" s="17"/>
    </row>
    <row r="3692" spans="8:8" x14ac:dyDescent="0.45">
      <c r="H3692" s="17"/>
    </row>
    <row r="3693" spans="8:8" x14ac:dyDescent="0.45">
      <c r="H3693" s="17"/>
    </row>
    <row r="3694" spans="8:8" x14ac:dyDescent="0.45">
      <c r="H3694" s="17"/>
    </row>
    <row r="3695" spans="8:8" x14ac:dyDescent="0.45">
      <c r="H3695" s="17"/>
    </row>
    <row r="3696" spans="8:8" x14ac:dyDescent="0.45">
      <c r="H3696" s="17"/>
    </row>
    <row r="3697" spans="8:8" x14ac:dyDescent="0.45">
      <c r="H3697" s="17"/>
    </row>
    <row r="3698" spans="8:8" x14ac:dyDescent="0.45">
      <c r="H3698" s="17"/>
    </row>
    <row r="3699" spans="8:8" x14ac:dyDescent="0.45">
      <c r="H3699" s="17"/>
    </row>
    <row r="3700" spans="8:8" x14ac:dyDescent="0.45">
      <c r="H3700" s="17"/>
    </row>
    <row r="3701" spans="8:8" x14ac:dyDescent="0.45">
      <c r="H3701" s="17"/>
    </row>
    <row r="3702" spans="8:8" x14ac:dyDescent="0.45">
      <c r="H3702" s="17"/>
    </row>
    <row r="3703" spans="8:8" x14ac:dyDescent="0.45">
      <c r="H3703" s="17"/>
    </row>
    <row r="3704" spans="8:8" x14ac:dyDescent="0.45">
      <c r="H3704" s="17"/>
    </row>
    <row r="3705" spans="8:8" x14ac:dyDescent="0.45">
      <c r="H3705" s="17"/>
    </row>
    <row r="3706" spans="8:8" x14ac:dyDescent="0.45">
      <c r="H3706" s="17"/>
    </row>
    <row r="3707" spans="8:8" x14ac:dyDescent="0.45">
      <c r="H3707" s="17"/>
    </row>
    <row r="3708" spans="8:8" x14ac:dyDescent="0.45">
      <c r="H3708" s="17"/>
    </row>
    <row r="3709" spans="8:8" x14ac:dyDescent="0.45">
      <c r="H3709" s="17"/>
    </row>
    <row r="3710" spans="8:8" x14ac:dyDescent="0.45">
      <c r="H3710" s="17"/>
    </row>
    <row r="3711" spans="8:8" x14ac:dyDescent="0.45">
      <c r="H3711" s="17"/>
    </row>
    <row r="3712" spans="8:8" x14ac:dyDescent="0.45">
      <c r="H3712" s="17"/>
    </row>
    <row r="3713" spans="8:8" x14ac:dyDescent="0.45">
      <c r="H3713" s="17"/>
    </row>
    <row r="3714" spans="8:8" x14ac:dyDescent="0.45">
      <c r="H3714" s="17"/>
    </row>
    <row r="3715" spans="8:8" x14ac:dyDescent="0.45">
      <c r="H3715" s="17"/>
    </row>
    <row r="3716" spans="8:8" x14ac:dyDescent="0.45">
      <c r="H3716" s="17"/>
    </row>
    <row r="3717" spans="8:8" x14ac:dyDescent="0.45">
      <c r="H3717" s="17"/>
    </row>
    <row r="3718" spans="8:8" x14ac:dyDescent="0.45">
      <c r="H3718" s="17"/>
    </row>
    <row r="3719" spans="8:8" x14ac:dyDescent="0.45">
      <c r="H3719" s="17"/>
    </row>
    <row r="3720" spans="8:8" x14ac:dyDescent="0.45">
      <c r="H3720" s="17"/>
    </row>
    <row r="3721" spans="8:8" x14ac:dyDescent="0.45">
      <c r="H3721" s="17"/>
    </row>
    <row r="3722" spans="8:8" x14ac:dyDescent="0.45">
      <c r="H3722" s="17"/>
    </row>
    <row r="3723" spans="8:8" x14ac:dyDescent="0.45">
      <c r="H3723" s="17"/>
    </row>
    <row r="3724" spans="8:8" x14ac:dyDescent="0.45">
      <c r="H3724" s="17"/>
    </row>
    <row r="3725" spans="8:8" x14ac:dyDescent="0.45">
      <c r="H3725" s="17"/>
    </row>
    <row r="3726" spans="8:8" x14ac:dyDescent="0.45">
      <c r="H3726" s="17"/>
    </row>
    <row r="3727" spans="8:8" x14ac:dyDescent="0.45">
      <c r="H3727" s="17"/>
    </row>
    <row r="3728" spans="8:8" x14ac:dyDescent="0.45">
      <c r="H3728" s="17"/>
    </row>
    <row r="3729" spans="8:8" x14ac:dyDescent="0.45">
      <c r="H3729" s="17"/>
    </row>
    <row r="3730" spans="8:8" x14ac:dyDescent="0.45">
      <c r="H3730" s="17"/>
    </row>
    <row r="3731" spans="8:8" x14ac:dyDescent="0.45">
      <c r="H3731" s="17"/>
    </row>
    <row r="3732" spans="8:8" x14ac:dyDescent="0.45">
      <c r="H3732" s="17"/>
    </row>
    <row r="3733" spans="8:8" x14ac:dyDescent="0.45">
      <c r="H3733" s="17"/>
    </row>
    <row r="3734" spans="8:8" x14ac:dyDescent="0.45">
      <c r="H3734" s="17"/>
    </row>
    <row r="3735" spans="8:8" x14ac:dyDescent="0.45">
      <c r="H3735" s="17"/>
    </row>
    <row r="3736" spans="8:8" x14ac:dyDescent="0.45">
      <c r="H3736" s="17"/>
    </row>
    <row r="3737" spans="8:8" x14ac:dyDescent="0.45">
      <c r="H3737" s="17"/>
    </row>
    <row r="3738" spans="8:8" x14ac:dyDescent="0.45">
      <c r="H3738" s="17"/>
    </row>
    <row r="3739" spans="8:8" x14ac:dyDescent="0.45">
      <c r="H3739" s="17"/>
    </row>
    <row r="3740" spans="8:8" x14ac:dyDescent="0.45">
      <c r="H3740" s="17"/>
    </row>
    <row r="3741" spans="8:8" x14ac:dyDescent="0.45">
      <c r="H3741" s="17"/>
    </row>
    <row r="3742" spans="8:8" x14ac:dyDescent="0.45">
      <c r="H3742" s="17"/>
    </row>
    <row r="3743" spans="8:8" x14ac:dyDescent="0.45">
      <c r="H3743" s="17"/>
    </row>
    <row r="3744" spans="8:8" x14ac:dyDescent="0.45">
      <c r="H3744" s="17"/>
    </row>
    <row r="3745" spans="8:8" x14ac:dyDescent="0.45">
      <c r="H3745" s="17"/>
    </row>
    <row r="3746" spans="8:8" x14ac:dyDescent="0.45">
      <c r="H3746" s="17"/>
    </row>
    <row r="3747" spans="8:8" x14ac:dyDescent="0.45">
      <c r="H3747" s="17"/>
    </row>
    <row r="3748" spans="8:8" x14ac:dyDescent="0.45">
      <c r="H3748" s="17"/>
    </row>
    <row r="3749" spans="8:8" x14ac:dyDescent="0.45">
      <c r="H3749" s="17"/>
    </row>
    <row r="3750" spans="8:8" x14ac:dyDescent="0.45">
      <c r="H3750" s="17"/>
    </row>
    <row r="3751" spans="8:8" x14ac:dyDescent="0.45">
      <c r="H3751" s="17"/>
    </row>
    <row r="3752" spans="8:8" x14ac:dyDescent="0.45">
      <c r="H3752" s="17"/>
    </row>
    <row r="3753" spans="8:8" x14ac:dyDescent="0.45">
      <c r="H3753" s="17"/>
    </row>
    <row r="3754" spans="8:8" x14ac:dyDescent="0.45">
      <c r="H3754" s="17"/>
    </row>
    <row r="3755" spans="8:8" x14ac:dyDescent="0.45">
      <c r="H3755" s="17"/>
    </row>
    <row r="3756" spans="8:8" x14ac:dyDescent="0.45">
      <c r="H3756" s="17"/>
    </row>
    <row r="3757" spans="8:8" x14ac:dyDescent="0.45">
      <c r="H3757" s="17"/>
    </row>
    <row r="3758" spans="8:8" x14ac:dyDescent="0.45">
      <c r="H3758" s="17"/>
    </row>
    <row r="3759" spans="8:8" x14ac:dyDescent="0.45">
      <c r="H3759" s="17"/>
    </row>
    <row r="3760" spans="8:8" x14ac:dyDescent="0.45">
      <c r="H3760" s="17"/>
    </row>
    <row r="3761" spans="8:8" x14ac:dyDescent="0.45">
      <c r="H3761" s="17"/>
    </row>
    <row r="3762" spans="8:8" x14ac:dyDescent="0.45">
      <c r="H3762" s="17"/>
    </row>
    <row r="3763" spans="8:8" x14ac:dyDescent="0.45">
      <c r="H3763" s="17"/>
    </row>
    <row r="3764" spans="8:8" x14ac:dyDescent="0.45">
      <c r="H3764" s="17"/>
    </row>
    <row r="3765" spans="8:8" x14ac:dyDescent="0.45">
      <c r="H3765" s="17"/>
    </row>
    <row r="3766" spans="8:8" x14ac:dyDescent="0.45">
      <c r="H3766" s="17"/>
    </row>
    <row r="3767" spans="8:8" x14ac:dyDescent="0.45">
      <c r="H3767" s="17"/>
    </row>
    <row r="3768" spans="8:8" x14ac:dyDescent="0.45">
      <c r="H3768" s="17"/>
    </row>
    <row r="3769" spans="8:8" x14ac:dyDescent="0.45">
      <c r="H3769" s="17"/>
    </row>
    <row r="3770" spans="8:8" x14ac:dyDescent="0.45">
      <c r="H3770" s="17"/>
    </row>
    <row r="3771" spans="8:8" x14ac:dyDescent="0.45">
      <c r="H3771" s="17"/>
    </row>
    <row r="3772" spans="8:8" x14ac:dyDescent="0.45">
      <c r="H3772" s="17"/>
    </row>
    <row r="3773" spans="8:8" x14ac:dyDescent="0.45">
      <c r="H3773" s="17"/>
    </row>
    <row r="3774" spans="8:8" x14ac:dyDescent="0.45">
      <c r="H3774" s="17"/>
    </row>
    <row r="3775" spans="8:8" x14ac:dyDescent="0.45">
      <c r="H3775" s="17"/>
    </row>
    <row r="3776" spans="8:8" x14ac:dyDescent="0.45">
      <c r="H3776" s="17"/>
    </row>
    <row r="3777" spans="8:8" x14ac:dyDescent="0.45">
      <c r="H3777" s="17"/>
    </row>
    <row r="3778" spans="8:8" x14ac:dyDescent="0.45">
      <c r="H3778" s="17"/>
    </row>
    <row r="3779" spans="8:8" x14ac:dyDescent="0.45">
      <c r="H3779" s="17"/>
    </row>
    <row r="3780" spans="8:8" x14ac:dyDescent="0.45">
      <c r="H3780" s="17"/>
    </row>
    <row r="3781" spans="8:8" x14ac:dyDescent="0.45">
      <c r="H3781" s="17"/>
    </row>
    <row r="3782" spans="8:8" x14ac:dyDescent="0.45">
      <c r="H3782" s="17"/>
    </row>
    <row r="3783" spans="8:8" x14ac:dyDescent="0.45">
      <c r="H3783" s="17"/>
    </row>
    <row r="3784" spans="8:8" x14ac:dyDescent="0.45">
      <c r="H3784" s="17"/>
    </row>
    <row r="3785" spans="8:8" x14ac:dyDescent="0.45">
      <c r="H3785" s="17"/>
    </row>
    <row r="3786" spans="8:8" x14ac:dyDescent="0.45">
      <c r="H3786" s="17"/>
    </row>
    <row r="3787" spans="8:8" x14ac:dyDescent="0.45">
      <c r="H3787" s="17"/>
    </row>
    <row r="3788" spans="8:8" x14ac:dyDescent="0.45">
      <c r="H3788" s="17"/>
    </row>
    <row r="3789" spans="8:8" x14ac:dyDescent="0.45">
      <c r="H3789" s="17"/>
    </row>
    <row r="3790" spans="8:8" x14ac:dyDescent="0.45">
      <c r="H3790" s="17"/>
    </row>
    <row r="3791" spans="8:8" x14ac:dyDescent="0.45">
      <c r="H3791" s="17"/>
    </row>
    <row r="3792" spans="8:8" x14ac:dyDescent="0.45">
      <c r="H3792" s="17"/>
    </row>
    <row r="3793" spans="8:8" x14ac:dyDescent="0.45">
      <c r="H3793" s="17"/>
    </row>
    <row r="3794" spans="8:8" x14ac:dyDescent="0.45">
      <c r="H3794" s="17"/>
    </row>
    <row r="3795" spans="8:8" x14ac:dyDescent="0.45">
      <c r="H3795" s="17"/>
    </row>
    <row r="3796" spans="8:8" x14ac:dyDescent="0.45">
      <c r="H3796" s="17"/>
    </row>
    <row r="3797" spans="8:8" x14ac:dyDescent="0.45">
      <c r="H3797" s="17"/>
    </row>
    <row r="3798" spans="8:8" x14ac:dyDescent="0.45">
      <c r="H3798" s="17"/>
    </row>
    <row r="3799" spans="8:8" x14ac:dyDescent="0.45">
      <c r="H3799" s="17"/>
    </row>
    <row r="3800" spans="8:8" x14ac:dyDescent="0.45">
      <c r="H3800" s="17"/>
    </row>
    <row r="3801" spans="8:8" x14ac:dyDescent="0.45">
      <c r="H3801" s="17"/>
    </row>
    <row r="3802" spans="8:8" x14ac:dyDescent="0.45">
      <c r="H3802" s="17"/>
    </row>
    <row r="3803" spans="8:8" x14ac:dyDescent="0.45">
      <c r="H3803" s="17"/>
    </row>
    <row r="3804" spans="8:8" x14ac:dyDescent="0.45">
      <c r="H3804" s="17"/>
    </row>
    <row r="3805" spans="8:8" x14ac:dyDescent="0.45">
      <c r="H3805" s="17"/>
    </row>
    <row r="3806" spans="8:8" x14ac:dyDescent="0.45">
      <c r="H3806" s="17"/>
    </row>
    <row r="3807" spans="8:8" x14ac:dyDescent="0.45">
      <c r="H3807" s="17"/>
    </row>
    <row r="3808" spans="8:8" x14ac:dyDescent="0.45">
      <c r="H3808" s="17"/>
    </row>
    <row r="3809" spans="8:8" x14ac:dyDescent="0.45">
      <c r="H3809" s="17"/>
    </row>
    <row r="3810" spans="8:8" x14ac:dyDescent="0.45">
      <c r="H3810" s="17"/>
    </row>
    <row r="3811" spans="8:8" x14ac:dyDescent="0.45">
      <c r="H3811" s="17"/>
    </row>
    <row r="3812" spans="8:8" x14ac:dyDescent="0.45">
      <c r="H3812" s="17"/>
    </row>
    <row r="3813" spans="8:8" x14ac:dyDescent="0.45">
      <c r="H3813" s="17"/>
    </row>
    <row r="3814" spans="8:8" x14ac:dyDescent="0.45">
      <c r="H3814" s="17"/>
    </row>
    <row r="3815" spans="8:8" x14ac:dyDescent="0.45">
      <c r="H3815" s="17"/>
    </row>
    <row r="3816" spans="8:8" x14ac:dyDescent="0.45">
      <c r="H3816" s="17"/>
    </row>
    <row r="3817" spans="8:8" x14ac:dyDescent="0.45">
      <c r="H3817" s="17"/>
    </row>
    <row r="3818" spans="8:8" x14ac:dyDescent="0.45">
      <c r="H3818" s="17"/>
    </row>
    <row r="3819" spans="8:8" x14ac:dyDescent="0.45">
      <c r="H3819" s="17"/>
    </row>
    <row r="3820" spans="8:8" x14ac:dyDescent="0.45">
      <c r="H3820" s="17"/>
    </row>
    <row r="3821" spans="8:8" x14ac:dyDescent="0.45">
      <c r="H3821" s="17"/>
    </row>
    <row r="3822" spans="8:8" x14ac:dyDescent="0.45">
      <c r="H3822" s="17"/>
    </row>
    <row r="3823" spans="8:8" x14ac:dyDescent="0.45">
      <c r="H3823" s="17"/>
    </row>
    <row r="3824" spans="8:8" x14ac:dyDescent="0.45">
      <c r="H3824" s="17"/>
    </row>
    <row r="3825" spans="8:8" x14ac:dyDescent="0.45">
      <c r="H3825" s="17"/>
    </row>
    <row r="3826" spans="8:8" x14ac:dyDescent="0.45">
      <c r="H3826" s="17"/>
    </row>
    <row r="3827" spans="8:8" x14ac:dyDescent="0.45">
      <c r="H3827" s="17"/>
    </row>
    <row r="3828" spans="8:8" x14ac:dyDescent="0.45">
      <c r="H3828" s="17"/>
    </row>
    <row r="3829" spans="8:8" x14ac:dyDescent="0.45">
      <c r="H3829" s="17"/>
    </row>
    <row r="3830" spans="8:8" x14ac:dyDescent="0.45">
      <c r="H3830" s="17"/>
    </row>
    <row r="3831" spans="8:8" x14ac:dyDescent="0.45">
      <c r="H3831" s="17"/>
    </row>
    <row r="3832" spans="8:8" x14ac:dyDescent="0.45">
      <c r="H3832" s="17"/>
    </row>
    <row r="3833" spans="8:8" x14ac:dyDescent="0.45">
      <c r="H3833" s="17"/>
    </row>
    <row r="3834" spans="8:8" x14ac:dyDescent="0.45">
      <c r="H3834" s="17"/>
    </row>
    <row r="3835" spans="8:8" x14ac:dyDescent="0.45">
      <c r="H3835" s="17"/>
    </row>
    <row r="3836" spans="8:8" x14ac:dyDescent="0.45">
      <c r="H3836" s="17"/>
    </row>
    <row r="3837" spans="8:8" x14ac:dyDescent="0.45">
      <c r="H3837" s="17"/>
    </row>
    <row r="3838" spans="8:8" x14ac:dyDescent="0.45">
      <c r="H3838" s="17"/>
    </row>
    <row r="3839" spans="8:8" x14ac:dyDescent="0.45">
      <c r="H3839" s="17"/>
    </row>
    <row r="3840" spans="8:8" x14ac:dyDescent="0.45">
      <c r="H3840" s="17"/>
    </row>
    <row r="3841" spans="8:8" x14ac:dyDescent="0.45">
      <c r="H3841" s="17"/>
    </row>
    <row r="3842" spans="8:8" x14ac:dyDescent="0.45">
      <c r="H3842" s="17"/>
    </row>
    <row r="3843" spans="8:8" x14ac:dyDescent="0.45">
      <c r="H3843" s="17"/>
    </row>
    <row r="3844" spans="8:8" x14ac:dyDescent="0.45">
      <c r="H3844" s="17"/>
    </row>
    <row r="3845" spans="8:8" x14ac:dyDescent="0.45">
      <c r="H3845" s="17"/>
    </row>
    <row r="3846" spans="8:8" x14ac:dyDescent="0.45">
      <c r="H3846" s="17"/>
    </row>
    <row r="3847" spans="8:8" x14ac:dyDescent="0.45">
      <c r="H3847" s="17"/>
    </row>
    <row r="3848" spans="8:8" x14ac:dyDescent="0.45">
      <c r="H3848" s="17"/>
    </row>
    <row r="3849" spans="8:8" x14ac:dyDescent="0.45">
      <c r="H3849" s="17"/>
    </row>
    <row r="3850" spans="8:8" x14ac:dyDescent="0.45">
      <c r="H3850" s="17"/>
    </row>
    <row r="3851" spans="8:8" x14ac:dyDescent="0.45">
      <c r="H3851" s="17"/>
    </row>
    <row r="3852" spans="8:8" x14ac:dyDescent="0.45">
      <c r="H3852" s="17"/>
    </row>
    <row r="3853" spans="8:8" x14ac:dyDescent="0.45">
      <c r="H3853" s="17"/>
    </row>
    <row r="3854" spans="8:8" x14ac:dyDescent="0.45">
      <c r="H3854" s="17"/>
    </row>
    <row r="3855" spans="8:8" x14ac:dyDescent="0.45">
      <c r="H3855" s="17"/>
    </row>
    <row r="3856" spans="8:8" x14ac:dyDescent="0.45">
      <c r="H3856" s="17"/>
    </row>
    <row r="3857" spans="8:8" x14ac:dyDescent="0.45">
      <c r="H3857" s="17"/>
    </row>
    <row r="3858" spans="8:8" x14ac:dyDescent="0.45">
      <c r="H3858" s="17"/>
    </row>
    <row r="3859" spans="8:8" x14ac:dyDescent="0.45">
      <c r="H3859" s="17"/>
    </row>
    <row r="3860" spans="8:8" x14ac:dyDescent="0.45">
      <c r="H3860" s="17"/>
    </row>
    <row r="3861" spans="8:8" x14ac:dyDescent="0.45">
      <c r="H3861" s="17"/>
    </row>
    <row r="3862" spans="8:8" x14ac:dyDescent="0.45">
      <c r="H3862" s="17"/>
    </row>
    <row r="3863" spans="8:8" x14ac:dyDescent="0.45">
      <c r="H3863" s="17"/>
    </row>
    <row r="3864" spans="8:8" x14ac:dyDescent="0.45">
      <c r="H3864" s="17"/>
    </row>
    <row r="3865" spans="8:8" x14ac:dyDescent="0.45">
      <c r="H3865" s="17"/>
    </row>
    <row r="3866" spans="8:8" x14ac:dyDescent="0.45">
      <c r="H3866" s="17"/>
    </row>
    <row r="3867" spans="8:8" x14ac:dyDescent="0.45">
      <c r="H3867" s="17"/>
    </row>
    <row r="3868" spans="8:8" x14ac:dyDescent="0.45">
      <c r="H3868" s="17"/>
    </row>
    <row r="3869" spans="8:8" x14ac:dyDescent="0.45">
      <c r="H3869" s="17"/>
    </row>
    <row r="3870" spans="8:8" x14ac:dyDescent="0.45">
      <c r="H3870" s="17"/>
    </row>
    <row r="3871" spans="8:8" x14ac:dyDescent="0.45">
      <c r="H3871" s="17"/>
    </row>
    <row r="3872" spans="8:8" x14ac:dyDescent="0.45">
      <c r="H3872" s="17"/>
    </row>
    <row r="3873" spans="8:8" x14ac:dyDescent="0.45">
      <c r="H3873" s="17"/>
    </row>
    <row r="3874" spans="8:8" x14ac:dyDescent="0.45">
      <c r="H3874" s="17"/>
    </row>
    <row r="3875" spans="8:8" x14ac:dyDescent="0.45">
      <c r="H3875" s="17"/>
    </row>
    <row r="3876" spans="8:8" x14ac:dyDescent="0.45">
      <c r="H3876" s="17"/>
    </row>
    <row r="3877" spans="8:8" x14ac:dyDescent="0.45">
      <c r="H3877" s="17"/>
    </row>
    <row r="3878" spans="8:8" x14ac:dyDescent="0.45">
      <c r="H3878" s="17"/>
    </row>
    <row r="3879" spans="8:8" x14ac:dyDescent="0.45">
      <c r="H3879" s="17"/>
    </row>
    <row r="3880" spans="8:8" x14ac:dyDescent="0.45">
      <c r="H3880" s="17"/>
    </row>
    <row r="3881" spans="8:8" x14ac:dyDescent="0.45">
      <c r="H3881" s="17"/>
    </row>
    <row r="3882" spans="8:8" x14ac:dyDescent="0.45">
      <c r="H3882" s="17"/>
    </row>
    <row r="3883" spans="8:8" x14ac:dyDescent="0.45">
      <c r="H3883" s="17"/>
    </row>
    <row r="3884" spans="8:8" x14ac:dyDescent="0.45">
      <c r="H3884" s="17"/>
    </row>
    <row r="3885" spans="8:8" x14ac:dyDescent="0.45">
      <c r="H3885" s="17"/>
    </row>
    <row r="3886" spans="8:8" x14ac:dyDescent="0.45">
      <c r="H3886" s="17"/>
    </row>
    <row r="3887" spans="8:8" x14ac:dyDescent="0.45">
      <c r="H3887" s="17"/>
    </row>
    <row r="3888" spans="8:8" x14ac:dyDescent="0.45">
      <c r="H3888" s="17"/>
    </row>
    <row r="3889" spans="8:8" x14ac:dyDescent="0.45">
      <c r="H3889" s="17"/>
    </row>
    <row r="3890" spans="8:8" x14ac:dyDescent="0.45">
      <c r="H3890" s="17"/>
    </row>
    <row r="3891" spans="8:8" x14ac:dyDescent="0.45">
      <c r="H3891" s="17"/>
    </row>
    <row r="3892" spans="8:8" x14ac:dyDescent="0.45">
      <c r="H3892" s="17"/>
    </row>
    <row r="3893" spans="8:8" x14ac:dyDescent="0.45">
      <c r="H3893" s="17"/>
    </row>
    <row r="3894" spans="8:8" x14ac:dyDescent="0.45">
      <c r="H3894" s="17"/>
    </row>
    <row r="3895" spans="8:8" x14ac:dyDescent="0.45">
      <c r="H3895" s="17"/>
    </row>
    <row r="3896" spans="8:8" x14ac:dyDescent="0.45">
      <c r="H3896" s="17"/>
    </row>
    <row r="3897" spans="8:8" x14ac:dyDescent="0.45">
      <c r="H3897" s="17"/>
    </row>
    <row r="3898" spans="8:8" x14ac:dyDescent="0.45">
      <c r="H3898" s="17"/>
    </row>
    <row r="3899" spans="8:8" x14ac:dyDescent="0.45">
      <c r="H3899" s="17"/>
    </row>
    <row r="3900" spans="8:8" x14ac:dyDescent="0.45">
      <c r="H3900" s="17"/>
    </row>
    <row r="3901" spans="8:8" x14ac:dyDescent="0.45">
      <c r="H3901" s="17"/>
    </row>
    <row r="3902" spans="8:8" x14ac:dyDescent="0.45">
      <c r="H3902" s="17"/>
    </row>
    <row r="3903" spans="8:8" x14ac:dyDescent="0.45">
      <c r="H3903" s="17"/>
    </row>
    <row r="3904" spans="8:8" x14ac:dyDescent="0.45">
      <c r="H3904" s="17"/>
    </row>
    <row r="3905" spans="8:8" x14ac:dyDescent="0.45">
      <c r="H3905" s="17"/>
    </row>
    <row r="3906" spans="8:8" x14ac:dyDescent="0.45">
      <c r="H3906" s="17"/>
    </row>
    <row r="3907" spans="8:8" x14ac:dyDescent="0.45">
      <c r="H3907" s="17"/>
    </row>
    <row r="3908" spans="8:8" x14ac:dyDescent="0.45">
      <c r="H3908" s="17"/>
    </row>
    <row r="3909" spans="8:8" x14ac:dyDescent="0.45">
      <c r="H3909" s="17"/>
    </row>
    <row r="3910" spans="8:8" x14ac:dyDescent="0.45">
      <c r="H3910" s="17"/>
    </row>
    <row r="3911" spans="8:8" x14ac:dyDescent="0.45">
      <c r="H3911" s="17"/>
    </row>
    <row r="3912" spans="8:8" x14ac:dyDescent="0.45">
      <c r="H3912" s="17"/>
    </row>
    <row r="3913" spans="8:8" x14ac:dyDescent="0.45">
      <c r="H3913" s="17"/>
    </row>
    <row r="3914" spans="8:8" x14ac:dyDescent="0.45">
      <c r="H3914" s="17"/>
    </row>
    <row r="3915" spans="8:8" x14ac:dyDescent="0.45">
      <c r="H3915" s="17"/>
    </row>
    <row r="3916" spans="8:8" x14ac:dyDescent="0.45">
      <c r="H3916" s="17"/>
    </row>
    <row r="3917" spans="8:8" x14ac:dyDescent="0.45">
      <c r="H3917" s="17"/>
    </row>
    <row r="3918" spans="8:8" x14ac:dyDescent="0.45">
      <c r="H3918" s="17"/>
    </row>
    <row r="3919" spans="8:8" x14ac:dyDescent="0.45">
      <c r="H3919" s="17"/>
    </row>
    <row r="3920" spans="8:8" x14ac:dyDescent="0.45">
      <c r="H3920" s="17"/>
    </row>
    <row r="3921" spans="8:8" x14ac:dyDescent="0.45">
      <c r="H3921" s="17"/>
    </row>
    <row r="3922" spans="8:8" x14ac:dyDescent="0.45">
      <c r="H3922" s="17"/>
    </row>
    <row r="3923" spans="8:8" x14ac:dyDescent="0.45">
      <c r="H3923" s="17"/>
    </row>
    <row r="3924" spans="8:8" x14ac:dyDescent="0.45">
      <c r="H3924" s="17"/>
    </row>
    <row r="3925" spans="8:8" x14ac:dyDescent="0.45">
      <c r="H3925" s="17"/>
    </row>
    <row r="3926" spans="8:8" x14ac:dyDescent="0.45">
      <c r="H3926" s="17"/>
    </row>
    <row r="3927" spans="8:8" x14ac:dyDescent="0.45">
      <c r="H3927" s="17"/>
    </row>
    <row r="3928" spans="8:8" x14ac:dyDescent="0.45">
      <c r="H3928" s="17"/>
    </row>
    <row r="3929" spans="8:8" x14ac:dyDescent="0.45">
      <c r="H3929" s="17"/>
    </row>
    <row r="3930" spans="8:8" x14ac:dyDescent="0.45">
      <c r="H3930" s="17"/>
    </row>
    <row r="3931" spans="8:8" x14ac:dyDescent="0.45">
      <c r="H3931" s="17"/>
    </row>
    <row r="3932" spans="8:8" x14ac:dyDescent="0.45">
      <c r="H3932" s="17"/>
    </row>
    <row r="3933" spans="8:8" x14ac:dyDescent="0.45">
      <c r="H3933" s="17"/>
    </row>
    <row r="3934" spans="8:8" x14ac:dyDescent="0.45">
      <c r="H3934" s="17"/>
    </row>
    <row r="3935" spans="8:8" x14ac:dyDescent="0.45">
      <c r="H3935" s="17"/>
    </row>
    <row r="3936" spans="8:8" x14ac:dyDescent="0.45">
      <c r="H3936" s="17"/>
    </row>
    <row r="3937" spans="8:8" x14ac:dyDescent="0.45">
      <c r="H3937" s="17"/>
    </row>
    <row r="3938" spans="8:8" x14ac:dyDescent="0.45">
      <c r="H3938" s="17"/>
    </row>
    <row r="3939" spans="8:8" x14ac:dyDescent="0.45">
      <c r="H3939" s="17"/>
    </row>
    <row r="3940" spans="8:8" x14ac:dyDescent="0.45">
      <c r="H3940" s="17"/>
    </row>
    <row r="3941" spans="8:8" x14ac:dyDescent="0.45">
      <c r="H3941" s="17"/>
    </row>
    <row r="3942" spans="8:8" x14ac:dyDescent="0.45">
      <c r="H3942" s="17"/>
    </row>
    <row r="3943" spans="8:8" x14ac:dyDescent="0.45">
      <c r="H3943" s="17"/>
    </row>
    <row r="3944" spans="8:8" x14ac:dyDescent="0.45">
      <c r="H3944" s="17"/>
    </row>
    <row r="3945" spans="8:8" x14ac:dyDescent="0.45">
      <c r="H3945" s="17"/>
    </row>
    <row r="3946" spans="8:8" x14ac:dyDescent="0.45">
      <c r="H3946" s="17"/>
    </row>
    <row r="3947" spans="8:8" x14ac:dyDescent="0.45">
      <c r="H3947" s="17"/>
    </row>
    <row r="3948" spans="8:8" x14ac:dyDescent="0.45">
      <c r="H3948" s="17"/>
    </row>
    <row r="3949" spans="8:8" x14ac:dyDescent="0.45">
      <c r="H3949" s="17"/>
    </row>
    <row r="3950" spans="8:8" x14ac:dyDescent="0.45">
      <c r="H3950" s="17"/>
    </row>
    <row r="3951" spans="8:8" x14ac:dyDescent="0.45">
      <c r="H3951" s="17"/>
    </row>
    <row r="3952" spans="8:8" x14ac:dyDescent="0.45">
      <c r="H3952" s="17"/>
    </row>
    <row r="3953" spans="8:8" x14ac:dyDescent="0.45">
      <c r="H3953" s="17"/>
    </row>
    <row r="3954" spans="8:8" x14ac:dyDescent="0.45">
      <c r="H3954" s="17"/>
    </row>
    <row r="3955" spans="8:8" x14ac:dyDescent="0.45">
      <c r="H3955" s="17"/>
    </row>
    <row r="3956" spans="8:8" x14ac:dyDescent="0.45">
      <c r="H3956" s="17"/>
    </row>
    <row r="3957" spans="8:8" x14ac:dyDescent="0.45">
      <c r="H3957" s="17"/>
    </row>
    <row r="3958" spans="8:8" x14ac:dyDescent="0.45">
      <c r="H3958" s="17"/>
    </row>
    <row r="3959" spans="8:8" x14ac:dyDescent="0.45">
      <c r="H3959" s="17"/>
    </row>
    <row r="3960" spans="8:8" x14ac:dyDescent="0.45">
      <c r="H3960" s="17"/>
    </row>
    <row r="3961" spans="8:8" x14ac:dyDescent="0.45">
      <c r="H3961" s="17"/>
    </row>
    <row r="3962" spans="8:8" x14ac:dyDescent="0.45">
      <c r="H3962" s="17"/>
    </row>
    <row r="3963" spans="8:8" x14ac:dyDescent="0.45">
      <c r="H3963" s="17"/>
    </row>
    <row r="3964" spans="8:8" x14ac:dyDescent="0.45">
      <c r="H3964" s="17"/>
    </row>
    <row r="3965" spans="8:8" x14ac:dyDescent="0.45">
      <c r="H3965" s="17"/>
    </row>
    <row r="3966" spans="8:8" x14ac:dyDescent="0.45">
      <c r="H3966" s="17"/>
    </row>
    <row r="3967" spans="8:8" x14ac:dyDescent="0.45">
      <c r="H3967" s="17"/>
    </row>
    <row r="3968" spans="8:8" x14ac:dyDescent="0.45">
      <c r="H3968" s="17"/>
    </row>
    <row r="3969" spans="8:8" x14ac:dyDescent="0.45">
      <c r="H3969" s="17"/>
    </row>
    <row r="3970" spans="8:8" x14ac:dyDescent="0.45">
      <c r="H3970" s="17"/>
    </row>
    <row r="3971" spans="8:8" x14ac:dyDescent="0.45">
      <c r="H3971" s="17"/>
    </row>
    <row r="3972" spans="8:8" x14ac:dyDescent="0.45">
      <c r="H3972" s="17"/>
    </row>
    <row r="3973" spans="8:8" x14ac:dyDescent="0.45">
      <c r="H3973" s="17"/>
    </row>
    <row r="3974" spans="8:8" x14ac:dyDescent="0.45">
      <c r="H3974" s="17"/>
    </row>
    <row r="3975" spans="8:8" x14ac:dyDescent="0.45">
      <c r="H3975" s="17"/>
    </row>
    <row r="3976" spans="8:8" x14ac:dyDescent="0.45">
      <c r="H3976" s="17"/>
    </row>
    <row r="3977" spans="8:8" x14ac:dyDescent="0.45">
      <c r="H3977" s="17"/>
    </row>
    <row r="3978" spans="8:8" x14ac:dyDescent="0.45">
      <c r="H3978" s="17"/>
    </row>
    <row r="3979" spans="8:8" x14ac:dyDescent="0.45">
      <c r="H3979" s="17"/>
    </row>
    <row r="3980" spans="8:8" x14ac:dyDescent="0.45">
      <c r="H3980" s="17"/>
    </row>
    <row r="3981" spans="8:8" x14ac:dyDescent="0.45">
      <c r="H3981" s="17"/>
    </row>
    <row r="3982" spans="8:8" x14ac:dyDescent="0.45">
      <c r="H3982" s="17"/>
    </row>
    <row r="3983" spans="8:8" x14ac:dyDescent="0.45">
      <c r="H3983" s="17"/>
    </row>
    <row r="3984" spans="8:8" x14ac:dyDescent="0.45">
      <c r="H3984" s="17"/>
    </row>
    <row r="3985" spans="8:8" x14ac:dyDescent="0.45">
      <c r="H3985" s="17"/>
    </row>
    <row r="3986" spans="8:8" x14ac:dyDescent="0.45">
      <c r="H3986" s="17"/>
    </row>
    <row r="3987" spans="8:8" x14ac:dyDescent="0.45">
      <c r="H3987" s="17"/>
    </row>
    <row r="3988" spans="8:8" x14ac:dyDescent="0.45">
      <c r="H3988" s="17"/>
    </row>
    <row r="3989" spans="8:8" x14ac:dyDescent="0.45">
      <c r="H3989" s="17"/>
    </row>
    <row r="3990" spans="8:8" x14ac:dyDescent="0.45">
      <c r="H3990" s="17"/>
    </row>
    <row r="3991" spans="8:8" x14ac:dyDescent="0.45">
      <c r="H3991" s="17"/>
    </row>
    <row r="3992" spans="8:8" x14ac:dyDescent="0.45">
      <c r="H3992" s="17"/>
    </row>
    <row r="3993" spans="8:8" x14ac:dyDescent="0.45">
      <c r="H3993" s="17"/>
    </row>
    <row r="3994" spans="8:8" x14ac:dyDescent="0.45">
      <c r="H3994" s="17"/>
    </row>
    <row r="3995" spans="8:8" x14ac:dyDescent="0.45">
      <c r="H3995" s="17"/>
    </row>
    <row r="3996" spans="8:8" x14ac:dyDescent="0.45">
      <c r="H3996" s="17"/>
    </row>
    <row r="3997" spans="8:8" x14ac:dyDescent="0.45">
      <c r="H3997" s="17"/>
    </row>
    <row r="3998" spans="8:8" x14ac:dyDescent="0.45">
      <c r="H3998" s="17"/>
    </row>
    <row r="3999" spans="8:8" x14ac:dyDescent="0.45">
      <c r="H3999" s="17"/>
    </row>
    <row r="4000" spans="8:8" x14ac:dyDescent="0.45">
      <c r="H4000" s="17"/>
    </row>
    <row r="4001" spans="8:8" x14ac:dyDescent="0.45">
      <c r="H4001" s="17"/>
    </row>
    <row r="4002" spans="8:8" x14ac:dyDescent="0.45">
      <c r="H4002" s="17"/>
    </row>
    <row r="4003" spans="8:8" x14ac:dyDescent="0.45">
      <c r="H4003" s="17"/>
    </row>
    <row r="4004" spans="8:8" x14ac:dyDescent="0.45">
      <c r="H4004" s="17"/>
    </row>
    <row r="4005" spans="8:8" x14ac:dyDescent="0.45">
      <c r="H4005" s="17"/>
    </row>
    <row r="4006" spans="8:8" x14ac:dyDescent="0.45">
      <c r="H4006" s="17"/>
    </row>
    <row r="4007" spans="8:8" x14ac:dyDescent="0.45">
      <c r="H4007" s="17"/>
    </row>
    <row r="4008" spans="8:8" x14ac:dyDescent="0.45">
      <c r="H4008" s="17"/>
    </row>
    <row r="4009" spans="8:8" x14ac:dyDescent="0.45">
      <c r="H4009" s="17"/>
    </row>
    <row r="4010" spans="8:8" x14ac:dyDescent="0.45">
      <c r="H4010" s="17"/>
    </row>
    <row r="4011" spans="8:8" x14ac:dyDescent="0.45">
      <c r="H4011" s="17"/>
    </row>
    <row r="4012" spans="8:8" x14ac:dyDescent="0.45">
      <c r="H4012" s="17"/>
    </row>
    <row r="4013" spans="8:8" x14ac:dyDescent="0.45">
      <c r="H4013" s="17"/>
    </row>
    <row r="4014" spans="8:8" x14ac:dyDescent="0.45">
      <c r="H4014" s="17"/>
    </row>
    <row r="4015" spans="8:8" x14ac:dyDescent="0.45">
      <c r="H4015" s="17"/>
    </row>
    <row r="4016" spans="8:8" x14ac:dyDescent="0.45">
      <c r="H4016" s="17"/>
    </row>
    <row r="4017" spans="8:8" x14ac:dyDescent="0.45">
      <c r="H4017" s="17"/>
    </row>
    <row r="4018" spans="8:8" x14ac:dyDescent="0.45">
      <c r="H4018" s="17"/>
    </row>
    <row r="4019" spans="8:8" x14ac:dyDescent="0.45">
      <c r="H4019" s="17"/>
    </row>
    <row r="4020" spans="8:8" x14ac:dyDescent="0.45">
      <c r="H4020" s="17"/>
    </row>
    <row r="4021" spans="8:8" x14ac:dyDescent="0.45">
      <c r="H4021" s="17"/>
    </row>
    <row r="4022" spans="8:8" x14ac:dyDescent="0.45">
      <c r="H4022" s="17"/>
    </row>
    <row r="4023" spans="8:8" x14ac:dyDescent="0.45">
      <c r="H4023" s="17"/>
    </row>
    <row r="4024" spans="8:8" x14ac:dyDescent="0.45">
      <c r="H4024" s="17"/>
    </row>
    <row r="4025" spans="8:8" x14ac:dyDescent="0.45">
      <c r="H4025" s="17"/>
    </row>
    <row r="4026" spans="8:8" x14ac:dyDescent="0.45">
      <c r="H4026" s="17"/>
    </row>
    <row r="4027" spans="8:8" x14ac:dyDescent="0.45">
      <c r="H4027" s="17"/>
    </row>
    <row r="4028" spans="8:8" x14ac:dyDescent="0.45">
      <c r="H4028" s="17"/>
    </row>
    <row r="4029" spans="8:8" x14ac:dyDescent="0.45">
      <c r="H4029" s="17"/>
    </row>
    <row r="4030" spans="8:8" x14ac:dyDescent="0.45">
      <c r="H4030" s="17"/>
    </row>
    <row r="4031" spans="8:8" x14ac:dyDescent="0.45">
      <c r="H4031" s="17"/>
    </row>
    <row r="4032" spans="8:8" x14ac:dyDescent="0.45">
      <c r="H4032" s="17"/>
    </row>
    <row r="4033" spans="8:8" x14ac:dyDescent="0.45">
      <c r="H4033" s="17"/>
    </row>
    <row r="4034" spans="8:8" x14ac:dyDescent="0.45">
      <c r="H4034" s="17"/>
    </row>
    <row r="4035" spans="8:8" x14ac:dyDescent="0.45">
      <c r="H4035" s="17"/>
    </row>
    <row r="4036" spans="8:8" x14ac:dyDescent="0.45">
      <c r="H4036" s="17"/>
    </row>
    <row r="4037" spans="8:8" x14ac:dyDescent="0.45">
      <c r="H4037" s="17"/>
    </row>
    <row r="4038" spans="8:8" x14ac:dyDescent="0.45">
      <c r="H4038" s="17"/>
    </row>
    <row r="4039" spans="8:8" x14ac:dyDescent="0.45">
      <c r="H4039" s="17"/>
    </row>
    <row r="4040" spans="8:8" x14ac:dyDescent="0.45">
      <c r="H4040" s="17"/>
    </row>
    <row r="4041" spans="8:8" x14ac:dyDescent="0.45">
      <c r="H4041" s="17"/>
    </row>
    <row r="4042" spans="8:8" x14ac:dyDescent="0.45">
      <c r="H4042" s="17"/>
    </row>
    <row r="4043" spans="8:8" x14ac:dyDescent="0.45">
      <c r="H4043" s="17"/>
    </row>
    <row r="4044" spans="8:8" x14ac:dyDescent="0.45">
      <c r="H4044" s="17"/>
    </row>
    <row r="4045" spans="8:8" x14ac:dyDescent="0.45">
      <c r="H4045" s="17"/>
    </row>
    <row r="4046" spans="8:8" x14ac:dyDescent="0.45">
      <c r="H4046" s="17"/>
    </row>
    <row r="4047" spans="8:8" x14ac:dyDescent="0.45">
      <c r="H4047" s="17"/>
    </row>
    <row r="4048" spans="8:8" x14ac:dyDescent="0.45">
      <c r="H4048" s="17"/>
    </row>
    <row r="4049" spans="8:8" x14ac:dyDescent="0.45">
      <c r="H4049" s="17"/>
    </row>
    <row r="4050" spans="8:8" x14ac:dyDescent="0.45">
      <c r="H4050" s="17"/>
    </row>
    <row r="4051" spans="8:8" x14ac:dyDescent="0.45">
      <c r="H4051" s="17"/>
    </row>
    <row r="4052" spans="8:8" x14ac:dyDescent="0.45">
      <c r="H4052" s="17"/>
    </row>
    <row r="4053" spans="8:8" x14ac:dyDescent="0.45">
      <c r="H4053" s="17"/>
    </row>
    <row r="4054" spans="8:8" x14ac:dyDescent="0.45">
      <c r="H4054" s="17"/>
    </row>
    <row r="4055" spans="8:8" x14ac:dyDescent="0.45">
      <c r="H4055" s="17"/>
    </row>
    <row r="4056" spans="8:8" x14ac:dyDescent="0.45">
      <c r="H4056" s="17"/>
    </row>
    <row r="4057" spans="8:8" x14ac:dyDescent="0.45">
      <c r="H4057" s="17"/>
    </row>
    <row r="4058" spans="8:8" x14ac:dyDescent="0.45">
      <c r="H4058" s="17"/>
    </row>
    <row r="4059" spans="8:8" x14ac:dyDescent="0.45">
      <c r="H4059" s="17"/>
    </row>
    <row r="4060" spans="8:8" x14ac:dyDescent="0.45">
      <c r="H4060" s="17"/>
    </row>
    <row r="4061" spans="8:8" x14ac:dyDescent="0.45">
      <c r="H4061" s="17"/>
    </row>
    <row r="4062" spans="8:8" x14ac:dyDescent="0.45">
      <c r="H4062" s="17"/>
    </row>
    <row r="4063" spans="8:8" x14ac:dyDescent="0.45">
      <c r="H4063" s="17"/>
    </row>
    <row r="4064" spans="8:8" x14ac:dyDescent="0.45">
      <c r="H4064" s="17"/>
    </row>
    <row r="4065" spans="8:8" x14ac:dyDescent="0.45">
      <c r="H4065" s="17"/>
    </row>
    <row r="4066" spans="8:8" x14ac:dyDescent="0.45">
      <c r="H4066" s="17"/>
    </row>
    <row r="4067" spans="8:8" x14ac:dyDescent="0.45">
      <c r="H4067" s="17"/>
    </row>
    <row r="4068" spans="8:8" x14ac:dyDescent="0.45">
      <c r="H4068" s="17"/>
    </row>
    <row r="4069" spans="8:8" x14ac:dyDescent="0.45">
      <c r="H4069" s="17"/>
    </row>
    <row r="4070" spans="8:8" x14ac:dyDescent="0.45">
      <c r="H4070" s="17"/>
    </row>
    <row r="4071" spans="8:8" x14ac:dyDescent="0.45">
      <c r="H4071" s="17"/>
    </row>
    <row r="4072" spans="8:8" x14ac:dyDescent="0.45">
      <c r="H4072" s="17"/>
    </row>
    <row r="4073" spans="8:8" x14ac:dyDescent="0.45">
      <c r="H4073" s="17"/>
    </row>
    <row r="4074" spans="8:8" x14ac:dyDescent="0.45">
      <c r="H4074" s="17"/>
    </row>
    <row r="4075" spans="8:8" x14ac:dyDescent="0.45">
      <c r="H4075" s="17"/>
    </row>
    <row r="4076" spans="8:8" x14ac:dyDescent="0.45">
      <c r="H4076" s="17"/>
    </row>
    <row r="4077" spans="8:8" x14ac:dyDescent="0.45">
      <c r="H4077" s="17"/>
    </row>
    <row r="4078" spans="8:8" x14ac:dyDescent="0.45">
      <c r="H4078" s="17"/>
    </row>
    <row r="4079" spans="8:8" x14ac:dyDescent="0.45">
      <c r="H4079" s="17"/>
    </row>
    <row r="4080" spans="8:8" x14ac:dyDescent="0.45">
      <c r="H4080" s="17"/>
    </row>
    <row r="4081" spans="8:8" x14ac:dyDescent="0.45">
      <c r="H4081" s="17"/>
    </row>
    <row r="4082" spans="8:8" x14ac:dyDescent="0.45">
      <c r="H4082" s="17"/>
    </row>
    <row r="4083" spans="8:8" x14ac:dyDescent="0.45">
      <c r="H4083" s="17"/>
    </row>
    <row r="4084" spans="8:8" x14ac:dyDescent="0.45">
      <c r="H4084" s="17"/>
    </row>
    <row r="4085" spans="8:8" x14ac:dyDescent="0.45">
      <c r="H4085" s="17"/>
    </row>
    <row r="4086" spans="8:8" x14ac:dyDescent="0.45">
      <c r="H4086" s="17"/>
    </row>
    <row r="4087" spans="8:8" x14ac:dyDescent="0.45">
      <c r="H4087" s="17"/>
    </row>
    <row r="4088" spans="8:8" x14ac:dyDescent="0.45">
      <c r="H4088" s="17"/>
    </row>
    <row r="4089" spans="8:8" x14ac:dyDescent="0.45">
      <c r="H4089" s="17"/>
    </row>
    <row r="4090" spans="8:8" x14ac:dyDescent="0.45">
      <c r="H4090" s="17"/>
    </row>
    <row r="4091" spans="8:8" x14ac:dyDescent="0.45">
      <c r="H4091" s="17"/>
    </row>
    <row r="4092" spans="8:8" x14ac:dyDescent="0.45">
      <c r="H4092" s="17"/>
    </row>
    <row r="4093" spans="8:8" x14ac:dyDescent="0.45">
      <c r="H4093" s="17"/>
    </row>
    <row r="4094" spans="8:8" x14ac:dyDescent="0.45">
      <c r="H4094" s="17"/>
    </row>
    <row r="4095" spans="8:8" x14ac:dyDescent="0.45">
      <c r="H4095" s="17"/>
    </row>
    <row r="4096" spans="8:8" x14ac:dyDescent="0.45">
      <c r="H4096" s="17"/>
    </row>
    <row r="4097" spans="8:8" x14ac:dyDescent="0.45">
      <c r="H4097" s="17"/>
    </row>
    <row r="4098" spans="8:8" x14ac:dyDescent="0.45">
      <c r="H4098" s="17"/>
    </row>
    <row r="4099" spans="8:8" x14ac:dyDescent="0.45">
      <c r="H4099" s="17"/>
    </row>
    <row r="4100" spans="8:8" x14ac:dyDescent="0.45">
      <c r="H4100" s="17"/>
    </row>
    <row r="4101" spans="8:8" x14ac:dyDescent="0.45">
      <c r="H4101" s="17"/>
    </row>
    <row r="4102" spans="8:8" x14ac:dyDescent="0.45">
      <c r="H4102" s="17"/>
    </row>
    <row r="4103" spans="8:8" x14ac:dyDescent="0.45">
      <c r="H4103" s="17"/>
    </row>
    <row r="4104" spans="8:8" x14ac:dyDescent="0.45">
      <c r="H4104" s="17"/>
    </row>
    <row r="4105" spans="8:8" x14ac:dyDescent="0.45">
      <c r="H4105" s="17"/>
    </row>
    <row r="4106" spans="8:8" x14ac:dyDescent="0.45">
      <c r="H4106" s="17"/>
    </row>
    <row r="4107" spans="8:8" x14ac:dyDescent="0.45">
      <c r="H4107" s="17"/>
    </row>
    <row r="4108" spans="8:8" x14ac:dyDescent="0.45">
      <c r="H4108" s="17"/>
    </row>
    <row r="4109" spans="8:8" x14ac:dyDescent="0.45">
      <c r="H4109" s="17"/>
    </row>
    <row r="4110" spans="8:8" x14ac:dyDescent="0.45">
      <c r="H4110" s="17"/>
    </row>
    <row r="4111" spans="8:8" x14ac:dyDescent="0.45">
      <c r="H4111" s="17"/>
    </row>
    <row r="4112" spans="8:8" x14ac:dyDescent="0.45">
      <c r="H4112" s="17"/>
    </row>
    <row r="4113" spans="8:8" x14ac:dyDescent="0.45">
      <c r="H4113" s="17"/>
    </row>
    <row r="4114" spans="8:8" x14ac:dyDescent="0.45">
      <c r="H4114" s="17"/>
    </row>
    <row r="4115" spans="8:8" x14ac:dyDescent="0.45">
      <c r="H4115" s="17"/>
    </row>
    <row r="4116" spans="8:8" x14ac:dyDescent="0.45">
      <c r="H4116" s="17"/>
    </row>
    <row r="4117" spans="8:8" x14ac:dyDescent="0.45">
      <c r="H4117" s="17"/>
    </row>
    <row r="4118" spans="8:8" x14ac:dyDescent="0.45">
      <c r="H4118" s="17"/>
    </row>
    <row r="4119" spans="8:8" x14ac:dyDescent="0.45">
      <c r="H4119" s="17"/>
    </row>
    <row r="4120" spans="8:8" x14ac:dyDescent="0.45">
      <c r="H4120" s="17"/>
    </row>
    <row r="4121" spans="8:8" x14ac:dyDescent="0.45">
      <c r="H4121" s="17"/>
    </row>
    <row r="4122" spans="8:8" x14ac:dyDescent="0.45">
      <c r="H4122" s="17"/>
    </row>
    <row r="4123" spans="8:8" x14ac:dyDescent="0.45">
      <c r="H4123" s="17"/>
    </row>
    <row r="4124" spans="8:8" x14ac:dyDescent="0.45">
      <c r="H4124" s="17"/>
    </row>
    <row r="4125" spans="8:8" x14ac:dyDescent="0.45">
      <c r="H4125" s="17"/>
    </row>
    <row r="4126" spans="8:8" x14ac:dyDescent="0.45">
      <c r="H4126" s="17"/>
    </row>
    <row r="4127" spans="8:8" x14ac:dyDescent="0.45">
      <c r="H4127" s="17"/>
    </row>
    <row r="4128" spans="8:8" x14ac:dyDescent="0.45">
      <c r="H4128" s="17"/>
    </row>
    <row r="4129" spans="8:8" x14ac:dyDescent="0.45">
      <c r="H4129" s="17"/>
    </row>
    <row r="4130" spans="8:8" x14ac:dyDescent="0.45">
      <c r="H4130" s="17"/>
    </row>
    <row r="4131" spans="8:8" x14ac:dyDescent="0.45">
      <c r="H4131" s="17"/>
    </row>
    <row r="4132" spans="8:8" x14ac:dyDescent="0.45">
      <c r="H4132" s="17"/>
    </row>
    <row r="4133" spans="8:8" x14ac:dyDescent="0.45">
      <c r="H4133" s="17"/>
    </row>
    <row r="4134" spans="8:8" x14ac:dyDescent="0.45">
      <c r="H4134" s="17"/>
    </row>
    <row r="4135" spans="8:8" x14ac:dyDescent="0.45">
      <c r="H4135" s="17"/>
    </row>
    <row r="4136" spans="8:8" x14ac:dyDescent="0.45">
      <c r="H4136" s="17"/>
    </row>
    <row r="4137" spans="8:8" x14ac:dyDescent="0.45">
      <c r="H4137" s="17"/>
    </row>
    <row r="4138" spans="8:8" x14ac:dyDescent="0.45">
      <c r="H4138" s="17"/>
    </row>
    <row r="4139" spans="8:8" x14ac:dyDescent="0.45">
      <c r="H4139" s="17"/>
    </row>
    <row r="4140" spans="8:8" x14ac:dyDescent="0.45">
      <c r="H4140" s="17"/>
    </row>
    <row r="4141" spans="8:8" x14ac:dyDescent="0.45">
      <c r="H4141" s="17"/>
    </row>
    <row r="4142" spans="8:8" x14ac:dyDescent="0.45">
      <c r="H4142" s="17"/>
    </row>
    <row r="4143" spans="8:8" x14ac:dyDescent="0.45">
      <c r="H4143" s="17"/>
    </row>
    <row r="4144" spans="8:8" x14ac:dyDescent="0.45">
      <c r="H4144" s="17"/>
    </row>
    <row r="4145" spans="8:8" x14ac:dyDescent="0.45">
      <c r="H4145" s="17"/>
    </row>
    <row r="4146" spans="8:8" x14ac:dyDescent="0.45">
      <c r="H4146" s="17"/>
    </row>
    <row r="4147" spans="8:8" x14ac:dyDescent="0.45">
      <c r="H4147" s="17"/>
    </row>
    <row r="4148" spans="8:8" x14ac:dyDescent="0.45">
      <c r="H4148" s="17"/>
    </row>
    <row r="4149" spans="8:8" x14ac:dyDescent="0.45">
      <c r="H4149" s="17"/>
    </row>
    <row r="4150" spans="8:8" x14ac:dyDescent="0.45">
      <c r="H4150" s="17"/>
    </row>
    <row r="4151" spans="8:8" x14ac:dyDescent="0.45">
      <c r="H4151" s="17"/>
    </row>
    <row r="4152" spans="8:8" x14ac:dyDescent="0.45">
      <c r="H4152" s="17"/>
    </row>
    <row r="4153" spans="8:8" x14ac:dyDescent="0.45">
      <c r="H4153" s="17"/>
    </row>
    <row r="4154" spans="8:8" x14ac:dyDescent="0.45">
      <c r="H4154" s="17"/>
    </row>
    <row r="4155" spans="8:8" x14ac:dyDescent="0.45">
      <c r="H4155" s="17"/>
    </row>
    <row r="4156" spans="8:8" x14ac:dyDescent="0.45">
      <c r="H4156" s="17"/>
    </row>
    <row r="4157" spans="8:8" x14ac:dyDescent="0.45">
      <c r="H4157" s="17"/>
    </row>
    <row r="4158" spans="8:8" x14ac:dyDescent="0.45">
      <c r="H4158" s="17"/>
    </row>
    <row r="4159" spans="8:8" x14ac:dyDescent="0.45">
      <c r="H4159" s="17"/>
    </row>
    <row r="4160" spans="8:8" x14ac:dyDescent="0.45">
      <c r="H4160" s="17"/>
    </row>
    <row r="4161" spans="8:8" x14ac:dyDescent="0.45">
      <c r="H4161" s="17"/>
    </row>
    <row r="4162" spans="8:8" x14ac:dyDescent="0.45">
      <c r="H4162" s="17"/>
    </row>
    <row r="4163" spans="8:8" x14ac:dyDescent="0.45">
      <c r="H4163" s="17"/>
    </row>
    <row r="4164" spans="8:8" x14ac:dyDescent="0.45">
      <c r="H4164" s="17"/>
    </row>
    <row r="4165" spans="8:8" x14ac:dyDescent="0.45">
      <c r="H4165" s="17"/>
    </row>
    <row r="4166" spans="8:8" x14ac:dyDescent="0.45">
      <c r="H4166" s="17"/>
    </row>
    <row r="4167" spans="8:8" x14ac:dyDescent="0.45">
      <c r="H4167" s="17"/>
    </row>
    <row r="4168" spans="8:8" x14ac:dyDescent="0.45">
      <c r="H4168" s="17"/>
    </row>
    <row r="4169" spans="8:8" x14ac:dyDescent="0.45">
      <c r="H4169" s="17"/>
    </row>
    <row r="4170" spans="8:8" x14ac:dyDescent="0.45">
      <c r="H4170" s="17"/>
    </row>
    <row r="4171" spans="8:8" x14ac:dyDescent="0.45">
      <c r="H4171" s="17"/>
    </row>
    <row r="4172" spans="8:8" x14ac:dyDescent="0.45">
      <c r="H4172" s="17"/>
    </row>
    <row r="4173" spans="8:8" x14ac:dyDescent="0.45">
      <c r="H4173" s="17"/>
    </row>
    <row r="4174" spans="8:8" x14ac:dyDescent="0.45">
      <c r="H4174" s="17"/>
    </row>
    <row r="4175" spans="8:8" x14ac:dyDescent="0.45">
      <c r="H4175" s="17"/>
    </row>
    <row r="4176" spans="8:8" x14ac:dyDescent="0.45">
      <c r="H4176" s="17"/>
    </row>
    <row r="4177" spans="8:8" x14ac:dyDescent="0.45">
      <c r="H4177" s="17"/>
    </row>
    <row r="4178" spans="8:8" x14ac:dyDescent="0.45">
      <c r="H4178" s="17"/>
    </row>
    <row r="4179" spans="8:8" x14ac:dyDescent="0.45">
      <c r="H4179" s="17"/>
    </row>
    <row r="4180" spans="8:8" x14ac:dyDescent="0.45">
      <c r="H4180" s="17"/>
    </row>
    <row r="4181" spans="8:8" x14ac:dyDescent="0.45">
      <c r="H4181" s="17"/>
    </row>
    <row r="4182" spans="8:8" x14ac:dyDescent="0.45">
      <c r="H4182" s="17"/>
    </row>
    <row r="4183" spans="8:8" x14ac:dyDescent="0.45">
      <c r="H4183" s="17"/>
    </row>
    <row r="4184" spans="8:8" x14ac:dyDescent="0.45">
      <c r="H4184" s="17"/>
    </row>
    <row r="4185" spans="8:8" x14ac:dyDescent="0.45">
      <c r="H4185" s="17"/>
    </row>
    <row r="4186" spans="8:8" x14ac:dyDescent="0.45">
      <c r="H4186" s="17"/>
    </row>
    <row r="4187" spans="8:8" x14ac:dyDescent="0.45">
      <c r="H4187" s="17"/>
    </row>
    <row r="4188" spans="8:8" x14ac:dyDescent="0.45">
      <c r="H4188" s="17"/>
    </row>
    <row r="4189" spans="8:8" x14ac:dyDescent="0.45">
      <c r="H4189" s="17"/>
    </row>
    <row r="4190" spans="8:8" x14ac:dyDescent="0.45">
      <c r="H4190" s="17"/>
    </row>
    <row r="4191" spans="8:8" x14ac:dyDescent="0.45">
      <c r="H4191" s="17"/>
    </row>
    <row r="4192" spans="8:8" x14ac:dyDescent="0.45">
      <c r="H4192" s="17"/>
    </row>
    <row r="4193" spans="8:8" x14ac:dyDescent="0.45">
      <c r="H4193" s="17"/>
    </row>
    <row r="4194" spans="8:8" x14ac:dyDescent="0.45">
      <c r="H4194" s="17"/>
    </row>
    <row r="4195" spans="8:8" x14ac:dyDescent="0.45">
      <c r="H4195" s="17"/>
    </row>
    <row r="4196" spans="8:8" x14ac:dyDescent="0.45">
      <c r="H4196" s="17"/>
    </row>
    <row r="4197" spans="8:8" x14ac:dyDescent="0.45">
      <c r="H4197" s="17"/>
    </row>
    <row r="4198" spans="8:8" x14ac:dyDescent="0.45">
      <c r="H4198" s="17"/>
    </row>
    <row r="4199" spans="8:8" x14ac:dyDescent="0.45">
      <c r="H4199" s="17"/>
    </row>
    <row r="4200" spans="8:8" x14ac:dyDescent="0.45">
      <c r="H4200" s="17"/>
    </row>
    <row r="4201" spans="8:8" x14ac:dyDescent="0.45">
      <c r="H4201" s="17"/>
    </row>
    <row r="4202" spans="8:8" x14ac:dyDescent="0.45">
      <c r="H4202" s="17"/>
    </row>
    <row r="4203" spans="8:8" x14ac:dyDescent="0.45">
      <c r="H4203" s="17"/>
    </row>
    <row r="4204" spans="8:8" x14ac:dyDescent="0.45">
      <c r="H4204" s="17"/>
    </row>
    <row r="4205" spans="8:8" x14ac:dyDescent="0.45">
      <c r="H4205" s="17"/>
    </row>
    <row r="4206" spans="8:8" x14ac:dyDescent="0.45">
      <c r="H4206" s="17"/>
    </row>
    <row r="4207" spans="8:8" x14ac:dyDescent="0.45">
      <c r="H4207" s="17"/>
    </row>
    <row r="4208" spans="8:8" x14ac:dyDescent="0.45">
      <c r="H4208" s="17"/>
    </row>
    <row r="4209" spans="8:8" x14ac:dyDescent="0.45">
      <c r="H4209" s="17"/>
    </row>
    <row r="4210" spans="8:8" x14ac:dyDescent="0.45">
      <c r="H4210" s="17"/>
    </row>
    <row r="4211" spans="8:8" x14ac:dyDescent="0.45">
      <c r="H4211" s="17"/>
    </row>
    <row r="4212" spans="8:8" x14ac:dyDescent="0.45">
      <c r="H4212" s="17"/>
    </row>
    <row r="4213" spans="8:8" x14ac:dyDescent="0.45">
      <c r="H4213" s="17"/>
    </row>
    <row r="4214" spans="8:8" x14ac:dyDescent="0.45">
      <c r="H4214" s="17"/>
    </row>
    <row r="4215" spans="8:8" x14ac:dyDescent="0.45">
      <c r="H4215" s="17"/>
    </row>
    <row r="4216" spans="8:8" x14ac:dyDescent="0.45">
      <c r="H4216" s="17"/>
    </row>
    <row r="4217" spans="8:8" x14ac:dyDescent="0.45">
      <c r="H4217" s="17"/>
    </row>
    <row r="4218" spans="8:8" x14ac:dyDescent="0.45">
      <c r="H4218" s="17"/>
    </row>
    <row r="4219" spans="8:8" x14ac:dyDescent="0.45">
      <c r="H4219" s="17"/>
    </row>
    <row r="4220" spans="8:8" x14ac:dyDescent="0.45">
      <c r="H4220" s="17"/>
    </row>
    <row r="4221" spans="8:8" x14ac:dyDescent="0.45">
      <c r="H4221" s="17"/>
    </row>
    <row r="4222" spans="8:8" x14ac:dyDescent="0.45">
      <c r="H4222" s="17"/>
    </row>
    <row r="4223" spans="8:8" x14ac:dyDescent="0.45">
      <c r="H4223" s="17"/>
    </row>
    <row r="4224" spans="8:8" x14ac:dyDescent="0.45">
      <c r="H4224" s="17"/>
    </row>
    <row r="4225" spans="8:8" x14ac:dyDescent="0.45">
      <c r="H4225" s="17"/>
    </row>
    <row r="4226" spans="8:8" x14ac:dyDescent="0.45">
      <c r="H4226" s="17"/>
    </row>
    <row r="4227" spans="8:8" x14ac:dyDescent="0.45">
      <c r="H4227" s="17"/>
    </row>
    <row r="4228" spans="8:8" x14ac:dyDescent="0.45">
      <c r="H4228" s="17"/>
    </row>
    <row r="4229" spans="8:8" x14ac:dyDescent="0.45">
      <c r="H4229" s="17"/>
    </row>
    <row r="4230" spans="8:8" x14ac:dyDescent="0.45">
      <c r="H4230" s="17"/>
    </row>
    <row r="4231" spans="8:8" x14ac:dyDescent="0.45">
      <c r="H4231" s="17"/>
    </row>
    <row r="4232" spans="8:8" x14ac:dyDescent="0.45">
      <c r="H4232" s="17"/>
    </row>
    <row r="4233" spans="8:8" x14ac:dyDescent="0.45">
      <c r="H4233" s="17"/>
    </row>
    <row r="4234" spans="8:8" x14ac:dyDescent="0.45">
      <c r="H4234" s="17"/>
    </row>
    <row r="4235" spans="8:8" x14ac:dyDescent="0.45">
      <c r="H4235" s="17"/>
    </row>
    <row r="4236" spans="8:8" x14ac:dyDescent="0.45">
      <c r="H4236" s="17"/>
    </row>
    <row r="4237" spans="8:8" x14ac:dyDescent="0.45">
      <c r="H4237" s="17"/>
    </row>
    <row r="4238" spans="8:8" x14ac:dyDescent="0.45">
      <c r="H4238" s="17"/>
    </row>
    <row r="4239" spans="8:8" x14ac:dyDescent="0.45">
      <c r="H4239" s="17"/>
    </row>
    <row r="4240" spans="8:8" x14ac:dyDescent="0.45">
      <c r="H4240" s="17"/>
    </row>
    <row r="4241" spans="8:8" x14ac:dyDescent="0.45">
      <c r="H4241" s="17"/>
    </row>
    <row r="4242" spans="8:8" x14ac:dyDescent="0.45">
      <c r="H4242" s="17"/>
    </row>
    <row r="4243" spans="8:8" x14ac:dyDescent="0.45">
      <c r="H4243" s="17"/>
    </row>
    <row r="4244" spans="8:8" x14ac:dyDescent="0.45">
      <c r="H4244" s="17"/>
    </row>
    <row r="4245" spans="8:8" x14ac:dyDescent="0.45">
      <c r="H4245" s="17"/>
    </row>
    <row r="4246" spans="8:8" x14ac:dyDescent="0.45">
      <c r="H4246" s="17"/>
    </row>
    <row r="4247" spans="8:8" x14ac:dyDescent="0.45">
      <c r="H4247" s="17"/>
    </row>
    <row r="4248" spans="8:8" x14ac:dyDescent="0.45">
      <c r="H4248" s="17"/>
    </row>
    <row r="4249" spans="8:8" x14ac:dyDescent="0.45">
      <c r="H4249" s="17"/>
    </row>
    <row r="4250" spans="8:8" x14ac:dyDescent="0.45">
      <c r="H4250" s="17"/>
    </row>
    <row r="4251" spans="8:8" x14ac:dyDescent="0.45">
      <c r="H4251" s="17"/>
    </row>
    <row r="4252" spans="8:8" x14ac:dyDescent="0.45">
      <c r="H4252" s="17"/>
    </row>
    <row r="4253" spans="8:8" x14ac:dyDescent="0.45">
      <c r="H4253" s="17"/>
    </row>
    <row r="4254" spans="8:8" x14ac:dyDescent="0.45">
      <c r="H4254" s="17"/>
    </row>
    <row r="4255" spans="8:8" x14ac:dyDescent="0.45">
      <c r="H4255" s="17"/>
    </row>
    <row r="4256" spans="8:8" x14ac:dyDescent="0.45">
      <c r="H4256" s="17"/>
    </row>
    <row r="4257" spans="8:8" x14ac:dyDescent="0.45">
      <c r="H4257" s="17"/>
    </row>
    <row r="4258" spans="8:8" x14ac:dyDescent="0.45">
      <c r="H4258" s="17"/>
    </row>
    <row r="4259" spans="8:8" x14ac:dyDescent="0.45">
      <c r="H4259" s="17"/>
    </row>
    <row r="4260" spans="8:8" x14ac:dyDescent="0.45">
      <c r="H4260" s="17"/>
    </row>
    <row r="4261" spans="8:8" x14ac:dyDescent="0.45">
      <c r="H4261" s="17"/>
    </row>
    <row r="4262" spans="8:8" x14ac:dyDescent="0.45">
      <c r="H4262" s="17"/>
    </row>
    <row r="4263" spans="8:8" x14ac:dyDescent="0.45">
      <c r="H4263" s="17"/>
    </row>
    <row r="4264" spans="8:8" x14ac:dyDescent="0.45">
      <c r="H4264" s="17"/>
    </row>
    <row r="4265" spans="8:8" x14ac:dyDescent="0.45">
      <c r="H4265" s="17"/>
    </row>
    <row r="4266" spans="8:8" x14ac:dyDescent="0.45">
      <c r="H4266" s="17"/>
    </row>
    <row r="4267" spans="8:8" x14ac:dyDescent="0.45">
      <c r="H4267" s="17"/>
    </row>
    <row r="4268" spans="8:8" x14ac:dyDescent="0.45">
      <c r="H4268" s="17"/>
    </row>
    <row r="4269" spans="8:8" x14ac:dyDescent="0.45">
      <c r="H4269" s="17"/>
    </row>
    <row r="4270" spans="8:8" x14ac:dyDescent="0.45">
      <c r="H4270" s="17"/>
    </row>
    <row r="4271" spans="8:8" x14ac:dyDescent="0.45">
      <c r="H4271" s="17"/>
    </row>
    <row r="4272" spans="8:8" x14ac:dyDescent="0.45">
      <c r="H4272" s="17"/>
    </row>
    <row r="4273" spans="8:8" x14ac:dyDescent="0.45">
      <c r="H4273" s="17"/>
    </row>
    <row r="4274" spans="8:8" x14ac:dyDescent="0.45">
      <c r="H4274" s="17"/>
    </row>
    <row r="4275" spans="8:8" x14ac:dyDescent="0.45">
      <c r="H4275" s="17"/>
    </row>
    <row r="4276" spans="8:8" x14ac:dyDescent="0.45">
      <c r="H4276" s="17"/>
    </row>
    <row r="4277" spans="8:8" x14ac:dyDescent="0.45">
      <c r="H4277" s="17"/>
    </row>
    <row r="4278" spans="8:8" x14ac:dyDescent="0.45">
      <c r="H4278" s="17"/>
    </row>
    <row r="4279" spans="8:8" x14ac:dyDescent="0.45">
      <c r="H4279" s="17"/>
    </row>
    <row r="4280" spans="8:8" x14ac:dyDescent="0.45">
      <c r="H4280" s="17"/>
    </row>
    <row r="4281" spans="8:8" x14ac:dyDescent="0.45">
      <c r="H4281" s="17"/>
    </row>
    <row r="4282" spans="8:8" x14ac:dyDescent="0.45">
      <c r="H4282" s="17"/>
    </row>
    <row r="4283" spans="8:8" x14ac:dyDescent="0.45">
      <c r="H4283" s="17"/>
    </row>
    <row r="4284" spans="8:8" x14ac:dyDescent="0.45">
      <c r="H4284" s="17"/>
    </row>
    <row r="4285" spans="8:8" x14ac:dyDescent="0.45">
      <c r="H4285" s="17"/>
    </row>
    <row r="4286" spans="8:8" x14ac:dyDescent="0.45">
      <c r="H4286" s="17"/>
    </row>
    <row r="4287" spans="8:8" x14ac:dyDescent="0.45">
      <c r="H4287" s="17"/>
    </row>
    <row r="4288" spans="8:8" x14ac:dyDescent="0.45">
      <c r="H4288" s="17"/>
    </row>
    <row r="4289" spans="8:8" x14ac:dyDescent="0.45">
      <c r="H4289" s="17"/>
    </row>
    <row r="4290" spans="8:8" x14ac:dyDescent="0.45">
      <c r="H4290" s="17"/>
    </row>
    <row r="4291" spans="8:8" x14ac:dyDescent="0.45">
      <c r="H4291" s="17"/>
    </row>
    <row r="4292" spans="8:8" x14ac:dyDescent="0.45">
      <c r="H4292" s="17"/>
    </row>
    <row r="4293" spans="8:8" x14ac:dyDescent="0.45">
      <c r="H4293" s="17"/>
    </row>
    <row r="4294" spans="8:8" x14ac:dyDescent="0.45">
      <c r="H4294" s="17"/>
    </row>
    <row r="4295" spans="8:8" x14ac:dyDescent="0.45">
      <c r="H4295" s="17"/>
    </row>
    <row r="4296" spans="8:8" x14ac:dyDescent="0.45">
      <c r="H4296" s="17"/>
    </row>
    <row r="4297" spans="8:8" x14ac:dyDescent="0.45">
      <c r="H4297" s="17"/>
    </row>
    <row r="4298" spans="8:8" x14ac:dyDescent="0.45">
      <c r="H4298" s="17"/>
    </row>
    <row r="4299" spans="8:8" x14ac:dyDescent="0.45">
      <c r="H4299" s="17"/>
    </row>
    <row r="4300" spans="8:8" x14ac:dyDescent="0.45">
      <c r="H4300" s="17"/>
    </row>
    <row r="4301" spans="8:8" x14ac:dyDescent="0.45">
      <c r="H4301" s="17"/>
    </row>
    <row r="4302" spans="8:8" x14ac:dyDescent="0.45">
      <c r="H4302" s="17"/>
    </row>
    <row r="4303" spans="8:8" x14ac:dyDescent="0.45">
      <c r="H4303" s="17"/>
    </row>
    <row r="4304" spans="8:8" x14ac:dyDescent="0.45">
      <c r="H4304" s="17"/>
    </row>
    <row r="4305" spans="8:8" x14ac:dyDescent="0.45">
      <c r="H4305" s="17"/>
    </row>
    <row r="4306" spans="8:8" x14ac:dyDescent="0.45">
      <c r="H4306" s="17"/>
    </row>
    <row r="4307" spans="8:8" x14ac:dyDescent="0.45">
      <c r="H4307" s="17"/>
    </row>
    <row r="4308" spans="8:8" x14ac:dyDescent="0.45">
      <c r="H4308" s="17"/>
    </row>
    <row r="4309" spans="8:8" x14ac:dyDescent="0.45">
      <c r="H4309" s="17"/>
    </row>
    <row r="4310" spans="8:8" x14ac:dyDescent="0.45">
      <c r="H4310" s="17"/>
    </row>
    <row r="4311" spans="8:8" x14ac:dyDescent="0.45">
      <c r="H4311" s="17"/>
    </row>
    <row r="4312" spans="8:8" x14ac:dyDescent="0.45">
      <c r="H4312" s="17"/>
    </row>
    <row r="4313" spans="8:8" x14ac:dyDescent="0.45">
      <c r="H4313" s="17"/>
    </row>
    <row r="4314" spans="8:8" x14ac:dyDescent="0.45">
      <c r="H4314" s="17"/>
    </row>
    <row r="4315" spans="8:8" x14ac:dyDescent="0.45">
      <c r="H4315" s="17"/>
    </row>
    <row r="4316" spans="8:8" x14ac:dyDescent="0.45">
      <c r="H4316" s="17"/>
    </row>
    <row r="4317" spans="8:8" x14ac:dyDescent="0.45">
      <c r="H4317" s="17"/>
    </row>
    <row r="4318" spans="8:8" x14ac:dyDescent="0.45">
      <c r="H4318" s="17"/>
    </row>
    <row r="4319" spans="8:8" x14ac:dyDescent="0.45">
      <c r="H4319" s="17"/>
    </row>
    <row r="4320" spans="8:8" x14ac:dyDescent="0.45">
      <c r="H4320" s="17"/>
    </row>
    <row r="4321" spans="8:8" x14ac:dyDescent="0.45">
      <c r="H4321" s="17"/>
    </row>
    <row r="4322" spans="8:8" x14ac:dyDescent="0.45">
      <c r="H4322" s="17"/>
    </row>
    <row r="4323" spans="8:8" x14ac:dyDescent="0.45">
      <c r="H4323" s="17"/>
    </row>
    <row r="4324" spans="8:8" x14ac:dyDescent="0.45">
      <c r="H4324" s="17"/>
    </row>
    <row r="4325" spans="8:8" x14ac:dyDescent="0.45">
      <c r="H4325" s="17"/>
    </row>
    <row r="4326" spans="8:8" x14ac:dyDescent="0.45">
      <c r="H4326" s="17"/>
    </row>
    <row r="4327" spans="8:8" x14ac:dyDescent="0.45">
      <c r="H4327" s="17"/>
    </row>
    <row r="4328" spans="8:8" x14ac:dyDescent="0.45">
      <c r="H4328" s="17"/>
    </row>
    <row r="4329" spans="8:8" x14ac:dyDescent="0.45">
      <c r="H4329" s="17"/>
    </row>
    <row r="4330" spans="8:8" x14ac:dyDescent="0.45">
      <c r="H4330" s="17"/>
    </row>
    <row r="4331" spans="8:8" x14ac:dyDescent="0.45">
      <c r="H4331" s="17"/>
    </row>
    <row r="4332" spans="8:8" x14ac:dyDescent="0.45">
      <c r="H4332" s="17"/>
    </row>
    <row r="4333" spans="8:8" x14ac:dyDescent="0.45">
      <c r="H4333" s="17"/>
    </row>
    <row r="4334" spans="8:8" x14ac:dyDescent="0.45">
      <c r="H4334" s="17"/>
    </row>
    <row r="4335" spans="8:8" x14ac:dyDescent="0.45">
      <c r="H4335" s="17"/>
    </row>
    <row r="4336" spans="8:8" x14ac:dyDescent="0.45">
      <c r="H4336" s="17"/>
    </row>
    <row r="4337" spans="8:8" x14ac:dyDescent="0.45">
      <c r="H4337" s="17"/>
    </row>
    <row r="4338" spans="8:8" x14ac:dyDescent="0.45">
      <c r="H4338" s="17"/>
    </row>
    <row r="4339" spans="8:8" x14ac:dyDescent="0.45">
      <c r="H4339" s="17"/>
    </row>
    <row r="4340" spans="8:8" x14ac:dyDescent="0.45">
      <c r="H4340" s="17"/>
    </row>
    <row r="4341" spans="8:8" x14ac:dyDescent="0.45">
      <c r="H4341" s="17"/>
    </row>
    <row r="4342" spans="8:8" x14ac:dyDescent="0.45">
      <c r="H4342" s="17"/>
    </row>
    <row r="4343" spans="8:8" x14ac:dyDescent="0.45">
      <c r="H4343" s="17"/>
    </row>
    <row r="4344" spans="8:8" x14ac:dyDescent="0.45">
      <c r="H4344" s="17"/>
    </row>
    <row r="4345" spans="8:8" x14ac:dyDescent="0.45">
      <c r="H4345" s="17"/>
    </row>
    <row r="4346" spans="8:8" x14ac:dyDescent="0.45">
      <c r="H4346" s="17"/>
    </row>
    <row r="4347" spans="8:8" x14ac:dyDescent="0.45">
      <c r="H4347" s="17"/>
    </row>
    <row r="4348" spans="8:8" x14ac:dyDescent="0.45">
      <c r="H4348" s="17"/>
    </row>
    <row r="4349" spans="8:8" x14ac:dyDescent="0.45">
      <c r="H4349" s="17"/>
    </row>
    <row r="4350" spans="8:8" x14ac:dyDescent="0.45">
      <c r="H4350" s="17"/>
    </row>
    <row r="4351" spans="8:8" x14ac:dyDescent="0.45">
      <c r="H4351" s="17"/>
    </row>
    <row r="4352" spans="8:8" x14ac:dyDescent="0.45">
      <c r="H4352" s="17"/>
    </row>
    <row r="4353" spans="8:8" x14ac:dyDescent="0.45">
      <c r="H4353" s="17"/>
    </row>
    <row r="4354" spans="8:8" x14ac:dyDescent="0.45">
      <c r="H4354" s="17"/>
    </row>
    <row r="4355" spans="8:8" x14ac:dyDescent="0.45">
      <c r="H4355" s="17"/>
    </row>
    <row r="4356" spans="8:8" x14ac:dyDescent="0.45">
      <c r="H4356" s="17"/>
    </row>
    <row r="4357" spans="8:8" x14ac:dyDescent="0.45">
      <c r="H4357" s="17"/>
    </row>
    <row r="4358" spans="8:8" x14ac:dyDescent="0.45">
      <c r="H4358" s="17"/>
    </row>
    <row r="4359" spans="8:8" x14ac:dyDescent="0.45">
      <c r="H4359" s="17"/>
    </row>
    <row r="4360" spans="8:8" x14ac:dyDescent="0.45">
      <c r="H4360" s="17"/>
    </row>
    <row r="4361" spans="8:8" x14ac:dyDescent="0.45">
      <c r="H4361" s="17"/>
    </row>
    <row r="4362" spans="8:8" x14ac:dyDescent="0.45">
      <c r="H4362" s="17"/>
    </row>
    <row r="4363" spans="8:8" x14ac:dyDescent="0.45">
      <c r="H4363" s="17"/>
    </row>
    <row r="4364" spans="8:8" x14ac:dyDescent="0.45">
      <c r="H4364" s="17"/>
    </row>
    <row r="4365" spans="8:8" x14ac:dyDescent="0.45">
      <c r="H4365" s="17"/>
    </row>
    <row r="4366" spans="8:8" x14ac:dyDescent="0.45">
      <c r="H4366" s="17"/>
    </row>
    <row r="4367" spans="8:8" x14ac:dyDescent="0.45">
      <c r="H4367" s="17"/>
    </row>
    <row r="4368" spans="8:8" x14ac:dyDescent="0.45">
      <c r="H4368" s="17"/>
    </row>
    <row r="4369" spans="8:8" x14ac:dyDescent="0.45">
      <c r="H4369" s="17"/>
    </row>
    <row r="4370" spans="8:8" x14ac:dyDescent="0.45">
      <c r="H4370" s="17"/>
    </row>
    <row r="4371" spans="8:8" x14ac:dyDescent="0.45">
      <c r="H4371" s="17"/>
    </row>
    <row r="4372" spans="8:8" x14ac:dyDescent="0.45">
      <c r="H4372" s="17"/>
    </row>
    <row r="4373" spans="8:8" x14ac:dyDescent="0.45">
      <c r="H4373" s="17"/>
    </row>
    <row r="4374" spans="8:8" x14ac:dyDescent="0.45">
      <c r="H4374" s="17"/>
    </row>
    <row r="4375" spans="8:8" x14ac:dyDescent="0.45">
      <c r="H4375" s="17"/>
    </row>
    <row r="4376" spans="8:8" x14ac:dyDescent="0.45">
      <c r="H4376" s="17"/>
    </row>
    <row r="4377" spans="8:8" x14ac:dyDescent="0.45">
      <c r="H4377" s="17"/>
    </row>
    <row r="4378" spans="8:8" x14ac:dyDescent="0.45">
      <c r="H4378" s="17"/>
    </row>
    <row r="4379" spans="8:8" x14ac:dyDescent="0.45">
      <c r="H4379" s="17"/>
    </row>
    <row r="4380" spans="8:8" x14ac:dyDescent="0.45">
      <c r="H4380" s="17"/>
    </row>
    <row r="4381" spans="8:8" x14ac:dyDescent="0.45">
      <c r="H4381" s="17"/>
    </row>
    <row r="4382" spans="8:8" x14ac:dyDescent="0.45">
      <c r="H4382" s="17"/>
    </row>
    <row r="4383" spans="8:8" x14ac:dyDescent="0.45">
      <c r="H4383" s="17"/>
    </row>
    <row r="4384" spans="8:8" x14ac:dyDescent="0.45">
      <c r="H4384" s="17"/>
    </row>
    <row r="4385" spans="8:8" x14ac:dyDescent="0.45">
      <c r="H4385" s="17"/>
    </row>
    <row r="4386" spans="8:8" x14ac:dyDescent="0.45">
      <c r="H4386" s="17"/>
    </row>
    <row r="4387" spans="8:8" x14ac:dyDescent="0.45">
      <c r="H4387" s="17"/>
    </row>
    <row r="4388" spans="8:8" x14ac:dyDescent="0.45">
      <c r="H4388" s="17"/>
    </row>
    <row r="4389" spans="8:8" x14ac:dyDescent="0.45">
      <c r="H4389" s="17"/>
    </row>
    <row r="4390" spans="8:8" x14ac:dyDescent="0.45">
      <c r="H4390" s="17"/>
    </row>
    <row r="4391" spans="8:8" x14ac:dyDescent="0.45">
      <c r="H4391" s="17"/>
    </row>
    <row r="4392" spans="8:8" x14ac:dyDescent="0.45">
      <c r="H4392" s="17"/>
    </row>
    <row r="4393" spans="8:8" x14ac:dyDescent="0.45">
      <c r="H4393" s="17"/>
    </row>
    <row r="4394" spans="8:8" x14ac:dyDescent="0.45">
      <c r="H4394" s="17"/>
    </row>
    <row r="4395" spans="8:8" x14ac:dyDescent="0.45">
      <c r="H4395" s="17"/>
    </row>
    <row r="4396" spans="8:8" x14ac:dyDescent="0.45">
      <c r="H4396" s="17"/>
    </row>
    <row r="4397" spans="8:8" x14ac:dyDescent="0.45">
      <c r="H4397" s="17"/>
    </row>
    <row r="4398" spans="8:8" x14ac:dyDescent="0.45">
      <c r="H4398" s="17"/>
    </row>
    <row r="4399" spans="8:8" x14ac:dyDescent="0.45">
      <c r="H4399" s="17"/>
    </row>
    <row r="4400" spans="8:8" x14ac:dyDescent="0.45">
      <c r="H4400" s="17"/>
    </row>
    <row r="4401" spans="8:8" x14ac:dyDescent="0.45">
      <c r="H4401" s="17"/>
    </row>
    <row r="4402" spans="8:8" x14ac:dyDescent="0.45">
      <c r="H4402" s="17"/>
    </row>
    <row r="4403" spans="8:8" x14ac:dyDescent="0.45">
      <c r="H4403" s="17"/>
    </row>
    <row r="4404" spans="8:8" x14ac:dyDescent="0.45">
      <c r="H4404" s="17"/>
    </row>
    <row r="4405" spans="8:8" x14ac:dyDescent="0.45">
      <c r="H4405" s="17"/>
    </row>
    <row r="4406" spans="8:8" x14ac:dyDescent="0.45">
      <c r="H4406" s="17"/>
    </row>
    <row r="4407" spans="8:8" x14ac:dyDescent="0.45">
      <c r="H4407" s="17"/>
    </row>
    <row r="4408" spans="8:8" x14ac:dyDescent="0.45">
      <c r="H4408" s="17"/>
    </row>
    <row r="4409" spans="8:8" x14ac:dyDescent="0.45">
      <c r="H4409" s="17"/>
    </row>
    <row r="4410" spans="8:8" x14ac:dyDescent="0.45">
      <c r="H4410" s="17"/>
    </row>
    <row r="4411" spans="8:8" x14ac:dyDescent="0.45">
      <c r="H4411" s="17"/>
    </row>
    <row r="4412" spans="8:8" x14ac:dyDescent="0.45">
      <c r="H4412" s="17"/>
    </row>
    <row r="4413" spans="8:8" x14ac:dyDescent="0.45">
      <c r="H4413" s="17"/>
    </row>
    <row r="4414" spans="8:8" x14ac:dyDescent="0.45">
      <c r="H4414" s="17"/>
    </row>
    <row r="4415" spans="8:8" x14ac:dyDescent="0.45">
      <c r="H4415" s="17"/>
    </row>
    <row r="4416" spans="8:8" x14ac:dyDescent="0.45">
      <c r="H4416" s="17"/>
    </row>
    <row r="4417" spans="8:8" x14ac:dyDescent="0.45">
      <c r="H4417" s="17"/>
    </row>
    <row r="4418" spans="8:8" x14ac:dyDescent="0.45">
      <c r="H4418" s="17"/>
    </row>
    <row r="4419" spans="8:8" x14ac:dyDescent="0.45">
      <c r="H4419" s="17"/>
    </row>
    <row r="4420" spans="8:8" x14ac:dyDescent="0.45">
      <c r="H4420" s="17"/>
    </row>
    <row r="4421" spans="8:8" x14ac:dyDescent="0.45">
      <c r="H4421" s="17"/>
    </row>
    <row r="4422" spans="8:8" x14ac:dyDescent="0.45">
      <c r="H4422" s="17"/>
    </row>
    <row r="4423" spans="8:8" x14ac:dyDescent="0.45">
      <c r="H4423" s="17"/>
    </row>
    <row r="4424" spans="8:8" x14ac:dyDescent="0.45">
      <c r="H4424" s="17"/>
    </row>
    <row r="4425" spans="8:8" x14ac:dyDescent="0.45">
      <c r="H4425" s="17"/>
    </row>
    <row r="4426" spans="8:8" x14ac:dyDescent="0.45">
      <c r="H4426" s="17"/>
    </row>
    <row r="4427" spans="8:8" x14ac:dyDescent="0.45">
      <c r="H4427" s="17"/>
    </row>
    <row r="4428" spans="8:8" x14ac:dyDescent="0.45">
      <c r="H4428" s="17"/>
    </row>
    <row r="4429" spans="8:8" x14ac:dyDescent="0.45">
      <c r="H4429" s="17"/>
    </row>
    <row r="4430" spans="8:8" x14ac:dyDescent="0.45">
      <c r="H4430" s="17"/>
    </row>
    <row r="4431" spans="8:8" x14ac:dyDescent="0.45">
      <c r="H4431" s="17"/>
    </row>
    <row r="4432" spans="8:8" x14ac:dyDescent="0.45">
      <c r="H4432" s="17"/>
    </row>
    <row r="4433" spans="8:8" x14ac:dyDescent="0.45">
      <c r="H4433" s="17"/>
    </row>
    <row r="4434" spans="8:8" x14ac:dyDescent="0.45">
      <c r="H4434" s="17"/>
    </row>
    <row r="4435" spans="8:8" x14ac:dyDescent="0.45">
      <c r="H4435" s="17"/>
    </row>
    <row r="4436" spans="8:8" x14ac:dyDescent="0.45">
      <c r="H4436" s="17"/>
    </row>
    <row r="4437" spans="8:8" x14ac:dyDescent="0.45">
      <c r="H4437" s="17"/>
    </row>
    <row r="4438" spans="8:8" x14ac:dyDescent="0.45">
      <c r="H4438" s="17"/>
    </row>
    <row r="4439" spans="8:8" x14ac:dyDescent="0.45">
      <c r="H4439" s="17"/>
    </row>
    <row r="4440" spans="8:8" x14ac:dyDescent="0.45">
      <c r="H4440" s="17"/>
    </row>
    <row r="4441" spans="8:8" x14ac:dyDescent="0.45">
      <c r="H4441" s="17"/>
    </row>
    <row r="4442" spans="8:8" x14ac:dyDescent="0.45">
      <c r="H4442" s="17"/>
    </row>
    <row r="4443" spans="8:8" x14ac:dyDescent="0.45">
      <c r="H4443" s="17"/>
    </row>
    <row r="4444" spans="8:8" x14ac:dyDescent="0.45">
      <c r="H4444" s="17"/>
    </row>
    <row r="4445" spans="8:8" x14ac:dyDescent="0.45">
      <c r="H4445" s="17"/>
    </row>
    <row r="4446" spans="8:8" x14ac:dyDescent="0.45">
      <c r="H4446" s="17"/>
    </row>
    <row r="4447" spans="8:8" x14ac:dyDescent="0.45">
      <c r="H4447" s="17"/>
    </row>
    <row r="4448" spans="8:8" x14ac:dyDescent="0.45">
      <c r="H4448" s="17"/>
    </row>
    <row r="4449" spans="8:8" x14ac:dyDescent="0.45">
      <c r="H4449" s="17"/>
    </row>
    <row r="4450" spans="8:8" x14ac:dyDescent="0.45">
      <c r="H4450" s="17"/>
    </row>
    <row r="4451" spans="8:8" x14ac:dyDescent="0.45">
      <c r="H4451" s="17"/>
    </row>
    <row r="4452" spans="8:8" x14ac:dyDescent="0.45">
      <c r="H4452" s="17"/>
    </row>
    <row r="4453" spans="8:8" x14ac:dyDescent="0.45">
      <c r="H4453" s="17"/>
    </row>
    <row r="4454" spans="8:8" x14ac:dyDescent="0.45">
      <c r="H4454" s="17"/>
    </row>
    <row r="4455" spans="8:8" x14ac:dyDescent="0.45">
      <c r="H4455" s="17"/>
    </row>
    <row r="4456" spans="8:8" x14ac:dyDescent="0.45">
      <c r="H4456" s="17"/>
    </row>
    <row r="4457" spans="8:8" x14ac:dyDescent="0.45">
      <c r="H4457" s="17"/>
    </row>
    <row r="4458" spans="8:8" x14ac:dyDescent="0.45">
      <c r="H4458" s="17"/>
    </row>
    <row r="4459" spans="8:8" x14ac:dyDescent="0.45">
      <c r="H4459" s="17"/>
    </row>
    <row r="4460" spans="8:8" x14ac:dyDescent="0.45">
      <c r="H4460" s="17"/>
    </row>
    <row r="4461" spans="8:8" x14ac:dyDescent="0.45">
      <c r="H4461" s="17"/>
    </row>
    <row r="4462" spans="8:8" x14ac:dyDescent="0.45">
      <c r="H4462" s="17"/>
    </row>
    <row r="4463" spans="8:8" x14ac:dyDescent="0.45">
      <c r="H4463" s="17"/>
    </row>
    <row r="4464" spans="8:8" x14ac:dyDescent="0.45">
      <c r="H4464" s="17"/>
    </row>
    <row r="4465" spans="8:8" x14ac:dyDescent="0.45">
      <c r="H4465" s="17"/>
    </row>
    <row r="4466" spans="8:8" x14ac:dyDescent="0.45">
      <c r="H4466" s="17"/>
    </row>
    <row r="4467" spans="8:8" x14ac:dyDescent="0.45">
      <c r="H4467" s="17"/>
    </row>
    <row r="4468" spans="8:8" x14ac:dyDescent="0.45">
      <c r="H4468" s="17"/>
    </row>
    <row r="4469" spans="8:8" x14ac:dyDescent="0.45">
      <c r="H4469" s="17"/>
    </row>
    <row r="4470" spans="8:8" x14ac:dyDescent="0.45">
      <c r="H4470" s="17"/>
    </row>
    <row r="4471" spans="8:8" x14ac:dyDescent="0.45">
      <c r="H4471" s="17"/>
    </row>
    <row r="4472" spans="8:8" x14ac:dyDescent="0.45">
      <c r="H4472" s="17"/>
    </row>
    <row r="4473" spans="8:8" x14ac:dyDescent="0.45">
      <c r="H4473" s="17"/>
    </row>
    <row r="4474" spans="8:8" x14ac:dyDescent="0.45">
      <c r="H4474" s="17"/>
    </row>
    <row r="4475" spans="8:8" x14ac:dyDescent="0.45">
      <c r="H4475" s="17"/>
    </row>
    <row r="4476" spans="8:8" x14ac:dyDescent="0.45">
      <c r="H4476" s="17"/>
    </row>
    <row r="4477" spans="8:8" x14ac:dyDescent="0.45">
      <c r="H4477" s="17"/>
    </row>
    <row r="4478" spans="8:8" x14ac:dyDescent="0.45">
      <c r="H4478" s="17"/>
    </row>
    <row r="4479" spans="8:8" x14ac:dyDescent="0.45">
      <c r="H4479" s="17"/>
    </row>
    <row r="4480" spans="8:8" x14ac:dyDescent="0.45">
      <c r="H4480" s="17"/>
    </row>
    <row r="4481" spans="8:8" x14ac:dyDescent="0.45">
      <c r="H4481" s="17"/>
    </row>
    <row r="4482" spans="8:8" x14ac:dyDescent="0.45">
      <c r="H4482" s="17"/>
    </row>
    <row r="4483" spans="8:8" x14ac:dyDescent="0.45">
      <c r="H4483" s="17"/>
    </row>
    <row r="4484" spans="8:8" x14ac:dyDescent="0.45">
      <c r="H4484" s="17"/>
    </row>
    <row r="4485" spans="8:8" x14ac:dyDescent="0.45">
      <c r="H4485" s="17"/>
    </row>
    <row r="4486" spans="8:8" x14ac:dyDescent="0.45">
      <c r="H4486" s="17"/>
    </row>
    <row r="4487" spans="8:8" x14ac:dyDescent="0.45">
      <c r="H4487" s="17"/>
    </row>
    <row r="4488" spans="8:8" x14ac:dyDescent="0.45">
      <c r="H4488" s="17"/>
    </row>
    <row r="4489" spans="8:8" x14ac:dyDescent="0.45">
      <c r="H4489" s="17"/>
    </row>
    <row r="4490" spans="8:8" x14ac:dyDescent="0.45">
      <c r="H4490" s="17"/>
    </row>
    <row r="4491" spans="8:8" x14ac:dyDescent="0.45">
      <c r="H4491" s="17"/>
    </row>
    <row r="4492" spans="8:8" x14ac:dyDescent="0.45">
      <c r="H4492" s="17"/>
    </row>
    <row r="4493" spans="8:8" x14ac:dyDescent="0.45">
      <c r="H4493" s="17"/>
    </row>
    <row r="4494" spans="8:8" x14ac:dyDescent="0.45">
      <c r="H4494" s="17"/>
    </row>
    <row r="4495" spans="8:8" x14ac:dyDescent="0.45">
      <c r="H4495" s="17"/>
    </row>
    <row r="4496" spans="8:8" x14ac:dyDescent="0.45">
      <c r="H4496" s="17"/>
    </row>
    <row r="4497" spans="8:8" x14ac:dyDescent="0.45">
      <c r="H4497" s="17"/>
    </row>
    <row r="4498" spans="8:8" x14ac:dyDescent="0.45">
      <c r="H4498" s="17"/>
    </row>
    <row r="4499" spans="8:8" x14ac:dyDescent="0.45">
      <c r="H4499" s="17"/>
    </row>
    <row r="4500" spans="8:8" x14ac:dyDescent="0.45">
      <c r="H4500" s="17"/>
    </row>
    <row r="4501" spans="8:8" x14ac:dyDescent="0.45">
      <c r="H4501" s="17"/>
    </row>
    <row r="4502" spans="8:8" x14ac:dyDescent="0.45">
      <c r="H4502" s="17"/>
    </row>
    <row r="4503" spans="8:8" x14ac:dyDescent="0.45">
      <c r="H4503" s="17"/>
    </row>
    <row r="4504" spans="8:8" x14ac:dyDescent="0.45">
      <c r="H4504" s="17"/>
    </row>
    <row r="4505" spans="8:8" x14ac:dyDescent="0.45">
      <c r="H4505" s="17"/>
    </row>
    <row r="4506" spans="8:8" x14ac:dyDescent="0.45">
      <c r="H4506" s="17"/>
    </row>
    <row r="4507" spans="8:8" x14ac:dyDescent="0.45">
      <c r="H4507" s="17"/>
    </row>
    <row r="4508" spans="8:8" x14ac:dyDescent="0.45">
      <c r="H4508" s="17"/>
    </row>
    <row r="4509" spans="8:8" x14ac:dyDescent="0.45">
      <c r="H4509" s="17"/>
    </row>
    <row r="4510" spans="8:8" x14ac:dyDescent="0.45">
      <c r="H4510" s="17"/>
    </row>
    <row r="4511" spans="8:8" x14ac:dyDescent="0.45">
      <c r="H4511" s="17"/>
    </row>
    <row r="4512" spans="8:8" x14ac:dyDescent="0.45">
      <c r="H4512" s="17"/>
    </row>
    <row r="4513" spans="8:8" x14ac:dyDescent="0.45">
      <c r="H4513" s="17"/>
    </row>
    <row r="4514" spans="8:8" x14ac:dyDescent="0.45">
      <c r="H4514" s="17"/>
    </row>
    <row r="4515" spans="8:8" x14ac:dyDescent="0.45">
      <c r="H4515" s="17"/>
    </row>
    <row r="4516" spans="8:8" x14ac:dyDescent="0.45">
      <c r="H4516" s="17"/>
    </row>
    <row r="4517" spans="8:8" x14ac:dyDescent="0.45">
      <c r="H4517" s="17"/>
    </row>
    <row r="4518" spans="8:8" x14ac:dyDescent="0.45">
      <c r="H4518" s="17"/>
    </row>
    <row r="4519" spans="8:8" x14ac:dyDescent="0.45">
      <c r="H4519" s="17"/>
    </row>
    <row r="4520" spans="8:8" x14ac:dyDescent="0.45">
      <c r="H4520" s="17"/>
    </row>
    <row r="4521" spans="8:8" x14ac:dyDescent="0.45">
      <c r="H4521" s="17"/>
    </row>
    <row r="4522" spans="8:8" x14ac:dyDescent="0.45">
      <c r="H4522" s="17"/>
    </row>
    <row r="4523" spans="8:8" x14ac:dyDescent="0.45">
      <c r="H4523" s="17"/>
    </row>
    <row r="4524" spans="8:8" x14ac:dyDescent="0.45">
      <c r="H4524" s="17"/>
    </row>
    <row r="4525" spans="8:8" x14ac:dyDescent="0.45">
      <c r="H4525" s="17"/>
    </row>
    <row r="4526" spans="8:8" x14ac:dyDescent="0.45">
      <c r="H4526" s="17"/>
    </row>
    <row r="4527" spans="8:8" x14ac:dyDescent="0.45">
      <c r="H4527" s="17"/>
    </row>
    <row r="4528" spans="8:8" x14ac:dyDescent="0.45">
      <c r="H4528" s="17"/>
    </row>
    <row r="4529" spans="8:8" x14ac:dyDescent="0.45">
      <c r="H4529" s="17"/>
    </row>
    <row r="4530" spans="8:8" x14ac:dyDescent="0.45">
      <c r="H4530" s="17"/>
    </row>
    <row r="4531" spans="8:8" x14ac:dyDescent="0.45">
      <c r="H4531" s="17"/>
    </row>
    <row r="4532" spans="8:8" x14ac:dyDescent="0.45">
      <c r="H4532" s="17"/>
    </row>
    <row r="4533" spans="8:8" x14ac:dyDescent="0.45">
      <c r="H4533" s="17"/>
    </row>
    <row r="4534" spans="8:8" x14ac:dyDescent="0.45">
      <c r="H4534" s="17"/>
    </row>
    <row r="4535" spans="8:8" x14ac:dyDescent="0.45">
      <c r="H4535" s="17"/>
    </row>
    <row r="4536" spans="8:8" x14ac:dyDescent="0.45">
      <c r="H4536" s="17"/>
    </row>
    <row r="4537" spans="8:8" x14ac:dyDescent="0.45">
      <c r="H4537" s="17"/>
    </row>
    <row r="4538" spans="8:8" x14ac:dyDescent="0.45">
      <c r="H4538" s="17"/>
    </row>
    <row r="4539" spans="8:8" x14ac:dyDescent="0.45">
      <c r="H4539" s="17"/>
    </row>
    <row r="4540" spans="8:8" x14ac:dyDescent="0.45">
      <c r="H4540" s="17"/>
    </row>
    <row r="4541" spans="8:8" x14ac:dyDescent="0.45">
      <c r="H4541" s="17"/>
    </row>
    <row r="4542" spans="8:8" x14ac:dyDescent="0.45">
      <c r="H4542" s="17"/>
    </row>
    <row r="4543" spans="8:8" x14ac:dyDescent="0.45">
      <c r="H4543" s="17"/>
    </row>
    <row r="4544" spans="8:8" x14ac:dyDescent="0.45">
      <c r="H4544" s="17"/>
    </row>
    <row r="4545" spans="8:8" x14ac:dyDescent="0.45">
      <c r="H4545" s="17"/>
    </row>
    <row r="4546" spans="8:8" x14ac:dyDescent="0.45">
      <c r="H4546" s="17"/>
    </row>
    <row r="4547" spans="8:8" x14ac:dyDescent="0.45">
      <c r="H4547" s="17"/>
    </row>
    <row r="4548" spans="8:8" x14ac:dyDescent="0.45">
      <c r="H4548" s="17"/>
    </row>
    <row r="4549" spans="8:8" x14ac:dyDescent="0.45">
      <c r="H4549" s="17"/>
    </row>
    <row r="4550" spans="8:8" x14ac:dyDescent="0.45">
      <c r="H4550" s="17"/>
    </row>
    <row r="4551" spans="8:8" x14ac:dyDescent="0.45">
      <c r="H4551" s="17"/>
    </row>
    <row r="4552" spans="8:8" x14ac:dyDescent="0.45">
      <c r="H4552" s="17"/>
    </row>
    <row r="4553" spans="8:8" x14ac:dyDescent="0.45">
      <c r="H4553" s="17"/>
    </row>
    <row r="4554" spans="8:8" x14ac:dyDescent="0.45">
      <c r="H4554" s="17"/>
    </row>
    <row r="4555" spans="8:8" x14ac:dyDescent="0.45">
      <c r="H4555" s="17"/>
    </row>
    <row r="4556" spans="8:8" x14ac:dyDescent="0.45">
      <c r="H4556" s="17"/>
    </row>
    <row r="4557" spans="8:8" x14ac:dyDescent="0.45">
      <c r="H4557" s="17"/>
    </row>
    <row r="4558" spans="8:8" x14ac:dyDescent="0.45">
      <c r="H4558" s="17"/>
    </row>
    <row r="4559" spans="8:8" x14ac:dyDescent="0.45">
      <c r="H4559" s="17"/>
    </row>
    <row r="4560" spans="8:8" x14ac:dyDescent="0.45">
      <c r="H4560" s="17"/>
    </row>
    <row r="4561" spans="8:8" x14ac:dyDescent="0.45">
      <c r="H4561" s="17"/>
    </row>
    <row r="4562" spans="8:8" x14ac:dyDescent="0.45">
      <c r="H4562" s="17"/>
    </row>
    <row r="4563" spans="8:8" x14ac:dyDescent="0.45">
      <c r="H4563" s="17"/>
    </row>
    <row r="4564" spans="8:8" x14ac:dyDescent="0.45">
      <c r="H4564" s="17"/>
    </row>
    <row r="4565" spans="8:8" x14ac:dyDescent="0.45">
      <c r="H4565" s="17"/>
    </row>
    <row r="4566" spans="8:8" x14ac:dyDescent="0.45">
      <c r="H4566" s="17"/>
    </row>
    <row r="4567" spans="8:8" x14ac:dyDescent="0.45">
      <c r="H4567" s="17"/>
    </row>
    <row r="4568" spans="8:8" x14ac:dyDescent="0.45">
      <c r="H4568" s="17"/>
    </row>
    <row r="4569" spans="8:8" x14ac:dyDescent="0.45">
      <c r="H4569" s="17"/>
    </row>
    <row r="4570" spans="8:8" x14ac:dyDescent="0.45">
      <c r="H4570" s="17"/>
    </row>
    <row r="4571" spans="8:8" x14ac:dyDescent="0.45">
      <c r="H4571" s="17"/>
    </row>
    <row r="4572" spans="8:8" x14ac:dyDescent="0.45">
      <c r="H4572" s="17"/>
    </row>
    <row r="4573" spans="8:8" x14ac:dyDescent="0.45">
      <c r="H4573" s="17"/>
    </row>
    <row r="4574" spans="8:8" x14ac:dyDescent="0.45">
      <c r="H4574" s="17"/>
    </row>
    <row r="4575" spans="8:8" x14ac:dyDescent="0.45">
      <c r="H4575" s="17"/>
    </row>
    <row r="4576" spans="8:8" x14ac:dyDescent="0.45">
      <c r="H4576" s="17"/>
    </row>
    <row r="4577" spans="8:8" x14ac:dyDescent="0.45">
      <c r="H4577" s="17"/>
    </row>
    <row r="4578" spans="8:8" x14ac:dyDescent="0.45">
      <c r="H4578" s="17"/>
    </row>
    <row r="4579" spans="8:8" x14ac:dyDescent="0.45">
      <c r="H4579" s="17"/>
    </row>
    <row r="4580" spans="8:8" x14ac:dyDescent="0.45">
      <c r="H4580" s="17"/>
    </row>
    <row r="4581" spans="8:8" x14ac:dyDescent="0.45">
      <c r="H4581" s="17"/>
    </row>
    <row r="4582" spans="8:8" x14ac:dyDescent="0.45">
      <c r="H4582" s="17"/>
    </row>
    <row r="4583" spans="8:8" x14ac:dyDescent="0.45">
      <c r="H4583" s="17"/>
    </row>
    <row r="4584" spans="8:8" x14ac:dyDescent="0.45">
      <c r="H4584" s="17"/>
    </row>
    <row r="4585" spans="8:8" x14ac:dyDescent="0.45">
      <c r="H4585" s="17"/>
    </row>
    <row r="4586" spans="8:8" x14ac:dyDescent="0.45">
      <c r="H4586" s="17"/>
    </row>
    <row r="4587" spans="8:8" x14ac:dyDescent="0.45">
      <c r="H4587" s="17"/>
    </row>
    <row r="4588" spans="8:8" x14ac:dyDescent="0.45">
      <c r="H4588" s="17"/>
    </row>
    <row r="4589" spans="8:8" x14ac:dyDescent="0.45">
      <c r="H4589" s="17"/>
    </row>
    <row r="4590" spans="8:8" x14ac:dyDescent="0.45">
      <c r="H4590" s="17"/>
    </row>
    <row r="4591" spans="8:8" x14ac:dyDescent="0.45">
      <c r="H4591" s="17"/>
    </row>
    <row r="4592" spans="8:8" x14ac:dyDescent="0.45">
      <c r="H4592" s="17"/>
    </row>
    <row r="4593" spans="8:8" x14ac:dyDescent="0.45">
      <c r="H4593" s="17"/>
    </row>
    <row r="4594" spans="8:8" x14ac:dyDescent="0.45">
      <c r="H4594" s="17"/>
    </row>
    <row r="4595" spans="8:8" x14ac:dyDescent="0.45">
      <c r="H4595" s="17"/>
    </row>
    <row r="4596" spans="8:8" x14ac:dyDescent="0.45">
      <c r="H4596" s="17"/>
    </row>
    <row r="4597" spans="8:8" x14ac:dyDescent="0.45">
      <c r="H4597" s="17"/>
    </row>
    <row r="4598" spans="8:8" x14ac:dyDescent="0.45">
      <c r="H4598" s="17"/>
    </row>
    <row r="4599" spans="8:8" x14ac:dyDescent="0.45">
      <c r="H4599" s="17"/>
    </row>
    <row r="4600" spans="8:8" x14ac:dyDescent="0.45">
      <c r="H4600" s="17"/>
    </row>
    <row r="4601" spans="8:8" x14ac:dyDescent="0.45">
      <c r="H4601" s="17"/>
    </row>
    <row r="4602" spans="8:8" x14ac:dyDescent="0.45">
      <c r="H4602" s="17"/>
    </row>
    <row r="4603" spans="8:8" x14ac:dyDescent="0.45">
      <c r="H4603" s="17"/>
    </row>
    <row r="4604" spans="8:8" x14ac:dyDescent="0.45">
      <c r="H4604" s="17"/>
    </row>
    <row r="4605" spans="8:8" x14ac:dyDescent="0.45">
      <c r="H4605" s="17"/>
    </row>
    <row r="4606" spans="8:8" x14ac:dyDescent="0.45">
      <c r="H4606" s="17"/>
    </row>
    <row r="4607" spans="8:8" x14ac:dyDescent="0.45">
      <c r="H4607" s="17"/>
    </row>
    <row r="4608" spans="8:8" x14ac:dyDescent="0.45">
      <c r="H4608" s="17"/>
    </row>
    <row r="4609" spans="8:8" x14ac:dyDescent="0.45">
      <c r="H4609" s="17"/>
    </row>
    <row r="4610" spans="8:8" x14ac:dyDescent="0.45">
      <c r="H4610" s="17"/>
    </row>
    <row r="4611" spans="8:8" x14ac:dyDescent="0.45">
      <c r="H4611" s="17"/>
    </row>
    <row r="4612" spans="8:8" x14ac:dyDescent="0.45">
      <c r="H4612" s="17"/>
    </row>
    <row r="4613" spans="8:8" x14ac:dyDescent="0.45">
      <c r="H4613" s="17"/>
    </row>
    <row r="4614" spans="8:8" x14ac:dyDescent="0.45">
      <c r="H4614" s="17"/>
    </row>
    <row r="4615" spans="8:8" x14ac:dyDescent="0.45">
      <c r="H4615" s="17"/>
    </row>
    <row r="4616" spans="8:8" x14ac:dyDescent="0.45">
      <c r="H4616" s="17"/>
    </row>
    <row r="4617" spans="8:8" x14ac:dyDescent="0.45">
      <c r="H4617" s="17"/>
    </row>
    <row r="4618" spans="8:8" x14ac:dyDescent="0.45">
      <c r="H4618" s="17"/>
    </row>
    <row r="4619" spans="8:8" x14ac:dyDescent="0.45">
      <c r="H4619" s="17"/>
    </row>
    <row r="4620" spans="8:8" x14ac:dyDescent="0.45">
      <c r="H4620" s="17"/>
    </row>
    <row r="4621" spans="8:8" x14ac:dyDescent="0.45">
      <c r="H4621" s="17"/>
    </row>
    <row r="4622" spans="8:8" x14ac:dyDescent="0.45">
      <c r="H4622" s="17"/>
    </row>
    <row r="4623" spans="8:8" x14ac:dyDescent="0.45">
      <c r="H4623" s="17"/>
    </row>
    <row r="4624" spans="8:8" x14ac:dyDescent="0.45">
      <c r="H4624" s="17"/>
    </row>
    <row r="4625" spans="8:8" x14ac:dyDescent="0.45">
      <c r="H4625" s="17"/>
    </row>
    <row r="4626" spans="8:8" x14ac:dyDescent="0.45">
      <c r="H4626" s="17"/>
    </row>
    <row r="4627" spans="8:8" x14ac:dyDescent="0.45">
      <c r="H4627" s="17"/>
    </row>
    <row r="4628" spans="8:8" x14ac:dyDescent="0.45">
      <c r="H4628" s="17"/>
    </row>
    <row r="4629" spans="8:8" x14ac:dyDescent="0.45">
      <c r="H4629" s="17"/>
    </row>
    <row r="4630" spans="8:8" x14ac:dyDescent="0.45">
      <c r="H4630" s="17"/>
    </row>
    <row r="4631" spans="8:8" x14ac:dyDescent="0.45">
      <c r="H4631" s="17"/>
    </row>
    <row r="4632" spans="8:8" x14ac:dyDescent="0.45">
      <c r="H4632" s="17"/>
    </row>
    <row r="4633" spans="8:8" x14ac:dyDescent="0.45">
      <c r="H4633" s="17"/>
    </row>
    <row r="4634" spans="8:8" x14ac:dyDescent="0.45">
      <c r="H4634" s="17"/>
    </row>
    <row r="4635" spans="8:8" x14ac:dyDescent="0.45">
      <c r="H4635" s="17"/>
    </row>
    <row r="4636" spans="8:8" x14ac:dyDescent="0.45">
      <c r="H4636" s="17"/>
    </row>
    <row r="4637" spans="8:8" x14ac:dyDescent="0.45">
      <c r="H4637" s="17"/>
    </row>
    <row r="4638" spans="8:8" x14ac:dyDescent="0.45">
      <c r="H4638" s="17"/>
    </row>
    <row r="4639" spans="8:8" x14ac:dyDescent="0.45">
      <c r="H4639" s="17"/>
    </row>
    <row r="4640" spans="8:8" x14ac:dyDescent="0.45">
      <c r="H4640" s="17"/>
    </row>
    <row r="4641" spans="8:8" x14ac:dyDescent="0.45">
      <c r="H4641" s="17"/>
    </row>
    <row r="4642" spans="8:8" x14ac:dyDescent="0.45">
      <c r="H4642" s="17"/>
    </row>
    <row r="4643" spans="8:8" x14ac:dyDescent="0.45">
      <c r="H4643" s="17"/>
    </row>
    <row r="4644" spans="8:8" x14ac:dyDescent="0.45">
      <c r="H4644" s="17"/>
    </row>
    <row r="4645" spans="8:8" x14ac:dyDescent="0.45">
      <c r="H4645" s="17"/>
    </row>
    <row r="4646" spans="8:8" x14ac:dyDescent="0.45">
      <c r="H4646" s="17"/>
    </row>
    <row r="4647" spans="8:8" x14ac:dyDescent="0.45">
      <c r="H4647" s="17"/>
    </row>
    <row r="4648" spans="8:8" x14ac:dyDescent="0.45">
      <c r="H4648" s="17"/>
    </row>
    <row r="4649" spans="8:8" x14ac:dyDescent="0.45">
      <c r="H4649" s="17"/>
    </row>
    <row r="4650" spans="8:8" x14ac:dyDescent="0.45">
      <c r="H4650" s="17"/>
    </row>
    <row r="4651" spans="8:8" x14ac:dyDescent="0.45">
      <c r="H4651" s="17"/>
    </row>
    <row r="4652" spans="8:8" x14ac:dyDescent="0.45">
      <c r="H4652" s="17"/>
    </row>
    <row r="4653" spans="8:8" x14ac:dyDescent="0.45">
      <c r="H4653" s="17"/>
    </row>
    <row r="4654" spans="8:8" x14ac:dyDescent="0.45">
      <c r="H4654" s="17"/>
    </row>
    <row r="4655" spans="8:8" x14ac:dyDescent="0.45">
      <c r="H4655" s="17"/>
    </row>
    <row r="4656" spans="8:8" x14ac:dyDescent="0.45">
      <c r="H4656" s="17"/>
    </row>
    <row r="4657" spans="8:8" x14ac:dyDescent="0.45">
      <c r="H4657" s="17"/>
    </row>
    <row r="4658" spans="8:8" x14ac:dyDescent="0.45">
      <c r="H4658" s="17"/>
    </row>
    <row r="4659" spans="8:8" x14ac:dyDescent="0.45">
      <c r="H4659" s="17"/>
    </row>
    <row r="4660" spans="8:8" x14ac:dyDescent="0.45">
      <c r="H4660" s="17"/>
    </row>
    <row r="4661" spans="8:8" x14ac:dyDescent="0.45">
      <c r="H4661" s="17"/>
    </row>
    <row r="4662" spans="8:8" x14ac:dyDescent="0.45">
      <c r="H4662" s="17"/>
    </row>
    <row r="4663" spans="8:8" x14ac:dyDescent="0.45">
      <c r="H4663" s="17"/>
    </row>
    <row r="4664" spans="8:8" x14ac:dyDescent="0.45">
      <c r="H4664" s="17"/>
    </row>
    <row r="4665" spans="8:8" x14ac:dyDescent="0.45">
      <c r="H4665" s="17"/>
    </row>
    <row r="4666" spans="8:8" x14ac:dyDescent="0.45">
      <c r="H4666" s="17"/>
    </row>
    <row r="4667" spans="8:8" x14ac:dyDescent="0.45">
      <c r="H4667" s="17"/>
    </row>
    <row r="4668" spans="8:8" x14ac:dyDescent="0.45">
      <c r="H4668" s="17"/>
    </row>
    <row r="4669" spans="8:8" x14ac:dyDescent="0.45">
      <c r="H4669" s="17"/>
    </row>
    <row r="4670" spans="8:8" x14ac:dyDescent="0.45">
      <c r="H4670" s="17"/>
    </row>
    <row r="4671" spans="8:8" x14ac:dyDescent="0.45">
      <c r="H4671" s="17"/>
    </row>
    <row r="4672" spans="8:8" x14ac:dyDescent="0.45">
      <c r="H4672" s="17"/>
    </row>
    <row r="4673" spans="8:8" x14ac:dyDescent="0.45">
      <c r="H4673" s="17"/>
    </row>
    <row r="4674" spans="8:8" x14ac:dyDescent="0.45">
      <c r="H4674" s="17"/>
    </row>
    <row r="4675" spans="8:8" x14ac:dyDescent="0.45">
      <c r="H4675" s="17"/>
    </row>
    <row r="4676" spans="8:8" x14ac:dyDescent="0.45">
      <c r="H4676" s="17"/>
    </row>
    <row r="4677" spans="8:8" x14ac:dyDescent="0.45">
      <c r="H4677" s="17"/>
    </row>
    <row r="4678" spans="8:8" x14ac:dyDescent="0.45">
      <c r="H4678" s="17"/>
    </row>
    <row r="4679" spans="8:8" x14ac:dyDescent="0.45">
      <c r="H4679" s="17"/>
    </row>
    <row r="4680" spans="8:8" x14ac:dyDescent="0.45">
      <c r="H4680" s="17"/>
    </row>
    <row r="4681" spans="8:8" x14ac:dyDescent="0.45">
      <c r="H4681" s="17"/>
    </row>
    <row r="4682" spans="8:8" x14ac:dyDescent="0.45">
      <c r="H4682" s="17"/>
    </row>
    <row r="4683" spans="8:8" x14ac:dyDescent="0.45">
      <c r="H4683" s="17"/>
    </row>
    <row r="4684" spans="8:8" x14ac:dyDescent="0.45">
      <c r="H4684" s="17"/>
    </row>
    <row r="4685" spans="8:8" x14ac:dyDescent="0.45">
      <c r="H4685" s="17"/>
    </row>
    <row r="4686" spans="8:8" x14ac:dyDescent="0.45">
      <c r="H4686" s="17"/>
    </row>
    <row r="4687" spans="8:8" x14ac:dyDescent="0.45">
      <c r="H4687" s="17"/>
    </row>
    <row r="4688" spans="8:8" x14ac:dyDescent="0.45">
      <c r="H4688" s="17"/>
    </row>
    <row r="4689" spans="8:8" x14ac:dyDescent="0.45">
      <c r="H4689" s="17"/>
    </row>
    <row r="4690" spans="8:8" x14ac:dyDescent="0.45">
      <c r="H4690" s="17"/>
    </row>
    <row r="4691" spans="8:8" x14ac:dyDescent="0.45">
      <c r="H4691" s="17"/>
    </row>
    <row r="4692" spans="8:8" x14ac:dyDescent="0.45">
      <c r="H4692" s="17"/>
    </row>
    <row r="4693" spans="8:8" x14ac:dyDescent="0.45">
      <c r="H4693" s="17"/>
    </row>
    <row r="4694" spans="8:8" x14ac:dyDescent="0.45">
      <c r="H4694" s="17"/>
    </row>
    <row r="4695" spans="8:8" x14ac:dyDescent="0.45">
      <c r="H4695" s="17"/>
    </row>
    <row r="4696" spans="8:8" x14ac:dyDescent="0.45">
      <c r="H4696" s="17"/>
    </row>
    <row r="4697" spans="8:8" x14ac:dyDescent="0.45">
      <c r="H4697" s="17"/>
    </row>
    <row r="4698" spans="8:8" x14ac:dyDescent="0.45">
      <c r="H4698" s="17"/>
    </row>
    <row r="4699" spans="8:8" x14ac:dyDescent="0.45">
      <c r="H4699" s="17"/>
    </row>
    <row r="4700" spans="8:8" x14ac:dyDescent="0.45">
      <c r="H4700" s="17"/>
    </row>
    <row r="4701" spans="8:8" x14ac:dyDescent="0.45">
      <c r="H4701" s="17"/>
    </row>
    <row r="4702" spans="8:8" x14ac:dyDescent="0.45">
      <c r="H4702" s="17"/>
    </row>
    <row r="4703" spans="8:8" x14ac:dyDescent="0.45">
      <c r="H4703" s="17"/>
    </row>
    <row r="4704" spans="8:8" x14ac:dyDescent="0.45">
      <c r="H4704" s="17"/>
    </row>
    <row r="4705" spans="8:8" x14ac:dyDescent="0.45">
      <c r="H4705" s="17"/>
    </row>
    <row r="4706" spans="8:8" x14ac:dyDescent="0.45">
      <c r="H4706" s="17"/>
    </row>
    <row r="4707" spans="8:8" x14ac:dyDescent="0.45">
      <c r="H4707" s="17"/>
    </row>
    <row r="4708" spans="8:8" x14ac:dyDescent="0.45">
      <c r="H4708" s="17"/>
    </row>
    <row r="4709" spans="8:8" x14ac:dyDescent="0.45">
      <c r="H4709" s="17"/>
    </row>
    <row r="4710" spans="8:8" x14ac:dyDescent="0.45">
      <c r="H4710" s="17"/>
    </row>
    <row r="4711" spans="8:8" x14ac:dyDescent="0.45">
      <c r="H4711" s="17"/>
    </row>
    <row r="4712" spans="8:8" x14ac:dyDescent="0.45">
      <c r="H4712" s="17"/>
    </row>
    <row r="4713" spans="8:8" x14ac:dyDescent="0.45">
      <c r="H4713" s="17"/>
    </row>
    <row r="4714" spans="8:8" x14ac:dyDescent="0.45">
      <c r="H4714" s="17"/>
    </row>
    <row r="4715" spans="8:8" x14ac:dyDescent="0.45">
      <c r="H4715" s="17"/>
    </row>
    <row r="4716" spans="8:8" x14ac:dyDescent="0.45">
      <c r="H4716" s="17"/>
    </row>
    <row r="4717" spans="8:8" x14ac:dyDescent="0.45">
      <c r="H4717" s="17"/>
    </row>
    <row r="4718" spans="8:8" x14ac:dyDescent="0.45">
      <c r="H4718" s="17"/>
    </row>
    <row r="4719" spans="8:8" x14ac:dyDescent="0.45">
      <c r="H4719" s="17"/>
    </row>
    <row r="4720" spans="8:8" x14ac:dyDescent="0.45">
      <c r="H4720" s="17"/>
    </row>
    <row r="4721" spans="8:8" x14ac:dyDescent="0.45">
      <c r="H4721" s="17"/>
    </row>
    <row r="4722" spans="8:8" x14ac:dyDescent="0.45">
      <c r="H4722" s="17"/>
    </row>
    <row r="4723" spans="8:8" x14ac:dyDescent="0.45">
      <c r="H4723" s="17"/>
    </row>
    <row r="4724" spans="8:8" x14ac:dyDescent="0.45">
      <c r="H4724" s="17"/>
    </row>
    <row r="4725" spans="8:8" x14ac:dyDescent="0.45">
      <c r="H4725" s="17"/>
    </row>
    <row r="4726" spans="8:8" x14ac:dyDescent="0.45">
      <c r="H4726" s="17"/>
    </row>
    <row r="4727" spans="8:8" x14ac:dyDescent="0.45">
      <c r="H4727" s="17"/>
    </row>
    <row r="4728" spans="8:8" x14ac:dyDescent="0.45">
      <c r="H4728" s="17"/>
    </row>
    <row r="4729" spans="8:8" x14ac:dyDescent="0.45">
      <c r="H4729" s="17"/>
    </row>
    <row r="4730" spans="8:8" x14ac:dyDescent="0.45">
      <c r="H4730" s="17"/>
    </row>
    <row r="4731" spans="8:8" x14ac:dyDescent="0.45">
      <c r="H4731" s="17"/>
    </row>
    <row r="4732" spans="8:8" x14ac:dyDescent="0.45">
      <c r="H4732" s="17"/>
    </row>
    <row r="4733" spans="8:8" x14ac:dyDescent="0.45">
      <c r="H4733" s="17"/>
    </row>
    <row r="4734" spans="8:8" x14ac:dyDescent="0.45">
      <c r="H4734" s="17"/>
    </row>
    <row r="4735" spans="8:8" x14ac:dyDescent="0.45">
      <c r="H4735" s="17"/>
    </row>
    <row r="4736" spans="8:8" x14ac:dyDescent="0.45">
      <c r="H4736" s="17"/>
    </row>
    <row r="4737" spans="8:8" x14ac:dyDescent="0.45">
      <c r="H4737" s="17"/>
    </row>
    <row r="4738" spans="8:8" x14ac:dyDescent="0.45">
      <c r="H4738" s="17"/>
    </row>
    <row r="4739" spans="8:8" x14ac:dyDescent="0.45">
      <c r="H4739" s="17"/>
    </row>
    <row r="4740" spans="8:8" x14ac:dyDescent="0.45">
      <c r="H4740" s="17"/>
    </row>
    <row r="4741" spans="8:8" x14ac:dyDescent="0.45">
      <c r="H4741" s="17"/>
    </row>
    <row r="4742" spans="8:8" x14ac:dyDescent="0.45">
      <c r="H4742" s="17"/>
    </row>
    <row r="4743" spans="8:8" x14ac:dyDescent="0.45">
      <c r="H4743" s="17"/>
    </row>
    <row r="4744" spans="8:8" x14ac:dyDescent="0.45">
      <c r="H4744" s="17"/>
    </row>
    <row r="4745" spans="8:8" x14ac:dyDescent="0.45">
      <c r="H4745" s="17"/>
    </row>
    <row r="4746" spans="8:8" x14ac:dyDescent="0.45">
      <c r="H4746" s="17"/>
    </row>
    <row r="4747" spans="8:8" x14ac:dyDescent="0.45">
      <c r="H4747" s="17"/>
    </row>
    <row r="4748" spans="8:8" x14ac:dyDescent="0.45">
      <c r="H4748" s="17"/>
    </row>
    <row r="4749" spans="8:8" x14ac:dyDescent="0.45">
      <c r="H4749" s="17"/>
    </row>
    <row r="4750" spans="8:8" x14ac:dyDescent="0.45">
      <c r="H4750" s="17"/>
    </row>
    <row r="4751" spans="8:8" x14ac:dyDescent="0.45">
      <c r="H4751" s="17"/>
    </row>
    <row r="4752" spans="8:8" x14ac:dyDescent="0.45">
      <c r="H4752" s="17"/>
    </row>
    <row r="4753" spans="8:8" x14ac:dyDescent="0.45">
      <c r="H4753" s="17"/>
    </row>
    <row r="4754" spans="8:8" x14ac:dyDescent="0.45">
      <c r="H4754" s="17"/>
    </row>
    <row r="4755" spans="8:8" x14ac:dyDescent="0.45">
      <c r="H4755" s="17"/>
    </row>
    <row r="4756" spans="8:8" x14ac:dyDescent="0.45">
      <c r="H4756" s="17"/>
    </row>
    <row r="4757" spans="8:8" x14ac:dyDescent="0.45">
      <c r="H4757" s="17"/>
    </row>
    <row r="4758" spans="8:8" x14ac:dyDescent="0.45">
      <c r="H4758" s="17"/>
    </row>
    <row r="4759" spans="8:8" x14ac:dyDescent="0.45">
      <c r="H4759" s="17"/>
    </row>
    <row r="4760" spans="8:8" x14ac:dyDescent="0.45">
      <c r="H4760" s="17"/>
    </row>
    <row r="4761" spans="8:8" x14ac:dyDescent="0.45">
      <c r="H4761" s="17"/>
    </row>
    <row r="4762" spans="8:8" x14ac:dyDescent="0.45">
      <c r="H4762" s="17"/>
    </row>
    <row r="4763" spans="8:8" x14ac:dyDescent="0.45">
      <c r="H4763" s="17"/>
    </row>
    <row r="4764" spans="8:8" x14ac:dyDescent="0.45">
      <c r="H4764" s="17"/>
    </row>
    <row r="4765" spans="8:8" x14ac:dyDescent="0.45">
      <c r="H4765" s="17"/>
    </row>
    <row r="4766" spans="8:8" x14ac:dyDescent="0.45">
      <c r="H4766" s="17"/>
    </row>
    <row r="4767" spans="8:8" x14ac:dyDescent="0.45">
      <c r="H4767" s="17"/>
    </row>
    <row r="4768" spans="8:8" x14ac:dyDescent="0.45">
      <c r="H4768" s="17"/>
    </row>
    <row r="4769" spans="8:8" x14ac:dyDescent="0.45">
      <c r="H4769" s="17"/>
    </row>
    <row r="4770" spans="8:8" x14ac:dyDescent="0.45">
      <c r="H4770" s="17"/>
    </row>
    <row r="4771" spans="8:8" x14ac:dyDescent="0.45">
      <c r="H4771" s="17"/>
    </row>
    <row r="4772" spans="8:8" x14ac:dyDescent="0.45">
      <c r="H4772" s="17"/>
    </row>
    <row r="4773" spans="8:8" x14ac:dyDescent="0.45">
      <c r="H4773" s="17"/>
    </row>
    <row r="4774" spans="8:8" x14ac:dyDescent="0.45">
      <c r="H4774" s="17"/>
    </row>
    <row r="4775" spans="8:8" x14ac:dyDescent="0.45">
      <c r="H4775" s="17"/>
    </row>
    <row r="4776" spans="8:8" x14ac:dyDescent="0.45">
      <c r="H4776" s="17"/>
    </row>
    <row r="4777" spans="8:8" x14ac:dyDescent="0.45">
      <c r="H4777" s="17"/>
    </row>
    <row r="4778" spans="8:8" x14ac:dyDescent="0.45">
      <c r="H4778" s="17"/>
    </row>
    <row r="4779" spans="8:8" x14ac:dyDescent="0.45">
      <c r="H4779" s="17"/>
    </row>
    <row r="4780" spans="8:8" x14ac:dyDescent="0.45">
      <c r="H4780" s="17"/>
    </row>
    <row r="4781" spans="8:8" x14ac:dyDescent="0.45">
      <c r="H4781" s="17"/>
    </row>
    <row r="4782" spans="8:8" x14ac:dyDescent="0.45">
      <c r="H4782" s="17"/>
    </row>
    <row r="4783" spans="8:8" x14ac:dyDescent="0.45">
      <c r="H4783" s="17"/>
    </row>
    <row r="4784" spans="8:8" x14ac:dyDescent="0.45">
      <c r="H4784" s="17"/>
    </row>
    <row r="4785" spans="8:8" x14ac:dyDescent="0.45">
      <c r="H4785" s="17"/>
    </row>
    <row r="4786" spans="8:8" x14ac:dyDescent="0.45">
      <c r="H4786" s="17"/>
    </row>
    <row r="4787" spans="8:8" x14ac:dyDescent="0.45">
      <c r="H4787" s="17"/>
    </row>
    <row r="4788" spans="8:8" x14ac:dyDescent="0.45">
      <c r="H4788" s="17"/>
    </row>
    <row r="4789" spans="8:8" x14ac:dyDescent="0.45">
      <c r="H4789" s="17"/>
    </row>
    <row r="4790" spans="8:8" x14ac:dyDescent="0.45">
      <c r="H4790" s="17"/>
    </row>
    <row r="4791" spans="8:8" x14ac:dyDescent="0.45">
      <c r="H4791" s="17"/>
    </row>
    <row r="4792" spans="8:8" x14ac:dyDescent="0.45">
      <c r="H4792" s="17"/>
    </row>
    <row r="4793" spans="8:8" x14ac:dyDescent="0.45">
      <c r="H4793" s="17"/>
    </row>
    <row r="4794" spans="8:8" x14ac:dyDescent="0.45">
      <c r="H4794" s="17"/>
    </row>
    <row r="4795" spans="8:8" x14ac:dyDescent="0.45">
      <c r="H4795" s="17"/>
    </row>
    <row r="4796" spans="8:8" x14ac:dyDescent="0.45">
      <c r="H4796" s="17"/>
    </row>
    <row r="4797" spans="8:8" x14ac:dyDescent="0.45">
      <c r="H4797" s="17"/>
    </row>
    <row r="4798" spans="8:8" x14ac:dyDescent="0.45">
      <c r="H4798" s="17"/>
    </row>
    <row r="4799" spans="8:8" x14ac:dyDescent="0.45">
      <c r="H4799" s="17"/>
    </row>
    <row r="4800" spans="8:8" x14ac:dyDescent="0.45">
      <c r="H4800" s="17"/>
    </row>
    <row r="4801" spans="8:8" x14ac:dyDescent="0.45">
      <c r="H4801" s="17"/>
    </row>
    <row r="4802" spans="8:8" x14ac:dyDescent="0.45">
      <c r="H4802" s="17"/>
    </row>
    <row r="4803" spans="8:8" x14ac:dyDescent="0.45">
      <c r="H4803" s="17"/>
    </row>
    <row r="4804" spans="8:8" x14ac:dyDescent="0.45">
      <c r="H4804" s="17"/>
    </row>
    <row r="4805" spans="8:8" x14ac:dyDescent="0.45">
      <c r="H4805" s="17"/>
    </row>
    <row r="4806" spans="8:8" x14ac:dyDescent="0.45">
      <c r="H4806" s="17"/>
    </row>
    <row r="4807" spans="8:8" x14ac:dyDescent="0.45">
      <c r="H4807" s="17"/>
    </row>
    <row r="4808" spans="8:8" x14ac:dyDescent="0.45">
      <c r="H4808" s="17"/>
    </row>
    <row r="4809" spans="8:8" x14ac:dyDescent="0.45">
      <c r="H4809" s="17"/>
    </row>
    <row r="4810" spans="8:8" x14ac:dyDescent="0.45">
      <c r="H4810" s="17"/>
    </row>
    <row r="4811" spans="8:8" x14ac:dyDescent="0.45">
      <c r="H4811" s="17"/>
    </row>
    <row r="4812" spans="8:8" x14ac:dyDescent="0.45">
      <c r="H4812" s="17"/>
    </row>
    <row r="4813" spans="8:8" x14ac:dyDescent="0.45">
      <c r="H4813" s="17"/>
    </row>
    <row r="4814" spans="8:8" x14ac:dyDescent="0.45">
      <c r="H4814" s="17"/>
    </row>
    <row r="4815" spans="8:8" x14ac:dyDescent="0.45">
      <c r="H4815" s="17"/>
    </row>
    <row r="4816" spans="8:8" x14ac:dyDescent="0.45">
      <c r="H4816" s="17"/>
    </row>
    <row r="4817" spans="8:8" x14ac:dyDescent="0.45">
      <c r="H4817" s="17"/>
    </row>
    <row r="4818" spans="8:8" x14ac:dyDescent="0.45">
      <c r="H4818" s="17"/>
    </row>
    <row r="4819" spans="8:8" x14ac:dyDescent="0.45">
      <c r="H4819" s="17"/>
    </row>
    <row r="4820" spans="8:8" x14ac:dyDescent="0.45">
      <c r="H4820" s="17"/>
    </row>
    <row r="4821" spans="8:8" x14ac:dyDescent="0.45">
      <c r="H4821" s="17"/>
    </row>
    <row r="4822" spans="8:8" x14ac:dyDescent="0.45">
      <c r="H4822" s="17"/>
    </row>
    <row r="4823" spans="8:8" x14ac:dyDescent="0.45">
      <c r="H4823" s="17"/>
    </row>
    <row r="4824" spans="8:8" x14ac:dyDescent="0.45">
      <c r="H4824" s="17"/>
    </row>
    <row r="4825" spans="8:8" x14ac:dyDescent="0.45">
      <c r="H4825" s="17"/>
    </row>
    <row r="4826" spans="8:8" x14ac:dyDescent="0.45">
      <c r="H4826" s="17"/>
    </row>
    <row r="4827" spans="8:8" x14ac:dyDescent="0.45">
      <c r="H4827" s="17"/>
    </row>
    <row r="4828" spans="8:8" x14ac:dyDescent="0.45">
      <c r="H4828" s="17"/>
    </row>
    <row r="4829" spans="8:8" x14ac:dyDescent="0.45">
      <c r="H4829" s="17"/>
    </row>
    <row r="4830" spans="8:8" x14ac:dyDescent="0.45">
      <c r="H4830" s="17"/>
    </row>
    <row r="4831" spans="8:8" x14ac:dyDescent="0.45">
      <c r="H4831" s="17"/>
    </row>
    <row r="4832" spans="8:8" x14ac:dyDescent="0.45">
      <c r="H4832" s="17"/>
    </row>
    <row r="4833" spans="8:8" x14ac:dyDescent="0.45">
      <c r="H4833" s="17"/>
    </row>
    <row r="4834" spans="8:8" x14ac:dyDescent="0.45">
      <c r="H4834" s="17"/>
    </row>
    <row r="4835" spans="8:8" x14ac:dyDescent="0.45">
      <c r="H4835" s="17"/>
    </row>
    <row r="4836" spans="8:8" x14ac:dyDescent="0.45">
      <c r="H4836" s="17"/>
    </row>
    <row r="4837" spans="8:8" x14ac:dyDescent="0.45">
      <c r="H4837" s="17"/>
    </row>
    <row r="4838" spans="8:8" x14ac:dyDescent="0.45">
      <c r="H4838" s="17"/>
    </row>
    <row r="4839" spans="8:8" x14ac:dyDescent="0.45">
      <c r="H4839" s="17"/>
    </row>
    <row r="4840" spans="8:8" x14ac:dyDescent="0.45">
      <c r="H4840" s="17"/>
    </row>
    <row r="4841" spans="8:8" x14ac:dyDescent="0.45">
      <c r="H4841" s="17"/>
    </row>
    <row r="4842" spans="8:8" x14ac:dyDescent="0.45">
      <c r="H4842" s="17"/>
    </row>
    <row r="4843" spans="8:8" x14ac:dyDescent="0.45">
      <c r="H4843" s="17"/>
    </row>
    <row r="4844" spans="8:8" x14ac:dyDescent="0.45">
      <c r="H4844" s="17"/>
    </row>
    <row r="4845" spans="8:8" x14ac:dyDescent="0.45">
      <c r="H4845" s="17"/>
    </row>
    <row r="4846" spans="8:8" x14ac:dyDescent="0.45">
      <c r="H4846" s="17"/>
    </row>
    <row r="4847" spans="8:8" x14ac:dyDescent="0.45">
      <c r="H4847" s="17"/>
    </row>
    <row r="4848" spans="8:8" x14ac:dyDescent="0.45">
      <c r="H4848" s="17"/>
    </row>
    <row r="4849" spans="8:8" x14ac:dyDescent="0.45">
      <c r="H4849" s="17"/>
    </row>
    <row r="4850" spans="8:8" x14ac:dyDescent="0.45">
      <c r="H4850" s="17"/>
    </row>
    <row r="4851" spans="8:8" x14ac:dyDescent="0.45">
      <c r="H4851" s="17"/>
    </row>
    <row r="4852" spans="8:8" x14ac:dyDescent="0.45">
      <c r="H4852" s="17"/>
    </row>
    <row r="4853" spans="8:8" x14ac:dyDescent="0.45">
      <c r="H4853" s="17"/>
    </row>
    <row r="4854" spans="8:8" x14ac:dyDescent="0.45">
      <c r="H4854" s="17"/>
    </row>
    <row r="4855" spans="8:8" x14ac:dyDescent="0.45">
      <c r="H4855" s="17"/>
    </row>
    <row r="4856" spans="8:8" x14ac:dyDescent="0.45">
      <c r="H4856" s="17"/>
    </row>
    <row r="4857" spans="8:8" x14ac:dyDescent="0.45">
      <c r="H4857" s="17"/>
    </row>
    <row r="4858" spans="8:8" x14ac:dyDescent="0.45">
      <c r="H4858" s="17"/>
    </row>
    <row r="4859" spans="8:8" x14ac:dyDescent="0.45">
      <c r="H4859" s="17"/>
    </row>
    <row r="4860" spans="8:8" x14ac:dyDescent="0.45">
      <c r="H4860" s="17"/>
    </row>
    <row r="4861" spans="8:8" x14ac:dyDescent="0.45">
      <c r="H4861" s="17"/>
    </row>
    <row r="4862" spans="8:8" x14ac:dyDescent="0.45">
      <c r="H4862" s="17"/>
    </row>
    <row r="4863" spans="8:8" x14ac:dyDescent="0.45">
      <c r="H4863" s="17"/>
    </row>
    <row r="4864" spans="8:8" x14ac:dyDescent="0.45">
      <c r="H4864" s="17"/>
    </row>
    <row r="4865" spans="8:8" x14ac:dyDescent="0.45">
      <c r="H4865" s="17"/>
    </row>
    <row r="4866" spans="8:8" x14ac:dyDescent="0.45">
      <c r="H4866" s="17"/>
    </row>
    <row r="4867" spans="8:8" x14ac:dyDescent="0.45">
      <c r="H4867" s="17"/>
    </row>
    <row r="4868" spans="8:8" x14ac:dyDescent="0.45">
      <c r="H4868" s="17"/>
    </row>
    <row r="4869" spans="8:8" x14ac:dyDescent="0.45">
      <c r="H4869" s="17"/>
    </row>
    <row r="4870" spans="8:8" x14ac:dyDescent="0.45">
      <c r="H4870" s="17"/>
    </row>
    <row r="4871" spans="8:8" x14ac:dyDescent="0.45">
      <c r="H4871" s="17"/>
    </row>
    <row r="4872" spans="8:8" x14ac:dyDescent="0.45">
      <c r="H4872" s="17"/>
    </row>
    <row r="4873" spans="8:8" x14ac:dyDescent="0.45">
      <c r="H4873" s="17"/>
    </row>
    <row r="4874" spans="8:8" x14ac:dyDescent="0.45">
      <c r="H4874" s="17"/>
    </row>
    <row r="4875" spans="8:8" x14ac:dyDescent="0.45">
      <c r="H4875" s="17"/>
    </row>
    <row r="4876" spans="8:8" x14ac:dyDescent="0.45">
      <c r="H4876" s="17"/>
    </row>
    <row r="4877" spans="8:8" x14ac:dyDescent="0.45">
      <c r="H4877" s="17"/>
    </row>
    <row r="4878" spans="8:8" x14ac:dyDescent="0.45">
      <c r="H4878" s="17"/>
    </row>
    <row r="4879" spans="8:8" x14ac:dyDescent="0.45">
      <c r="H4879" s="17"/>
    </row>
    <row r="4880" spans="8:8" x14ac:dyDescent="0.45">
      <c r="H4880" s="17"/>
    </row>
    <row r="4881" spans="8:8" x14ac:dyDescent="0.45">
      <c r="H4881" s="17"/>
    </row>
    <row r="4882" spans="8:8" x14ac:dyDescent="0.45">
      <c r="H4882" s="17"/>
    </row>
    <row r="4883" spans="8:8" x14ac:dyDescent="0.45">
      <c r="H4883" s="17"/>
    </row>
    <row r="4884" spans="8:8" x14ac:dyDescent="0.45">
      <c r="H4884" s="17"/>
    </row>
    <row r="4885" spans="8:8" x14ac:dyDescent="0.45">
      <c r="H4885" s="17"/>
    </row>
    <row r="4886" spans="8:8" x14ac:dyDescent="0.45">
      <c r="H4886" s="17"/>
    </row>
    <row r="4887" spans="8:8" x14ac:dyDescent="0.45">
      <c r="H4887" s="17"/>
    </row>
    <row r="4888" spans="8:8" x14ac:dyDescent="0.45">
      <c r="H4888" s="17"/>
    </row>
    <row r="4889" spans="8:8" x14ac:dyDescent="0.45">
      <c r="H4889" s="17"/>
    </row>
    <row r="4890" spans="8:8" x14ac:dyDescent="0.45">
      <c r="H4890" s="17"/>
    </row>
    <row r="4891" spans="8:8" x14ac:dyDescent="0.45">
      <c r="H4891" s="17"/>
    </row>
    <row r="4892" spans="8:8" x14ac:dyDescent="0.45">
      <c r="H4892" s="17"/>
    </row>
    <row r="4893" spans="8:8" x14ac:dyDescent="0.45">
      <c r="H4893" s="17"/>
    </row>
    <row r="4894" spans="8:8" x14ac:dyDescent="0.45">
      <c r="H4894" s="17"/>
    </row>
    <row r="4895" spans="8:8" x14ac:dyDescent="0.45">
      <c r="H4895" s="17"/>
    </row>
    <row r="4896" spans="8:8" x14ac:dyDescent="0.45">
      <c r="H4896" s="17"/>
    </row>
    <row r="4897" spans="8:8" x14ac:dyDescent="0.45">
      <c r="H4897" s="17"/>
    </row>
    <row r="4898" spans="8:8" x14ac:dyDescent="0.45">
      <c r="H4898" s="17"/>
    </row>
    <row r="4899" spans="8:8" x14ac:dyDescent="0.45">
      <c r="H4899" s="17"/>
    </row>
    <row r="4900" spans="8:8" x14ac:dyDescent="0.45">
      <c r="H4900" s="17"/>
    </row>
    <row r="4901" spans="8:8" x14ac:dyDescent="0.45">
      <c r="H4901" s="17"/>
    </row>
    <row r="4902" spans="8:8" x14ac:dyDescent="0.45">
      <c r="H4902" s="17"/>
    </row>
    <row r="4903" spans="8:8" x14ac:dyDescent="0.45">
      <c r="H4903" s="17"/>
    </row>
    <row r="4904" spans="8:8" x14ac:dyDescent="0.45">
      <c r="H4904" s="17"/>
    </row>
    <row r="4905" spans="8:8" x14ac:dyDescent="0.45">
      <c r="H4905" s="17"/>
    </row>
    <row r="4906" spans="8:8" x14ac:dyDescent="0.45">
      <c r="H4906" s="17"/>
    </row>
    <row r="4907" spans="8:8" x14ac:dyDescent="0.45">
      <c r="H4907" s="17"/>
    </row>
    <row r="4908" spans="8:8" x14ac:dyDescent="0.45">
      <c r="H4908" s="17"/>
    </row>
    <row r="4909" spans="8:8" x14ac:dyDescent="0.45">
      <c r="H4909" s="17"/>
    </row>
    <row r="4910" spans="8:8" x14ac:dyDescent="0.45">
      <c r="H4910" s="17"/>
    </row>
    <row r="4911" spans="8:8" x14ac:dyDescent="0.45">
      <c r="H4911" s="17"/>
    </row>
    <row r="4912" spans="8:8" x14ac:dyDescent="0.45">
      <c r="H4912" s="17"/>
    </row>
    <row r="4913" spans="8:8" x14ac:dyDescent="0.45">
      <c r="H4913" s="17"/>
    </row>
    <row r="4914" spans="8:8" x14ac:dyDescent="0.45">
      <c r="H4914" s="17"/>
    </row>
    <row r="4915" spans="8:8" x14ac:dyDescent="0.45">
      <c r="H4915" s="17"/>
    </row>
    <row r="4916" spans="8:8" x14ac:dyDescent="0.45">
      <c r="H4916" s="17"/>
    </row>
    <row r="4917" spans="8:8" x14ac:dyDescent="0.45">
      <c r="H4917" s="17"/>
    </row>
    <row r="4918" spans="8:8" x14ac:dyDescent="0.45">
      <c r="H4918" s="17"/>
    </row>
    <row r="4919" spans="8:8" x14ac:dyDescent="0.45">
      <c r="H4919" s="17"/>
    </row>
    <row r="4920" spans="8:8" x14ac:dyDescent="0.45">
      <c r="H4920" s="17"/>
    </row>
    <row r="4921" spans="8:8" x14ac:dyDescent="0.45">
      <c r="H4921" s="17"/>
    </row>
    <row r="4922" spans="8:8" x14ac:dyDescent="0.45">
      <c r="H4922" s="17"/>
    </row>
    <row r="4923" spans="8:8" x14ac:dyDescent="0.45">
      <c r="H4923" s="17"/>
    </row>
    <row r="4924" spans="8:8" x14ac:dyDescent="0.45">
      <c r="H4924" s="17"/>
    </row>
    <row r="4925" spans="8:8" x14ac:dyDescent="0.45">
      <c r="H4925" s="17"/>
    </row>
    <row r="4926" spans="8:8" x14ac:dyDescent="0.45">
      <c r="H4926" s="17"/>
    </row>
    <row r="4927" spans="8:8" x14ac:dyDescent="0.45">
      <c r="H4927" s="17"/>
    </row>
    <row r="4928" spans="8:8" x14ac:dyDescent="0.45">
      <c r="H4928" s="17"/>
    </row>
    <row r="4929" spans="8:8" x14ac:dyDescent="0.45">
      <c r="H4929" s="17"/>
    </row>
    <row r="4930" spans="8:8" x14ac:dyDescent="0.45">
      <c r="H4930" s="17"/>
    </row>
    <row r="4931" spans="8:8" x14ac:dyDescent="0.45">
      <c r="H4931" s="17"/>
    </row>
    <row r="4932" spans="8:8" x14ac:dyDescent="0.45">
      <c r="H4932" s="17"/>
    </row>
    <row r="4933" spans="8:8" x14ac:dyDescent="0.45">
      <c r="H4933" s="17"/>
    </row>
    <row r="4934" spans="8:8" x14ac:dyDescent="0.45">
      <c r="H4934" s="17"/>
    </row>
    <row r="4935" spans="8:8" x14ac:dyDescent="0.45">
      <c r="H4935" s="17"/>
    </row>
    <row r="4936" spans="8:8" x14ac:dyDescent="0.45">
      <c r="H4936" s="17"/>
    </row>
    <row r="4937" spans="8:8" x14ac:dyDescent="0.45">
      <c r="H4937" s="17"/>
    </row>
    <row r="4938" spans="8:8" x14ac:dyDescent="0.45">
      <c r="H4938" s="17"/>
    </row>
    <row r="4939" spans="8:8" x14ac:dyDescent="0.45">
      <c r="H4939" s="17"/>
    </row>
    <row r="4940" spans="8:8" x14ac:dyDescent="0.45">
      <c r="H4940" s="17"/>
    </row>
    <row r="4941" spans="8:8" x14ac:dyDescent="0.45">
      <c r="H4941" s="17"/>
    </row>
    <row r="4942" spans="8:8" x14ac:dyDescent="0.45">
      <c r="H4942" s="17"/>
    </row>
    <row r="4943" spans="8:8" x14ac:dyDescent="0.45">
      <c r="H4943" s="17"/>
    </row>
    <row r="4944" spans="8:8" x14ac:dyDescent="0.45">
      <c r="H4944" s="17"/>
    </row>
    <row r="4945" spans="8:8" x14ac:dyDescent="0.45">
      <c r="H4945" s="17"/>
    </row>
    <row r="4946" spans="8:8" x14ac:dyDescent="0.45">
      <c r="H4946" s="17"/>
    </row>
    <row r="4947" spans="8:8" x14ac:dyDescent="0.45">
      <c r="H4947" s="17"/>
    </row>
    <row r="4948" spans="8:8" x14ac:dyDescent="0.45">
      <c r="H4948" s="17"/>
    </row>
    <row r="4949" spans="8:8" x14ac:dyDescent="0.45">
      <c r="H4949" s="17"/>
    </row>
    <row r="4950" spans="8:8" x14ac:dyDescent="0.45">
      <c r="H4950" s="17"/>
    </row>
    <row r="4951" spans="8:8" x14ac:dyDescent="0.45">
      <c r="H4951" s="17"/>
    </row>
    <row r="4952" spans="8:8" x14ac:dyDescent="0.45">
      <c r="H4952" s="17"/>
    </row>
    <row r="4953" spans="8:8" x14ac:dyDescent="0.45">
      <c r="H4953" s="17"/>
    </row>
    <row r="4954" spans="8:8" x14ac:dyDescent="0.45">
      <c r="H4954" s="17"/>
    </row>
    <row r="4955" spans="8:8" x14ac:dyDescent="0.45">
      <c r="H4955" s="17"/>
    </row>
    <row r="4956" spans="8:8" x14ac:dyDescent="0.45">
      <c r="H4956" s="17"/>
    </row>
    <row r="4957" spans="8:8" x14ac:dyDescent="0.45">
      <c r="H4957" s="17"/>
    </row>
    <row r="4958" spans="8:8" x14ac:dyDescent="0.45">
      <c r="H4958" s="17"/>
    </row>
    <row r="4959" spans="8:8" x14ac:dyDescent="0.45">
      <c r="H4959" s="17"/>
    </row>
    <row r="4960" spans="8:8" x14ac:dyDescent="0.45">
      <c r="H4960" s="17"/>
    </row>
    <row r="4961" spans="8:8" x14ac:dyDescent="0.45">
      <c r="H4961" s="17"/>
    </row>
    <row r="4962" spans="8:8" x14ac:dyDescent="0.45">
      <c r="H4962" s="17"/>
    </row>
    <row r="4963" spans="8:8" x14ac:dyDescent="0.45">
      <c r="H4963" s="17"/>
    </row>
    <row r="4964" spans="8:8" x14ac:dyDescent="0.45">
      <c r="H4964" s="17"/>
    </row>
    <row r="4965" spans="8:8" x14ac:dyDescent="0.45">
      <c r="H4965" s="17"/>
    </row>
    <row r="4966" spans="8:8" x14ac:dyDescent="0.45">
      <c r="H4966" s="17"/>
    </row>
    <row r="4967" spans="8:8" x14ac:dyDescent="0.45">
      <c r="H4967" s="17"/>
    </row>
    <row r="4968" spans="8:8" x14ac:dyDescent="0.45">
      <c r="H4968" s="17"/>
    </row>
    <row r="4969" spans="8:8" x14ac:dyDescent="0.45">
      <c r="H4969" s="17"/>
    </row>
    <row r="4970" spans="8:8" x14ac:dyDescent="0.45">
      <c r="H4970" s="17"/>
    </row>
    <row r="4971" spans="8:8" x14ac:dyDescent="0.45">
      <c r="H4971" s="17"/>
    </row>
    <row r="4972" spans="8:8" x14ac:dyDescent="0.45">
      <c r="H4972" s="17"/>
    </row>
    <row r="4973" spans="8:8" x14ac:dyDescent="0.45">
      <c r="H4973" s="17"/>
    </row>
    <row r="4974" spans="8:8" x14ac:dyDescent="0.45">
      <c r="H4974" s="17"/>
    </row>
    <row r="4975" spans="8:8" x14ac:dyDescent="0.45">
      <c r="H4975" s="17"/>
    </row>
    <row r="4976" spans="8:8" x14ac:dyDescent="0.45">
      <c r="H4976" s="17"/>
    </row>
    <row r="4977" spans="8:8" x14ac:dyDescent="0.45">
      <c r="H4977" s="17"/>
    </row>
    <row r="4978" spans="8:8" x14ac:dyDescent="0.45">
      <c r="H4978" s="17"/>
    </row>
    <row r="4979" spans="8:8" x14ac:dyDescent="0.45">
      <c r="H4979" s="17"/>
    </row>
    <row r="4980" spans="8:8" x14ac:dyDescent="0.45">
      <c r="H4980" s="17"/>
    </row>
    <row r="4981" spans="8:8" x14ac:dyDescent="0.45">
      <c r="H4981" s="17"/>
    </row>
    <row r="4982" spans="8:8" x14ac:dyDescent="0.45">
      <c r="H4982" s="17"/>
    </row>
    <row r="4983" spans="8:8" x14ac:dyDescent="0.45">
      <c r="H4983" s="17"/>
    </row>
    <row r="4984" spans="8:8" x14ac:dyDescent="0.45">
      <c r="H4984" s="17"/>
    </row>
    <row r="4985" spans="8:8" x14ac:dyDescent="0.45">
      <c r="H4985" s="17"/>
    </row>
    <row r="4986" spans="8:8" x14ac:dyDescent="0.45">
      <c r="H4986" s="17"/>
    </row>
    <row r="4987" spans="8:8" x14ac:dyDescent="0.45">
      <c r="H4987" s="17"/>
    </row>
    <row r="4988" spans="8:8" x14ac:dyDescent="0.45">
      <c r="H4988" s="17"/>
    </row>
    <row r="4989" spans="8:8" x14ac:dyDescent="0.45">
      <c r="H4989" s="17"/>
    </row>
    <row r="4990" spans="8:8" x14ac:dyDescent="0.45">
      <c r="H4990" s="17"/>
    </row>
    <row r="4991" spans="8:8" x14ac:dyDescent="0.45">
      <c r="H4991" s="17"/>
    </row>
    <row r="4992" spans="8:8" x14ac:dyDescent="0.45">
      <c r="H4992" s="17"/>
    </row>
    <row r="4993" spans="8:8" x14ac:dyDescent="0.45">
      <c r="H4993" s="17"/>
    </row>
    <row r="4994" spans="8:8" x14ac:dyDescent="0.45">
      <c r="H4994" s="17"/>
    </row>
    <row r="4995" spans="8:8" x14ac:dyDescent="0.45">
      <c r="H4995" s="17"/>
    </row>
    <row r="4996" spans="8:8" x14ac:dyDescent="0.45">
      <c r="H4996" s="17"/>
    </row>
    <row r="4997" spans="8:8" x14ac:dyDescent="0.45">
      <c r="H4997" s="17"/>
    </row>
    <row r="4998" spans="8:8" x14ac:dyDescent="0.45">
      <c r="H4998" s="17"/>
    </row>
    <row r="4999" spans="8:8" x14ac:dyDescent="0.45">
      <c r="H4999" s="17"/>
    </row>
    <row r="5000" spans="8:8" x14ac:dyDescent="0.45">
      <c r="H5000" s="17"/>
    </row>
    <row r="5001" spans="8:8" x14ac:dyDescent="0.45">
      <c r="H5001" s="17"/>
    </row>
    <row r="5002" spans="8:8" x14ac:dyDescent="0.45">
      <c r="H5002" s="17"/>
    </row>
    <row r="5003" spans="8:8" x14ac:dyDescent="0.45">
      <c r="H5003" s="17"/>
    </row>
    <row r="5004" spans="8:8" x14ac:dyDescent="0.45">
      <c r="H5004" s="17"/>
    </row>
    <row r="5005" spans="8:8" x14ac:dyDescent="0.45">
      <c r="H5005" s="17"/>
    </row>
    <row r="5006" spans="8:8" x14ac:dyDescent="0.45">
      <c r="H5006" s="17"/>
    </row>
    <row r="5007" spans="8:8" x14ac:dyDescent="0.45">
      <c r="H5007" s="17"/>
    </row>
    <row r="5008" spans="8:8" x14ac:dyDescent="0.45">
      <c r="H5008" s="17"/>
    </row>
    <row r="5009" spans="8:8" x14ac:dyDescent="0.45">
      <c r="H5009" s="17"/>
    </row>
    <row r="5010" spans="8:8" x14ac:dyDescent="0.45">
      <c r="H5010" s="17"/>
    </row>
    <row r="5011" spans="8:8" x14ac:dyDescent="0.45">
      <c r="H5011" s="17"/>
    </row>
    <row r="5012" spans="8:8" x14ac:dyDescent="0.45">
      <c r="H5012" s="17"/>
    </row>
    <row r="5013" spans="8:8" x14ac:dyDescent="0.45">
      <c r="H5013" s="17"/>
    </row>
    <row r="5014" spans="8:8" x14ac:dyDescent="0.45">
      <c r="H5014" s="17"/>
    </row>
    <row r="5015" spans="8:8" x14ac:dyDescent="0.45">
      <c r="H5015" s="17"/>
    </row>
    <row r="5016" spans="8:8" x14ac:dyDescent="0.45">
      <c r="H5016" s="17"/>
    </row>
    <row r="5017" spans="8:8" x14ac:dyDescent="0.45">
      <c r="H5017" s="17"/>
    </row>
    <row r="5018" spans="8:8" x14ac:dyDescent="0.45">
      <c r="H5018" s="17"/>
    </row>
    <row r="5019" spans="8:8" x14ac:dyDescent="0.45">
      <c r="H5019" s="17"/>
    </row>
    <row r="5020" spans="8:8" x14ac:dyDescent="0.45">
      <c r="H5020" s="17"/>
    </row>
    <row r="5021" spans="8:8" x14ac:dyDescent="0.45">
      <c r="H5021" s="17"/>
    </row>
    <row r="5022" spans="8:8" x14ac:dyDescent="0.45">
      <c r="H5022" s="17"/>
    </row>
    <row r="5023" spans="8:8" x14ac:dyDescent="0.45">
      <c r="H5023" s="17"/>
    </row>
    <row r="5024" spans="8:8" x14ac:dyDescent="0.45">
      <c r="H5024" s="17"/>
    </row>
    <row r="5025" spans="8:8" x14ac:dyDescent="0.45">
      <c r="H5025" s="17"/>
    </row>
    <row r="5026" spans="8:8" x14ac:dyDescent="0.45">
      <c r="H5026" s="17"/>
    </row>
    <row r="5027" spans="8:8" x14ac:dyDescent="0.45">
      <c r="H5027" s="17"/>
    </row>
    <row r="5028" spans="8:8" x14ac:dyDescent="0.45">
      <c r="H5028" s="17"/>
    </row>
    <row r="5029" spans="8:8" x14ac:dyDescent="0.45">
      <c r="H5029" s="17"/>
    </row>
    <row r="5030" spans="8:8" x14ac:dyDescent="0.45">
      <c r="H5030" s="17"/>
    </row>
    <row r="5031" spans="8:8" x14ac:dyDescent="0.45">
      <c r="H5031" s="17"/>
    </row>
    <row r="5032" spans="8:8" x14ac:dyDescent="0.45">
      <c r="H5032" s="17"/>
    </row>
    <row r="5033" spans="8:8" x14ac:dyDescent="0.45">
      <c r="H5033" s="17"/>
    </row>
    <row r="5034" spans="8:8" x14ac:dyDescent="0.45">
      <c r="H5034" s="17"/>
    </row>
    <row r="5035" spans="8:8" x14ac:dyDescent="0.45">
      <c r="H5035" s="17"/>
    </row>
    <row r="5036" spans="8:8" x14ac:dyDescent="0.45">
      <c r="H5036" s="17"/>
    </row>
    <row r="5037" spans="8:8" x14ac:dyDescent="0.45">
      <c r="H5037" s="17"/>
    </row>
    <row r="5038" spans="8:8" x14ac:dyDescent="0.45">
      <c r="H5038" s="17"/>
    </row>
    <row r="5039" spans="8:8" x14ac:dyDescent="0.45">
      <c r="H5039" s="17"/>
    </row>
    <row r="5040" spans="8:8" x14ac:dyDescent="0.45">
      <c r="H5040" s="17"/>
    </row>
    <row r="5041" spans="8:8" x14ac:dyDescent="0.45">
      <c r="H5041" s="17"/>
    </row>
    <row r="5042" spans="8:8" x14ac:dyDescent="0.45">
      <c r="H5042" s="17"/>
    </row>
    <row r="5043" spans="8:8" x14ac:dyDescent="0.45">
      <c r="H5043" s="17"/>
    </row>
    <row r="5044" spans="8:8" x14ac:dyDescent="0.45">
      <c r="H5044" s="17"/>
    </row>
    <row r="5045" spans="8:8" x14ac:dyDescent="0.45">
      <c r="H5045" s="17"/>
    </row>
    <row r="5046" spans="8:8" x14ac:dyDescent="0.45">
      <c r="H5046" s="17"/>
    </row>
    <row r="5047" spans="8:8" x14ac:dyDescent="0.45">
      <c r="H5047" s="17"/>
    </row>
    <row r="5048" spans="8:8" x14ac:dyDescent="0.45">
      <c r="H5048" s="17"/>
    </row>
    <row r="5049" spans="8:8" x14ac:dyDescent="0.45">
      <c r="H5049" s="17"/>
    </row>
    <row r="5050" spans="8:8" x14ac:dyDescent="0.45">
      <c r="H5050" s="17"/>
    </row>
    <row r="5051" spans="8:8" x14ac:dyDescent="0.45">
      <c r="H5051" s="17"/>
    </row>
    <row r="5052" spans="8:8" x14ac:dyDescent="0.45">
      <c r="H5052" s="17"/>
    </row>
    <row r="5053" spans="8:8" x14ac:dyDescent="0.45">
      <c r="H5053" s="17"/>
    </row>
    <row r="5054" spans="8:8" x14ac:dyDescent="0.45">
      <c r="H5054" s="17"/>
    </row>
    <row r="5055" spans="8:8" x14ac:dyDescent="0.45">
      <c r="H5055" s="17"/>
    </row>
    <row r="5056" spans="8:8" x14ac:dyDescent="0.45">
      <c r="H5056" s="17"/>
    </row>
    <row r="5057" spans="8:8" x14ac:dyDescent="0.45">
      <c r="H5057" s="17"/>
    </row>
    <row r="5058" spans="8:8" x14ac:dyDescent="0.45">
      <c r="H5058" s="17"/>
    </row>
    <row r="5059" spans="8:8" x14ac:dyDescent="0.45">
      <c r="H5059" s="17"/>
    </row>
    <row r="5060" spans="8:8" x14ac:dyDescent="0.45">
      <c r="H5060" s="17"/>
    </row>
    <row r="5061" spans="8:8" x14ac:dyDescent="0.45">
      <c r="H5061" s="17"/>
    </row>
    <row r="5062" spans="8:8" x14ac:dyDescent="0.45">
      <c r="H5062" s="17"/>
    </row>
    <row r="5063" spans="8:8" x14ac:dyDescent="0.45">
      <c r="H5063" s="17"/>
    </row>
    <row r="5064" spans="8:8" x14ac:dyDescent="0.45">
      <c r="H5064" s="17"/>
    </row>
    <row r="5065" spans="8:8" x14ac:dyDescent="0.45">
      <c r="H5065" s="17"/>
    </row>
    <row r="5066" spans="8:8" x14ac:dyDescent="0.45">
      <c r="H5066" s="17"/>
    </row>
    <row r="5067" spans="8:8" x14ac:dyDescent="0.45">
      <c r="H5067" s="17"/>
    </row>
    <row r="5068" spans="8:8" x14ac:dyDescent="0.45">
      <c r="H5068" s="17"/>
    </row>
    <row r="5069" spans="8:8" x14ac:dyDescent="0.45">
      <c r="H5069" s="17"/>
    </row>
    <row r="5070" spans="8:8" x14ac:dyDescent="0.45">
      <c r="H5070" s="17"/>
    </row>
    <row r="5071" spans="8:8" x14ac:dyDescent="0.45">
      <c r="H5071" s="17"/>
    </row>
    <row r="5072" spans="8:8" x14ac:dyDescent="0.45">
      <c r="H5072" s="17"/>
    </row>
    <row r="5073" spans="8:8" x14ac:dyDescent="0.45">
      <c r="H5073" s="17"/>
    </row>
    <row r="5074" spans="8:8" x14ac:dyDescent="0.45">
      <c r="H5074" s="17"/>
    </row>
    <row r="5075" spans="8:8" x14ac:dyDescent="0.45">
      <c r="H5075" s="17"/>
    </row>
    <row r="5076" spans="8:8" x14ac:dyDescent="0.45">
      <c r="H5076" s="17"/>
    </row>
    <row r="5077" spans="8:8" x14ac:dyDescent="0.45">
      <c r="H5077" s="17"/>
    </row>
    <row r="5078" spans="8:8" x14ac:dyDescent="0.45">
      <c r="H5078" s="17"/>
    </row>
    <row r="5079" spans="8:8" x14ac:dyDescent="0.45">
      <c r="H5079" s="17"/>
    </row>
    <row r="5080" spans="8:8" x14ac:dyDescent="0.45">
      <c r="H5080" s="17"/>
    </row>
    <row r="5081" spans="8:8" x14ac:dyDescent="0.45">
      <c r="H5081" s="17"/>
    </row>
    <row r="5082" spans="8:8" x14ac:dyDescent="0.45">
      <c r="H5082" s="17"/>
    </row>
    <row r="5083" spans="8:8" x14ac:dyDescent="0.45">
      <c r="H5083" s="17"/>
    </row>
    <row r="5084" spans="8:8" x14ac:dyDescent="0.45">
      <c r="H5084" s="17"/>
    </row>
    <row r="5085" spans="8:8" x14ac:dyDescent="0.45">
      <c r="H5085" s="17"/>
    </row>
    <row r="5086" spans="8:8" x14ac:dyDescent="0.45">
      <c r="H5086" s="17"/>
    </row>
    <row r="5087" spans="8:8" x14ac:dyDescent="0.45">
      <c r="H5087" s="17"/>
    </row>
    <row r="5088" spans="8:8" x14ac:dyDescent="0.45">
      <c r="H5088" s="17"/>
    </row>
    <row r="5089" spans="8:8" x14ac:dyDescent="0.45">
      <c r="H5089" s="17"/>
    </row>
    <row r="5090" spans="8:8" x14ac:dyDescent="0.45">
      <c r="H5090" s="17"/>
    </row>
    <row r="5091" spans="8:8" x14ac:dyDescent="0.45">
      <c r="H5091" s="17"/>
    </row>
    <row r="5092" spans="8:8" x14ac:dyDescent="0.45">
      <c r="H5092" s="17"/>
    </row>
    <row r="5093" spans="8:8" x14ac:dyDescent="0.45">
      <c r="H5093" s="17"/>
    </row>
    <row r="5094" spans="8:8" x14ac:dyDescent="0.45">
      <c r="H5094" s="17"/>
    </row>
    <row r="5095" spans="8:8" x14ac:dyDescent="0.45">
      <c r="H5095" s="17"/>
    </row>
    <row r="5096" spans="8:8" x14ac:dyDescent="0.45">
      <c r="H5096" s="17"/>
    </row>
    <row r="5097" spans="8:8" x14ac:dyDescent="0.45">
      <c r="H5097" s="17"/>
    </row>
    <row r="5098" spans="8:8" x14ac:dyDescent="0.45">
      <c r="H5098" s="17"/>
    </row>
    <row r="5099" spans="8:8" x14ac:dyDescent="0.45">
      <c r="H5099" s="17"/>
    </row>
    <row r="5100" spans="8:8" x14ac:dyDescent="0.45">
      <c r="H5100" s="17"/>
    </row>
    <row r="5101" spans="8:8" x14ac:dyDescent="0.45">
      <c r="H5101" s="17"/>
    </row>
    <row r="5102" spans="8:8" x14ac:dyDescent="0.45">
      <c r="H5102" s="17"/>
    </row>
    <row r="5103" spans="8:8" x14ac:dyDescent="0.45">
      <c r="H5103" s="17"/>
    </row>
    <row r="5104" spans="8:8" x14ac:dyDescent="0.45">
      <c r="H5104" s="17"/>
    </row>
    <row r="5105" spans="8:8" x14ac:dyDescent="0.45">
      <c r="H5105" s="17"/>
    </row>
    <row r="5106" spans="8:8" x14ac:dyDescent="0.45">
      <c r="H5106" s="17"/>
    </row>
    <row r="5107" spans="8:8" x14ac:dyDescent="0.45">
      <c r="H5107" s="17"/>
    </row>
    <row r="5108" spans="8:8" x14ac:dyDescent="0.45">
      <c r="H5108" s="17"/>
    </row>
    <row r="5109" spans="8:8" x14ac:dyDescent="0.45">
      <c r="H5109" s="17"/>
    </row>
    <row r="5110" spans="8:8" x14ac:dyDescent="0.45">
      <c r="H5110" s="17"/>
    </row>
    <row r="5111" spans="8:8" x14ac:dyDescent="0.45">
      <c r="H5111" s="17"/>
    </row>
    <row r="5112" spans="8:8" x14ac:dyDescent="0.45">
      <c r="H5112" s="17"/>
    </row>
    <row r="5113" spans="8:8" x14ac:dyDescent="0.45">
      <c r="H5113" s="17"/>
    </row>
    <row r="5114" spans="8:8" x14ac:dyDescent="0.45">
      <c r="H5114" s="17"/>
    </row>
    <row r="5115" spans="8:8" x14ac:dyDescent="0.45">
      <c r="H5115" s="17"/>
    </row>
    <row r="5116" spans="8:8" x14ac:dyDescent="0.45">
      <c r="H5116" s="17"/>
    </row>
    <row r="5117" spans="8:8" x14ac:dyDescent="0.45">
      <c r="H5117" s="17"/>
    </row>
    <row r="5118" spans="8:8" x14ac:dyDescent="0.45">
      <c r="H5118" s="17"/>
    </row>
    <row r="5119" spans="8:8" x14ac:dyDescent="0.45">
      <c r="H5119" s="17"/>
    </row>
    <row r="5120" spans="8:8" x14ac:dyDescent="0.45">
      <c r="H5120" s="17"/>
    </row>
    <row r="5121" spans="8:8" x14ac:dyDescent="0.45">
      <c r="H5121" s="17"/>
    </row>
    <row r="5122" spans="8:8" x14ac:dyDescent="0.45">
      <c r="H5122" s="17"/>
    </row>
    <row r="5123" spans="8:8" x14ac:dyDescent="0.45">
      <c r="H5123" s="17"/>
    </row>
    <row r="5124" spans="8:8" x14ac:dyDescent="0.45">
      <c r="H5124" s="17"/>
    </row>
    <row r="5125" spans="8:8" x14ac:dyDescent="0.45">
      <c r="H5125" s="17"/>
    </row>
    <row r="5126" spans="8:8" x14ac:dyDescent="0.45">
      <c r="H5126" s="17"/>
    </row>
    <row r="5127" spans="8:8" x14ac:dyDescent="0.45">
      <c r="H5127" s="17"/>
    </row>
    <row r="5128" spans="8:8" x14ac:dyDescent="0.45">
      <c r="H5128" s="17"/>
    </row>
    <row r="5129" spans="8:8" x14ac:dyDescent="0.45">
      <c r="H5129" s="17"/>
    </row>
    <row r="5130" spans="8:8" x14ac:dyDescent="0.45">
      <c r="H5130" s="17"/>
    </row>
    <row r="5131" spans="8:8" x14ac:dyDescent="0.45">
      <c r="H5131" s="17"/>
    </row>
    <row r="5132" spans="8:8" x14ac:dyDescent="0.45">
      <c r="H5132" s="17"/>
    </row>
    <row r="5133" spans="8:8" x14ac:dyDescent="0.45">
      <c r="H5133" s="17"/>
    </row>
    <row r="5134" spans="8:8" x14ac:dyDescent="0.45">
      <c r="H5134" s="17"/>
    </row>
    <row r="5135" spans="8:8" x14ac:dyDescent="0.45">
      <c r="H5135" s="17"/>
    </row>
    <row r="5136" spans="8:8" x14ac:dyDescent="0.45">
      <c r="H5136" s="17"/>
    </row>
    <row r="5137" spans="8:8" x14ac:dyDescent="0.45">
      <c r="H5137" s="17"/>
    </row>
    <row r="5138" spans="8:8" x14ac:dyDescent="0.45">
      <c r="H5138" s="17"/>
    </row>
    <row r="5139" spans="8:8" x14ac:dyDescent="0.45">
      <c r="H5139" s="17"/>
    </row>
    <row r="5140" spans="8:8" x14ac:dyDescent="0.45">
      <c r="H5140" s="17"/>
    </row>
    <row r="5141" spans="8:8" x14ac:dyDescent="0.45">
      <c r="H5141" s="17"/>
    </row>
    <row r="5142" spans="8:8" x14ac:dyDescent="0.45">
      <c r="H5142" s="17"/>
    </row>
    <row r="5143" spans="8:8" x14ac:dyDescent="0.45">
      <c r="H5143" s="17"/>
    </row>
    <row r="5144" spans="8:8" x14ac:dyDescent="0.45">
      <c r="H5144" s="17"/>
    </row>
    <row r="5145" spans="8:8" x14ac:dyDescent="0.45">
      <c r="H5145" s="17"/>
    </row>
    <row r="5146" spans="8:8" x14ac:dyDescent="0.45">
      <c r="H5146" s="17"/>
    </row>
    <row r="5147" spans="8:8" x14ac:dyDescent="0.45">
      <c r="H5147" s="17"/>
    </row>
    <row r="5148" spans="8:8" x14ac:dyDescent="0.45">
      <c r="H5148" s="17"/>
    </row>
    <row r="5149" spans="8:8" x14ac:dyDescent="0.45">
      <c r="H5149" s="17"/>
    </row>
    <row r="5150" spans="8:8" x14ac:dyDescent="0.45">
      <c r="H5150" s="17"/>
    </row>
    <row r="5151" spans="8:8" x14ac:dyDescent="0.45">
      <c r="H5151" s="17"/>
    </row>
    <row r="5152" spans="8:8" x14ac:dyDescent="0.45">
      <c r="H5152" s="17"/>
    </row>
    <row r="5153" spans="8:8" x14ac:dyDescent="0.45">
      <c r="H5153" s="17"/>
    </row>
    <row r="5154" spans="8:8" x14ac:dyDescent="0.45">
      <c r="H5154" s="17"/>
    </row>
    <row r="5155" spans="8:8" x14ac:dyDescent="0.45">
      <c r="H5155" s="17"/>
    </row>
    <row r="5156" spans="8:8" x14ac:dyDescent="0.45">
      <c r="H5156" s="17"/>
    </row>
    <row r="5157" spans="8:8" x14ac:dyDescent="0.45">
      <c r="H5157" s="17"/>
    </row>
    <row r="5158" spans="8:8" x14ac:dyDescent="0.45">
      <c r="H5158" s="17"/>
    </row>
    <row r="5159" spans="8:8" x14ac:dyDescent="0.45">
      <c r="H5159" s="17"/>
    </row>
    <row r="5160" spans="8:8" x14ac:dyDescent="0.45">
      <c r="H5160" s="17"/>
    </row>
    <row r="5161" spans="8:8" x14ac:dyDescent="0.45">
      <c r="H5161" s="17"/>
    </row>
    <row r="5162" spans="8:8" x14ac:dyDescent="0.45">
      <c r="H5162" s="17"/>
    </row>
    <row r="5163" spans="8:8" x14ac:dyDescent="0.45">
      <c r="H5163" s="17"/>
    </row>
    <row r="5164" spans="8:8" x14ac:dyDescent="0.45">
      <c r="H5164" s="17"/>
    </row>
    <row r="5165" spans="8:8" x14ac:dyDescent="0.45">
      <c r="H5165" s="17"/>
    </row>
    <row r="5166" spans="8:8" x14ac:dyDescent="0.45">
      <c r="H5166" s="17"/>
    </row>
    <row r="5167" spans="8:8" x14ac:dyDescent="0.45">
      <c r="H5167" s="17"/>
    </row>
    <row r="5168" spans="8:8" x14ac:dyDescent="0.45">
      <c r="H5168" s="17"/>
    </row>
    <row r="5169" spans="8:8" x14ac:dyDescent="0.45">
      <c r="H5169" s="17"/>
    </row>
    <row r="5170" spans="8:8" x14ac:dyDescent="0.45">
      <c r="H5170" s="17"/>
    </row>
    <row r="5171" spans="8:8" x14ac:dyDescent="0.45">
      <c r="H5171" s="17"/>
    </row>
    <row r="5172" spans="8:8" x14ac:dyDescent="0.45">
      <c r="H5172" s="17"/>
    </row>
    <row r="5173" spans="8:8" x14ac:dyDescent="0.45">
      <c r="H5173" s="17"/>
    </row>
    <row r="5174" spans="8:8" x14ac:dyDescent="0.45">
      <c r="H5174" s="17"/>
    </row>
    <row r="5175" spans="8:8" x14ac:dyDescent="0.45">
      <c r="H5175" s="17"/>
    </row>
    <row r="5176" spans="8:8" x14ac:dyDescent="0.45">
      <c r="H5176" s="17"/>
    </row>
    <row r="5177" spans="8:8" x14ac:dyDescent="0.45">
      <c r="H5177" s="17"/>
    </row>
    <row r="5178" spans="8:8" x14ac:dyDescent="0.45">
      <c r="H5178" s="17"/>
    </row>
    <row r="5179" spans="8:8" x14ac:dyDescent="0.45">
      <c r="H5179" s="17"/>
    </row>
    <row r="5180" spans="8:8" x14ac:dyDescent="0.45">
      <c r="H5180" s="17"/>
    </row>
    <row r="5181" spans="8:8" x14ac:dyDescent="0.45">
      <c r="H5181" s="17"/>
    </row>
    <row r="5182" spans="8:8" x14ac:dyDescent="0.45">
      <c r="H5182" s="17"/>
    </row>
    <row r="5183" spans="8:8" x14ac:dyDescent="0.45">
      <c r="H5183" s="17"/>
    </row>
    <row r="5184" spans="8:8" x14ac:dyDescent="0.45">
      <c r="H5184" s="17"/>
    </row>
    <row r="5185" spans="8:8" x14ac:dyDescent="0.45">
      <c r="H5185" s="17"/>
    </row>
    <row r="5186" spans="8:8" x14ac:dyDescent="0.45">
      <c r="H5186" s="17"/>
    </row>
    <row r="5187" spans="8:8" x14ac:dyDescent="0.45">
      <c r="H5187" s="17"/>
    </row>
    <row r="5188" spans="8:8" x14ac:dyDescent="0.45">
      <c r="H5188" s="17"/>
    </row>
    <row r="5189" spans="8:8" x14ac:dyDescent="0.45">
      <c r="H5189" s="17"/>
    </row>
    <row r="5190" spans="8:8" x14ac:dyDescent="0.45">
      <c r="H5190" s="17"/>
    </row>
    <row r="5191" spans="8:8" x14ac:dyDescent="0.45">
      <c r="H5191" s="17"/>
    </row>
    <row r="5192" spans="8:8" x14ac:dyDescent="0.45">
      <c r="H5192" s="17"/>
    </row>
    <row r="5193" spans="8:8" x14ac:dyDescent="0.45">
      <c r="H5193" s="17"/>
    </row>
    <row r="5194" spans="8:8" x14ac:dyDescent="0.45">
      <c r="H5194" s="17"/>
    </row>
    <row r="5195" spans="8:8" x14ac:dyDescent="0.45">
      <c r="H5195" s="17"/>
    </row>
    <row r="5196" spans="8:8" x14ac:dyDescent="0.45">
      <c r="H5196" s="17"/>
    </row>
    <row r="5197" spans="8:8" x14ac:dyDescent="0.45">
      <c r="H5197" s="17"/>
    </row>
    <row r="5198" spans="8:8" x14ac:dyDescent="0.45">
      <c r="H5198" s="17"/>
    </row>
    <row r="5199" spans="8:8" x14ac:dyDescent="0.45">
      <c r="H5199" s="17"/>
    </row>
    <row r="5200" spans="8:8" x14ac:dyDescent="0.45">
      <c r="H5200" s="17"/>
    </row>
    <row r="5201" spans="8:8" x14ac:dyDescent="0.45">
      <c r="H5201" s="17"/>
    </row>
    <row r="5202" spans="8:8" x14ac:dyDescent="0.45">
      <c r="H5202" s="17"/>
    </row>
    <row r="5203" spans="8:8" x14ac:dyDescent="0.45">
      <c r="H5203" s="17"/>
    </row>
    <row r="5204" spans="8:8" x14ac:dyDescent="0.45">
      <c r="H5204" s="17"/>
    </row>
    <row r="5205" spans="8:8" x14ac:dyDescent="0.45">
      <c r="H5205" s="17"/>
    </row>
    <row r="5206" spans="8:8" x14ac:dyDescent="0.45">
      <c r="H5206" s="17"/>
    </row>
    <row r="5207" spans="8:8" x14ac:dyDescent="0.45">
      <c r="H5207" s="17"/>
    </row>
    <row r="5208" spans="8:8" x14ac:dyDescent="0.45">
      <c r="H5208" s="17"/>
    </row>
    <row r="5209" spans="8:8" x14ac:dyDescent="0.45">
      <c r="H5209" s="17"/>
    </row>
    <row r="5210" spans="8:8" x14ac:dyDescent="0.45">
      <c r="H5210" s="17"/>
    </row>
    <row r="5211" spans="8:8" x14ac:dyDescent="0.45">
      <c r="H5211" s="17"/>
    </row>
    <row r="5212" spans="8:8" x14ac:dyDescent="0.45">
      <c r="H5212" s="17"/>
    </row>
    <row r="5213" spans="8:8" x14ac:dyDescent="0.45">
      <c r="H5213" s="17"/>
    </row>
    <row r="5214" spans="8:8" x14ac:dyDescent="0.45">
      <c r="H5214" s="17"/>
    </row>
    <row r="5215" spans="8:8" x14ac:dyDescent="0.45">
      <c r="H5215" s="17"/>
    </row>
    <row r="5216" spans="8:8" x14ac:dyDescent="0.45">
      <c r="H5216" s="17"/>
    </row>
    <row r="5217" spans="8:8" x14ac:dyDescent="0.45">
      <c r="H5217" s="17"/>
    </row>
    <row r="5218" spans="8:8" x14ac:dyDescent="0.45">
      <c r="H5218" s="17"/>
    </row>
    <row r="5219" spans="8:8" x14ac:dyDescent="0.45">
      <c r="H5219" s="17"/>
    </row>
    <row r="5220" spans="8:8" x14ac:dyDescent="0.45">
      <c r="H5220" s="17"/>
    </row>
    <row r="5221" spans="8:8" x14ac:dyDescent="0.45">
      <c r="H5221" s="17"/>
    </row>
    <row r="5222" spans="8:8" x14ac:dyDescent="0.45">
      <c r="H5222" s="17"/>
    </row>
    <row r="5223" spans="8:8" x14ac:dyDescent="0.45">
      <c r="H5223" s="17"/>
    </row>
    <row r="5224" spans="8:8" x14ac:dyDescent="0.45">
      <c r="H5224" s="17"/>
    </row>
    <row r="5225" spans="8:8" x14ac:dyDescent="0.45">
      <c r="H5225" s="17"/>
    </row>
    <row r="5226" spans="8:8" x14ac:dyDescent="0.45">
      <c r="H5226" s="17"/>
    </row>
    <row r="5227" spans="8:8" x14ac:dyDescent="0.45">
      <c r="H5227" s="17"/>
    </row>
    <row r="5228" spans="8:8" x14ac:dyDescent="0.45">
      <c r="H5228" s="17"/>
    </row>
    <row r="5229" spans="8:8" x14ac:dyDescent="0.45">
      <c r="H5229" s="17"/>
    </row>
    <row r="5230" spans="8:8" x14ac:dyDescent="0.45">
      <c r="H5230" s="17"/>
    </row>
    <row r="5231" spans="8:8" x14ac:dyDescent="0.45">
      <c r="H5231" s="17"/>
    </row>
    <row r="5232" spans="8:8" x14ac:dyDescent="0.45">
      <c r="H5232" s="17"/>
    </row>
    <row r="5233" spans="8:8" x14ac:dyDescent="0.45">
      <c r="H5233" s="17"/>
    </row>
    <row r="5234" spans="8:8" x14ac:dyDescent="0.45">
      <c r="H5234" s="17"/>
    </row>
    <row r="5235" spans="8:8" x14ac:dyDescent="0.45">
      <c r="H5235" s="17"/>
    </row>
    <row r="5236" spans="8:8" x14ac:dyDescent="0.45">
      <c r="H5236" s="17"/>
    </row>
    <row r="5237" spans="8:8" x14ac:dyDescent="0.45">
      <c r="H5237" s="17"/>
    </row>
    <row r="5238" spans="8:8" x14ac:dyDescent="0.45">
      <c r="H5238" s="17"/>
    </row>
    <row r="5239" spans="8:8" x14ac:dyDescent="0.45">
      <c r="H5239" s="17"/>
    </row>
    <row r="5240" spans="8:8" x14ac:dyDescent="0.45">
      <c r="H5240" s="17"/>
    </row>
    <row r="5241" spans="8:8" x14ac:dyDescent="0.45">
      <c r="H5241" s="17"/>
    </row>
    <row r="5242" spans="8:8" x14ac:dyDescent="0.45">
      <c r="H5242" s="17"/>
    </row>
    <row r="5243" spans="8:8" x14ac:dyDescent="0.45">
      <c r="H5243" s="17"/>
    </row>
    <row r="5244" spans="8:8" x14ac:dyDescent="0.45">
      <c r="H5244" s="17"/>
    </row>
    <row r="5245" spans="8:8" x14ac:dyDescent="0.45">
      <c r="H5245" s="17"/>
    </row>
    <row r="5246" spans="8:8" x14ac:dyDescent="0.45">
      <c r="H5246" s="17"/>
    </row>
    <row r="5247" spans="8:8" x14ac:dyDescent="0.45">
      <c r="H5247" s="17"/>
    </row>
    <row r="5248" spans="8:8" x14ac:dyDescent="0.45">
      <c r="H5248" s="17"/>
    </row>
    <row r="5249" spans="8:8" x14ac:dyDescent="0.45">
      <c r="H5249" s="17"/>
    </row>
    <row r="5250" spans="8:8" x14ac:dyDescent="0.45">
      <c r="H5250" s="17"/>
    </row>
    <row r="5251" spans="8:8" x14ac:dyDescent="0.45">
      <c r="H5251" s="17"/>
    </row>
    <row r="5252" spans="8:8" x14ac:dyDescent="0.45">
      <c r="H5252" s="17"/>
    </row>
    <row r="5253" spans="8:8" x14ac:dyDescent="0.45">
      <c r="H5253" s="17"/>
    </row>
    <row r="5254" spans="8:8" x14ac:dyDescent="0.45">
      <c r="H5254" s="17"/>
    </row>
    <row r="5255" spans="8:8" x14ac:dyDescent="0.45">
      <c r="H5255" s="17"/>
    </row>
    <row r="5256" spans="8:8" x14ac:dyDescent="0.45">
      <c r="H5256" s="17"/>
    </row>
    <row r="5257" spans="8:8" x14ac:dyDescent="0.45">
      <c r="H5257" s="17"/>
    </row>
    <row r="5258" spans="8:8" x14ac:dyDescent="0.45">
      <c r="H5258" s="17"/>
    </row>
    <row r="5259" spans="8:8" x14ac:dyDescent="0.45">
      <c r="H5259" s="17"/>
    </row>
    <row r="5260" spans="8:8" x14ac:dyDescent="0.45">
      <c r="H5260" s="17"/>
    </row>
    <row r="5261" spans="8:8" x14ac:dyDescent="0.45">
      <c r="H5261" s="17"/>
    </row>
    <row r="5262" spans="8:8" x14ac:dyDescent="0.45">
      <c r="H5262" s="17"/>
    </row>
    <row r="5263" spans="8:8" x14ac:dyDescent="0.45">
      <c r="H5263" s="17"/>
    </row>
    <row r="5264" spans="8:8" x14ac:dyDescent="0.45">
      <c r="H5264" s="17"/>
    </row>
    <row r="5265" spans="8:8" x14ac:dyDescent="0.45">
      <c r="H5265" s="17"/>
    </row>
    <row r="5266" spans="8:8" x14ac:dyDescent="0.45">
      <c r="H5266" s="17"/>
    </row>
    <row r="5267" spans="8:8" x14ac:dyDescent="0.45">
      <c r="H5267" s="17"/>
    </row>
    <row r="5268" spans="8:8" x14ac:dyDescent="0.45">
      <c r="H5268" s="17"/>
    </row>
    <row r="5269" spans="8:8" x14ac:dyDescent="0.45">
      <c r="H5269" s="17"/>
    </row>
    <row r="5270" spans="8:8" x14ac:dyDescent="0.45">
      <c r="H5270" s="17"/>
    </row>
    <row r="5271" spans="8:8" x14ac:dyDescent="0.45">
      <c r="H5271" s="17"/>
    </row>
    <row r="5272" spans="8:8" x14ac:dyDescent="0.45">
      <c r="H5272" s="17"/>
    </row>
    <row r="5273" spans="8:8" x14ac:dyDescent="0.45">
      <c r="H5273" s="17"/>
    </row>
    <row r="5274" spans="8:8" x14ac:dyDescent="0.45">
      <c r="H5274" s="17"/>
    </row>
    <row r="5275" spans="8:8" x14ac:dyDescent="0.45">
      <c r="H5275" s="17"/>
    </row>
    <row r="5276" spans="8:8" x14ac:dyDescent="0.45">
      <c r="H5276" s="17"/>
    </row>
    <row r="5277" spans="8:8" x14ac:dyDescent="0.45">
      <c r="H5277" s="17"/>
    </row>
    <row r="5278" spans="8:8" x14ac:dyDescent="0.45">
      <c r="H5278" s="17"/>
    </row>
    <row r="5279" spans="8:8" x14ac:dyDescent="0.45">
      <c r="H5279" s="17"/>
    </row>
    <row r="5280" spans="8:8" x14ac:dyDescent="0.45">
      <c r="H5280" s="17"/>
    </row>
    <row r="5281" spans="8:8" x14ac:dyDescent="0.45">
      <c r="H5281" s="17"/>
    </row>
    <row r="5282" spans="8:8" x14ac:dyDescent="0.45">
      <c r="H5282" s="17"/>
    </row>
    <row r="5283" spans="8:8" x14ac:dyDescent="0.45">
      <c r="H5283" s="17"/>
    </row>
    <row r="5284" spans="8:8" x14ac:dyDescent="0.45">
      <c r="H5284" s="17"/>
    </row>
    <row r="5285" spans="8:8" x14ac:dyDescent="0.45">
      <c r="H5285" s="17"/>
    </row>
    <row r="5286" spans="8:8" x14ac:dyDescent="0.45">
      <c r="H5286" s="17"/>
    </row>
    <row r="5287" spans="8:8" x14ac:dyDescent="0.45">
      <c r="H5287" s="17"/>
    </row>
    <row r="5288" spans="8:8" x14ac:dyDescent="0.45">
      <c r="H5288" s="17"/>
    </row>
    <row r="5289" spans="8:8" x14ac:dyDescent="0.45">
      <c r="H5289" s="17"/>
    </row>
    <row r="5290" spans="8:8" x14ac:dyDescent="0.45">
      <c r="H5290" s="17"/>
    </row>
    <row r="5291" spans="8:8" x14ac:dyDescent="0.45">
      <c r="H5291" s="17"/>
    </row>
    <row r="5292" spans="8:8" x14ac:dyDescent="0.45">
      <c r="H5292" s="17"/>
    </row>
    <row r="5293" spans="8:8" x14ac:dyDescent="0.45">
      <c r="H5293" s="17"/>
    </row>
    <row r="5294" spans="8:8" x14ac:dyDescent="0.45">
      <c r="H5294" s="17"/>
    </row>
    <row r="5295" spans="8:8" x14ac:dyDescent="0.45">
      <c r="H5295" s="17"/>
    </row>
    <row r="5296" spans="8:8" x14ac:dyDescent="0.45">
      <c r="H5296" s="17"/>
    </row>
    <row r="5297" spans="8:8" x14ac:dyDescent="0.45">
      <c r="H5297" s="17"/>
    </row>
    <row r="5298" spans="8:8" x14ac:dyDescent="0.45">
      <c r="H5298" s="17"/>
    </row>
    <row r="5299" spans="8:8" x14ac:dyDescent="0.45">
      <c r="H5299" s="17"/>
    </row>
    <row r="5300" spans="8:8" x14ac:dyDescent="0.45">
      <c r="H5300" s="17"/>
    </row>
    <row r="5301" spans="8:8" x14ac:dyDescent="0.45">
      <c r="H5301" s="17"/>
    </row>
    <row r="5302" spans="8:8" x14ac:dyDescent="0.45">
      <c r="H5302" s="17"/>
    </row>
    <row r="5303" spans="8:8" x14ac:dyDescent="0.45">
      <c r="H5303" s="17"/>
    </row>
    <row r="5304" spans="8:8" x14ac:dyDescent="0.45">
      <c r="H5304" s="17"/>
    </row>
    <row r="5305" spans="8:8" x14ac:dyDescent="0.45">
      <c r="H5305" s="17"/>
    </row>
    <row r="5306" spans="8:8" x14ac:dyDescent="0.45">
      <c r="H5306" s="17"/>
    </row>
    <row r="5307" spans="8:8" x14ac:dyDescent="0.45">
      <c r="H5307" s="17"/>
    </row>
    <row r="5308" spans="8:8" x14ac:dyDescent="0.45">
      <c r="H5308" s="17"/>
    </row>
    <row r="5309" spans="8:8" x14ac:dyDescent="0.45">
      <c r="H5309" s="17"/>
    </row>
    <row r="5310" spans="8:8" x14ac:dyDescent="0.45">
      <c r="H5310" s="17"/>
    </row>
    <row r="5311" spans="8:8" x14ac:dyDescent="0.45">
      <c r="H5311" s="17"/>
    </row>
    <row r="5312" spans="8:8" x14ac:dyDescent="0.45">
      <c r="H5312" s="17"/>
    </row>
    <row r="5313" spans="8:8" x14ac:dyDescent="0.45">
      <c r="H5313" s="17"/>
    </row>
    <row r="5314" spans="8:8" x14ac:dyDescent="0.45">
      <c r="H5314" s="17"/>
    </row>
    <row r="5315" spans="8:8" x14ac:dyDescent="0.45">
      <c r="H5315" s="17"/>
    </row>
    <row r="5316" spans="8:8" x14ac:dyDescent="0.45">
      <c r="H5316" s="17"/>
    </row>
    <row r="5317" spans="8:8" x14ac:dyDescent="0.45">
      <c r="H5317" s="17"/>
    </row>
    <row r="5318" spans="8:8" x14ac:dyDescent="0.45">
      <c r="H5318" s="17"/>
    </row>
    <row r="5319" spans="8:8" x14ac:dyDescent="0.45">
      <c r="H5319" s="17"/>
    </row>
    <row r="5320" spans="8:8" x14ac:dyDescent="0.45">
      <c r="H5320" s="17"/>
    </row>
    <row r="5321" spans="8:8" x14ac:dyDescent="0.45">
      <c r="H5321" s="17"/>
    </row>
    <row r="5322" spans="8:8" x14ac:dyDescent="0.45">
      <c r="H5322" s="17"/>
    </row>
    <row r="5323" spans="8:8" x14ac:dyDescent="0.45">
      <c r="H5323" s="17"/>
    </row>
    <row r="5324" spans="8:8" x14ac:dyDescent="0.45">
      <c r="H5324" s="17"/>
    </row>
    <row r="5325" spans="8:8" x14ac:dyDescent="0.45">
      <c r="H5325" s="17"/>
    </row>
    <row r="5326" spans="8:8" x14ac:dyDescent="0.45">
      <c r="H5326" s="17"/>
    </row>
    <row r="5327" spans="8:8" x14ac:dyDescent="0.45">
      <c r="H5327" s="17"/>
    </row>
    <row r="5328" spans="8:8" x14ac:dyDescent="0.45">
      <c r="H5328" s="17"/>
    </row>
    <row r="5329" spans="8:8" x14ac:dyDescent="0.45">
      <c r="H5329" s="17"/>
    </row>
    <row r="5330" spans="8:8" x14ac:dyDescent="0.45">
      <c r="H5330" s="17"/>
    </row>
    <row r="5331" spans="8:8" x14ac:dyDescent="0.45">
      <c r="H5331" s="17"/>
    </row>
    <row r="5332" spans="8:8" x14ac:dyDescent="0.45">
      <c r="H5332" s="17"/>
    </row>
    <row r="5333" spans="8:8" x14ac:dyDescent="0.45">
      <c r="H5333" s="17"/>
    </row>
    <row r="5334" spans="8:8" x14ac:dyDescent="0.45">
      <c r="H5334" s="17"/>
    </row>
    <row r="5335" spans="8:8" x14ac:dyDescent="0.45">
      <c r="H5335" s="17"/>
    </row>
    <row r="5336" spans="8:8" x14ac:dyDescent="0.45">
      <c r="H5336" s="17"/>
    </row>
    <row r="5337" spans="8:8" x14ac:dyDescent="0.45">
      <c r="H5337" s="17"/>
    </row>
    <row r="5338" spans="8:8" x14ac:dyDescent="0.45">
      <c r="H5338" s="17"/>
    </row>
    <row r="5339" spans="8:8" x14ac:dyDescent="0.45">
      <c r="H5339" s="17"/>
    </row>
    <row r="5340" spans="8:8" x14ac:dyDescent="0.45">
      <c r="H5340" s="17"/>
    </row>
    <row r="5341" spans="8:8" x14ac:dyDescent="0.45">
      <c r="H5341" s="17"/>
    </row>
    <row r="5342" spans="8:8" x14ac:dyDescent="0.45">
      <c r="H5342" s="17"/>
    </row>
    <row r="5343" spans="8:8" x14ac:dyDescent="0.45">
      <c r="H5343" s="17"/>
    </row>
    <row r="5344" spans="8:8" x14ac:dyDescent="0.45">
      <c r="H5344" s="17"/>
    </row>
    <row r="5345" spans="8:8" x14ac:dyDescent="0.45">
      <c r="H5345" s="17"/>
    </row>
    <row r="5346" spans="8:8" x14ac:dyDescent="0.45">
      <c r="H5346" s="17"/>
    </row>
    <row r="5347" spans="8:8" x14ac:dyDescent="0.45">
      <c r="H5347" s="17"/>
    </row>
    <row r="5348" spans="8:8" x14ac:dyDescent="0.45">
      <c r="H5348" s="17"/>
    </row>
    <row r="5349" spans="8:8" x14ac:dyDescent="0.45">
      <c r="H5349" s="17"/>
    </row>
    <row r="5350" spans="8:8" x14ac:dyDescent="0.45">
      <c r="H5350" s="17"/>
    </row>
    <row r="5351" spans="8:8" x14ac:dyDescent="0.45">
      <c r="H5351" s="17"/>
    </row>
    <row r="5352" spans="8:8" x14ac:dyDescent="0.45">
      <c r="H5352" s="17"/>
    </row>
    <row r="5353" spans="8:8" x14ac:dyDescent="0.45">
      <c r="H5353" s="17"/>
    </row>
    <row r="5354" spans="8:8" x14ac:dyDescent="0.45">
      <c r="H5354" s="17"/>
    </row>
    <row r="5355" spans="8:8" x14ac:dyDescent="0.45">
      <c r="H5355" s="17"/>
    </row>
    <row r="5356" spans="8:8" x14ac:dyDescent="0.45">
      <c r="H5356" s="17"/>
    </row>
    <row r="5357" spans="8:8" x14ac:dyDescent="0.45">
      <c r="H5357" s="17"/>
    </row>
    <row r="5358" spans="8:8" x14ac:dyDescent="0.45">
      <c r="H5358" s="17"/>
    </row>
    <row r="5359" spans="8:8" x14ac:dyDescent="0.45">
      <c r="H5359" s="17"/>
    </row>
    <row r="5360" spans="8:8" x14ac:dyDescent="0.45">
      <c r="H5360" s="17"/>
    </row>
    <row r="5361" spans="8:8" x14ac:dyDescent="0.45">
      <c r="H5361" s="17"/>
    </row>
    <row r="5362" spans="8:8" x14ac:dyDescent="0.45">
      <c r="H5362" s="17"/>
    </row>
    <row r="5363" spans="8:8" x14ac:dyDescent="0.45">
      <c r="H5363" s="17"/>
    </row>
    <row r="5364" spans="8:8" x14ac:dyDescent="0.45">
      <c r="H5364" s="17"/>
    </row>
    <row r="5365" spans="8:8" x14ac:dyDescent="0.45">
      <c r="H5365" s="17"/>
    </row>
    <row r="5366" spans="8:8" x14ac:dyDescent="0.45">
      <c r="H5366" s="17"/>
    </row>
    <row r="5367" spans="8:8" x14ac:dyDescent="0.45">
      <c r="H5367" s="17"/>
    </row>
    <row r="5368" spans="8:8" x14ac:dyDescent="0.45">
      <c r="H5368" s="17"/>
    </row>
    <row r="5369" spans="8:8" x14ac:dyDescent="0.45">
      <c r="H5369" s="17"/>
    </row>
    <row r="5370" spans="8:8" x14ac:dyDescent="0.45">
      <c r="H5370" s="17"/>
    </row>
    <row r="5371" spans="8:8" x14ac:dyDescent="0.45">
      <c r="H5371" s="17"/>
    </row>
    <row r="5372" spans="8:8" x14ac:dyDescent="0.45">
      <c r="H5372" s="17"/>
    </row>
    <row r="5373" spans="8:8" x14ac:dyDescent="0.45">
      <c r="H5373" s="17"/>
    </row>
    <row r="5374" spans="8:8" x14ac:dyDescent="0.45">
      <c r="H5374" s="17"/>
    </row>
    <row r="5375" spans="8:8" x14ac:dyDescent="0.45">
      <c r="H5375" s="17"/>
    </row>
    <row r="5376" spans="8:8" x14ac:dyDescent="0.45">
      <c r="H5376" s="17"/>
    </row>
    <row r="5377" spans="8:8" x14ac:dyDescent="0.45">
      <c r="H5377" s="17"/>
    </row>
    <row r="5378" spans="8:8" x14ac:dyDescent="0.45">
      <c r="H5378" s="17"/>
    </row>
    <row r="5379" spans="8:8" x14ac:dyDescent="0.45">
      <c r="H5379" s="17"/>
    </row>
    <row r="5380" spans="8:8" x14ac:dyDescent="0.45">
      <c r="H5380" s="17"/>
    </row>
    <row r="5381" spans="8:8" x14ac:dyDescent="0.45">
      <c r="H5381" s="17"/>
    </row>
    <row r="5382" spans="8:8" x14ac:dyDescent="0.45">
      <c r="H5382" s="17"/>
    </row>
    <row r="5383" spans="8:8" x14ac:dyDescent="0.45">
      <c r="H5383" s="17"/>
    </row>
    <row r="5384" spans="8:8" x14ac:dyDescent="0.45">
      <c r="H5384" s="17"/>
    </row>
    <row r="5385" spans="8:8" x14ac:dyDescent="0.45">
      <c r="H5385" s="17"/>
    </row>
    <row r="5386" spans="8:8" x14ac:dyDescent="0.45">
      <c r="H5386" s="17"/>
    </row>
    <row r="5387" spans="8:8" x14ac:dyDescent="0.45">
      <c r="H5387" s="17"/>
    </row>
    <row r="5388" spans="8:8" x14ac:dyDescent="0.45">
      <c r="H5388" s="17"/>
    </row>
    <row r="5389" spans="8:8" x14ac:dyDescent="0.45">
      <c r="H5389" s="17"/>
    </row>
    <row r="5390" spans="8:8" x14ac:dyDescent="0.45">
      <c r="H5390" s="17"/>
    </row>
    <row r="5391" spans="8:8" x14ac:dyDescent="0.45">
      <c r="H5391" s="17"/>
    </row>
    <row r="5392" spans="8:8" x14ac:dyDescent="0.45">
      <c r="H5392" s="17"/>
    </row>
    <row r="5393" spans="8:8" x14ac:dyDescent="0.45">
      <c r="H5393" s="17"/>
    </row>
    <row r="5394" spans="8:8" x14ac:dyDescent="0.45">
      <c r="H5394" s="17"/>
    </row>
    <row r="5395" spans="8:8" x14ac:dyDescent="0.45">
      <c r="H5395" s="17"/>
    </row>
    <row r="5396" spans="8:8" x14ac:dyDescent="0.45">
      <c r="H5396" s="17"/>
    </row>
    <row r="5397" spans="8:8" x14ac:dyDescent="0.45">
      <c r="H5397" s="17"/>
    </row>
    <row r="5398" spans="8:8" x14ac:dyDescent="0.45">
      <c r="H5398" s="17"/>
    </row>
    <row r="5399" spans="8:8" x14ac:dyDescent="0.45">
      <c r="H5399" s="17"/>
    </row>
    <row r="5400" spans="8:8" x14ac:dyDescent="0.45">
      <c r="H5400" s="17"/>
    </row>
    <row r="5401" spans="8:8" x14ac:dyDescent="0.45">
      <c r="H5401" s="17"/>
    </row>
    <row r="5402" spans="8:8" x14ac:dyDescent="0.45">
      <c r="H5402" s="17"/>
    </row>
    <row r="5403" spans="8:8" x14ac:dyDescent="0.45">
      <c r="H5403" s="17"/>
    </row>
    <row r="5404" spans="8:8" x14ac:dyDescent="0.45">
      <c r="H5404" s="17"/>
    </row>
    <row r="5405" spans="8:8" x14ac:dyDescent="0.45">
      <c r="H5405" s="17"/>
    </row>
    <row r="5406" spans="8:8" x14ac:dyDescent="0.45">
      <c r="H5406" s="17"/>
    </row>
    <row r="5407" spans="8:8" x14ac:dyDescent="0.45">
      <c r="H5407" s="17"/>
    </row>
    <row r="5408" spans="8:8" x14ac:dyDescent="0.45">
      <c r="H5408" s="17"/>
    </row>
    <row r="5409" spans="8:8" x14ac:dyDescent="0.45">
      <c r="H5409" s="17"/>
    </row>
    <row r="5410" spans="8:8" x14ac:dyDescent="0.45">
      <c r="H5410" s="17"/>
    </row>
    <row r="5411" spans="8:8" x14ac:dyDescent="0.45">
      <c r="H5411" s="17"/>
    </row>
    <row r="5412" spans="8:8" x14ac:dyDescent="0.45">
      <c r="H5412" s="17"/>
    </row>
    <row r="5413" spans="8:8" x14ac:dyDescent="0.45">
      <c r="H5413" s="17"/>
    </row>
    <row r="5414" spans="8:8" x14ac:dyDescent="0.45">
      <c r="H5414" s="17"/>
    </row>
    <row r="5415" spans="8:8" x14ac:dyDescent="0.45">
      <c r="H5415" s="17"/>
    </row>
    <row r="5416" spans="8:8" x14ac:dyDescent="0.45">
      <c r="H5416" s="17"/>
    </row>
    <row r="5417" spans="8:8" x14ac:dyDescent="0.45">
      <c r="H5417" s="17"/>
    </row>
    <row r="5418" spans="8:8" x14ac:dyDescent="0.45">
      <c r="H5418" s="17"/>
    </row>
    <row r="5419" spans="8:8" x14ac:dyDescent="0.45">
      <c r="H5419" s="17"/>
    </row>
    <row r="5420" spans="8:8" x14ac:dyDescent="0.45">
      <c r="H5420" s="17"/>
    </row>
    <row r="5421" spans="8:8" x14ac:dyDescent="0.45">
      <c r="H5421" s="17"/>
    </row>
    <row r="5422" spans="8:8" x14ac:dyDescent="0.45">
      <c r="H5422" s="17"/>
    </row>
    <row r="5423" spans="8:8" x14ac:dyDescent="0.45">
      <c r="H5423" s="17"/>
    </row>
    <row r="5424" spans="8:8" x14ac:dyDescent="0.45">
      <c r="H5424" s="17"/>
    </row>
    <row r="5425" spans="8:8" x14ac:dyDescent="0.45">
      <c r="H5425" s="17"/>
    </row>
    <row r="5426" spans="8:8" x14ac:dyDescent="0.45">
      <c r="H5426" s="17"/>
    </row>
    <row r="5427" spans="8:8" x14ac:dyDescent="0.45">
      <c r="H5427" s="17"/>
    </row>
    <row r="5428" spans="8:8" x14ac:dyDescent="0.45">
      <c r="H5428" s="17"/>
    </row>
    <row r="5429" spans="8:8" x14ac:dyDescent="0.45">
      <c r="H5429" s="17"/>
    </row>
    <row r="5430" spans="8:8" x14ac:dyDescent="0.45">
      <c r="H5430" s="17"/>
    </row>
    <row r="5431" spans="8:8" x14ac:dyDescent="0.45">
      <c r="H5431" s="17"/>
    </row>
    <row r="5432" spans="8:8" x14ac:dyDescent="0.45">
      <c r="H5432" s="17"/>
    </row>
    <row r="5433" spans="8:8" x14ac:dyDescent="0.45">
      <c r="H5433" s="17"/>
    </row>
    <row r="5434" spans="8:8" x14ac:dyDescent="0.45">
      <c r="H5434" s="17"/>
    </row>
    <row r="5435" spans="8:8" x14ac:dyDescent="0.45">
      <c r="H5435" s="17"/>
    </row>
    <row r="5436" spans="8:8" x14ac:dyDescent="0.45">
      <c r="H5436" s="17"/>
    </row>
    <row r="5437" spans="8:8" x14ac:dyDescent="0.45">
      <c r="H5437" s="17"/>
    </row>
    <row r="5438" spans="8:8" x14ac:dyDescent="0.45">
      <c r="H5438" s="17"/>
    </row>
    <row r="5439" spans="8:8" x14ac:dyDescent="0.45">
      <c r="H5439" s="17"/>
    </row>
    <row r="5440" spans="8:8" x14ac:dyDescent="0.45">
      <c r="H5440" s="17"/>
    </row>
    <row r="5441" spans="8:8" x14ac:dyDescent="0.45">
      <c r="H5441" s="17"/>
    </row>
    <row r="5442" spans="8:8" x14ac:dyDescent="0.45">
      <c r="H5442" s="17"/>
    </row>
  </sheetData>
  <phoneticPr fontId="10" type="noConversion"/>
  <pageMargins left="0.7" right="0.7" top="0.75" bottom="0.75" header="0.3" footer="0.3"/>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2C374-8FF0-44AA-8C8B-D4EED654D336}">
  <sheetPr codeName="Tabelle7"/>
  <dimension ref="B1:S59"/>
  <sheetViews>
    <sheetView zoomScale="90" zoomScaleNormal="90" workbookViewId="0"/>
  </sheetViews>
  <sheetFormatPr defaultColWidth="11.3984375" defaultRowHeight="14.25" x14ac:dyDescent="0.45"/>
  <cols>
    <col min="1" max="1" width="4.59765625" bestFit="1" customWidth="1"/>
    <col min="2" max="4" width="32.86328125" customWidth="1"/>
    <col min="5" max="5" width="21.265625" customWidth="1"/>
    <col min="6" max="6" width="5.1328125" bestFit="1" customWidth="1"/>
    <col min="7" max="7" width="8.73046875"/>
    <col min="8" max="11" width="18" customWidth="1"/>
    <col min="12" max="12" width="7.73046875" customWidth="1"/>
    <col min="13" max="15" width="28.59765625" customWidth="1"/>
    <col min="16" max="16" width="21.1328125" customWidth="1"/>
    <col min="17" max="17" width="8" bestFit="1" customWidth="1"/>
    <col min="18" max="18" width="24" customWidth="1"/>
    <col min="19" max="19" width="16.73046875" customWidth="1"/>
  </cols>
  <sheetData>
    <row r="1" spans="2:19" x14ac:dyDescent="0.45">
      <c r="B1" t="s">
        <v>7376</v>
      </c>
      <c r="I1" s="108"/>
      <c r="J1" s="108"/>
      <c r="K1" s="108"/>
      <c r="M1" s="108"/>
      <c r="N1" s="108"/>
      <c r="O1" s="108"/>
      <c r="P1" s="108"/>
      <c r="Q1" s="108"/>
      <c r="R1" s="108"/>
    </row>
    <row r="2" spans="2:19" x14ac:dyDescent="0.45">
      <c r="H2" s="108" t="s">
        <v>7371</v>
      </c>
      <c r="I2" s="108"/>
      <c r="J2" s="108"/>
      <c r="K2" s="108"/>
      <c r="M2" s="108"/>
      <c r="N2" s="108"/>
      <c r="O2" s="108"/>
      <c r="P2" s="108"/>
      <c r="Q2" s="108"/>
      <c r="R2" s="108"/>
    </row>
    <row r="3" spans="2:19" ht="14.65" thickBot="1" x14ac:dyDescent="0.5">
      <c r="H3" s="1" t="s">
        <v>7369</v>
      </c>
      <c r="I3" s="1"/>
      <c r="J3" s="1"/>
      <c r="K3" s="1"/>
      <c r="L3" s="11"/>
      <c r="M3" s="1" t="s">
        <v>240</v>
      </c>
    </row>
    <row r="4" spans="2:19" x14ac:dyDescent="0.45">
      <c r="H4" s="117" t="s">
        <v>5994</v>
      </c>
      <c r="I4" s="118" t="s">
        <v>5995</v>
      </c>
      <c r="J4" s="118" t="s">
        <v>5996</v>
      </c>
      <c r="K4" s="118" t="s">
        <v>7398</v>
      </c>
      <c r="L4" s="119" t="s">
        <v>7370</v>
      </c>
      <c r="M4" s="118" t="s">
        <v>5955</v>
      </c>
      <c r="N4" s="118" t="s">
        <v>5967</v>
      </c>
      <c r="O4" s="118" t="s">
        <v>5968</v>
      </c>
      <c r="P4" s="118" t="s">
        <v>7398</v>
      </c>
      <c r="Q4" s="119" t="s">
        <v>6082</v>
      </c>
      <c r="R4" s="120" t="s">
        <v>7372</v>
      </c>
      <c r="S4" s="125" t="s">
        <v>6081</v>
      </c>
    </row>
    <row r="5" spans="2:19" x14ac:dyDescent="0.45">
      <c r="H5" s="121" t="str">
        <f t="shared" ref="H5:H36" si="0">INDEX($B$10:$B$21,MATCH($L5,$F$10:$F$21,0))</f>
        <v>an Streu, Kompost oder oberirdische Pflanzenteile</v>
      </c>
      <c r="I5" s="114" t="str">
        <f t="shared" ref="I5:I36" si="1">INDEX($C$10:$C$21,MATCH($L5,$F$10:$F$21,0))</f>
        <v>dans la litière, sur compost, parties aerienne d'une plante</v>
      </c>
      <c r="J5" s="114" t="str">
        <f t="shared" ref="J5:J36" si="2">INDEX($D$10:$D$21,MATCH($L5,$F$10:$F$21,0))</f>
        <v>su lettiera, composto o parti aeree delle piante</v>
      </c>
      <c r="K5" s="114" t="str">
        <f ca="1">OFFSET(H5,0,language!$E$8)</f>
        <v>an Streu, Kompost oder oberirdische Pflanzenteile</v>
      </c>
      <c r="L5" s="111">
        <v>1</v>
      </c>
      <c r="M5" s="113" t="str">
        <f>lists!$B$5</f>
        <v>[keine Eingabe]</v>
      </c>
      <c r="N5" s="113" t="str">
        <f>lists!$C$5</f>
        <v>[rien]</v>
      </c>
      <c r="O5" s="113" t="str">
        <f>lists!$D$5</f>
        <v>[niente]</v>
      </c>
      <c r="P5" s="113" t="str">
        <f ca="1">OFFSET(M5,0,language!$E$8)</f>
        <v>[keine Eingabe]</v>
      </c>
      <c r="Q5" s="111"/>
      <c r="R5" s="115" t="str">
        <f t="shared" ref="R5:R36" ca="1" si="3">K5&amp;P5</f>
        <v>an Streu, Kompost oder oberirdische Pflanzenteile[keine Eingabe]</v>
      </c>
      <c r="S5" s="125" t="s">
        <v>6081</v>
      </c>
    </row>
    <row r="6" spans="2:19" x14ac:dyDescent="0.45">
      <c r="H6" s="121" t="str">
        <f t="shared" si="0"/>
        <v>an Streu, Kompost oder oberirdische Pflanzenteile</v>
      </c>
      <c r="I6" s="114" t="str">
        <f t="shared" si="1"/>
        <v>dans la litière, sur compost, parties aerienne d'une plante</v>
      </c>
      <c r="J6" s="114" t="str">
        <f t="shared" si="2"/>
        <v>su lettiera, composto o parti aeree delle piante</v>
      </c>
      <c r="K6" s="114" t="str">
        <f ca="1">OFFSET(H6,0,language!$E$8)</f>
        <v>an Streu, Kompost oder oberirdische Pflanzenteile</v>
      </c>
      <c r="L6" s="111">
        <v>1</v>
      </c>
      <c r="M6" s="114" t="s">
        <v>34</v>
      </c>
      <c r="N6" s="114" t="s">
        <v>5999</v>
      </c>
      <c r="O6" s="114" t="s">
        <v>6000</v>
      </c>
      <c r="P6" s="113" t="str">
        <f ca="1">OFFSET(M6,0,language!$E$8)</f>
        <v>Nadelstreu</v>
      </c>
      <c r="Q6" s="111">
        <v>1</v>
      </c>
      <c r="R6" s="115" t="str">
        <f t="shared" ca="1" si="3"/>
        <v>an Streu, Kompost oder oberirdische PflanzenteileNadelstreu</v>
      </c>
      <c r="S6" s="125" t="s">
        <v>6081</v>
      </c>
    </row>
    <row r="7" spans="2:19" x14ac:dyDescent="0.45">
      <c r="B7" s="1" t="s">
        <v>239</v>
      </c>
      <c r="H7" s="121" t="str">
        <f t="shared" si="0"/>
        <v>an Streu, Kompost oder oberirdische Pflanzenteile</v>
      </c>
      <c r="I7" s="114" t="str">
        <f t="shared" si="1"/>
        <v>dans la litière, sur compost, parties aerienne d'une plante</v>
      </c>
      <c r="J7" s="114" t="str">
        <f t="shared" si="2"/>
        <v>su lettiera, composto o parti aeree delle piante</v>
      </c>
      <c r="K7" s="114" t="str">
        <f ca="1">OFFSET(H7,0,language!$E$8)</f>
        <v>an Streu, Kompost oder oberirdische Pflanzenteile</v>
      </c>
      <c r="L7" s="111">
        <v>1</v>
      </c>
      <c r="M7" s="114" t="s">
        <v>36</v>
      </c>
      <c r="N7" s="114" t="s">
        <v>7373</v>
      </c>
      <c r="O7" s="114" t="s">
        <v>6001</v>
      </c>
      <c r="P7" s="113" t="str">
        <f ca="1">OFFSET(M7,0,language!$E$8)</f>
        <v>Laubstreu</v>
      </c>
      <c r="Q7" s="111">
        <v>2</v>
      </c>
      <c r="R7" s="115" t="str">
        <f t="shared" ca="1" si="3"/>
        <v>an Streu, Kompost oder oberirdische PflanzenteileLaubstreu</v>
      </c>
      <c r="S7" s="125" t="s">
        <v>6081</v>
      </c>
    </row>
    <row r="8" spans="2:19" x14ac:dyDescent="0.45">
      <c r="B8" t="s">
        <v>5955</v>
      </c>
      <c r="C8" t="s">
        <v>5967</v>
      </c>
      <c r="D8" t="s">
        <v>5968</v>
      </c>
      <c r="E8" t="s">
        <v>7367</v>
      </c>
      <c r="F8" t="s">
        <v>5993</v>
      </c>
      <c r="H8" s="121" t="str">
        <f t="shared" si="0"/>
        <v>an Streu, Kompost oder oberirdische Pflanzenteile</v>
      </c>
      <c r="I8" s="114" t="str">
        <f t="shared" si="1"/>
        <v>dans la litière, sur compost, parties aerienne d'une plante</v>
      </c>
      <c r="J8" s="114" t="str">
        <f t="shared" si="2"/>
        <v>su lettiera, composto o parti aeree delle piante</v>
      </c>
      <c r="K8" s="114" t="str">
        <f ca="1">OFFSET(H8,0,language!$E$8)</f>
        <v>an Streu, Kompost oder oberirdische Pflanzenteile</v>
      </c>
      <c r="L8" s="111">
        <v>1</v>
      </c>
      <c r="M8" s="114" t="s">
        <v>425</v>
      </c>
      <c r="N8" s="114" t="s">
        <v>7374</v>
      </c>
      <c r="O8" s="114" t="s">
        <v>6002</v>
      </c>
      <c r="P8" s="113" t="str">
        <f ca="1">OFFSET(M8,0,language!$E$8)</f>
        <v>Laub- und Nadelstreu</v>
      </c>
      <c r="Q8" s="111">
        <v>3</v>
      </c>
      <c r="R8" s="115" t="str">
        <f t="shared" ca="1" si="3"/>
        <v>an Streu, Kompost oder oberirdische PflanzenteileLaub- und Nadelstreu</v>
      </c>
      <c r="S8" s="125" t="s">
        <v>6081</v>
      </c>
    </row>
    <row r="9" spans="2:19" x14ac:dyDescent="0.45">
      <c r="B9" t="str">
        <f>lists!$B$5</f>
        <v>[keine Eingabe]</v>
      </c>
      <c r="C9" t="str">
        <f>lists!$C$5</f>
        <v>[rien]</v>
      </c>
      <c r="D9" t="str">
        <f>lists!$D$5</f>
        <v>[niente]</v>
      </c>
      <c r="E9" t="str">
        <f ca="1">OFFSET(Table6_Subgrob[[#This Row],[DE]],0,language!$E$8)</f>
        <v>[keine Eingabe]</v>
      </c>
      <c r="H9" s="121" t="str">
        <f t="shared" si="0"/>
        <v>an Streu, Kompost oder oberirdische Pflanzenteile</v>
      </c>
      <c r="I9" s="114" t="str">
        <f t="shared" si="1"/>
        <v>dans la litière, sur compost, parties aerienne d'une plante</v>
      </c>
      <c r="J9" s="114" t="str">
        <f t="shared" si="2"/>
        <v>su lettiera, composto o parti aeree delle piante</v>
      </c>
      <c r="K9" s="114" t="str">
        <f ca="1">OFFSET(H9,0,language!$E$8)</f>
        <v>an Streu, Kompost oder oberirdische Pflanzenteile</v>
      </c>
      <c r="L9" s="111">
        <v>1</v>
      </c>
      <c r="M9" s="114" t="s">
        <v>426</v>
      </c>
      <c r="N9" s="114" t="s">
        <v>6003</v>
      </c>
      <c r="O9" s="114" t="s">
        <v>6004</v>
      </c>
      <c r="P9" s="113" t="str">
        <f ca="1">OFFSET(M9,0,language!$E$8)</f>
        <v>Gras- und Krautstreu</v>
      </c>
      <c r="Q9" s="111">
        <v>4</v>
      </c>
      <c r="R9" s="115" t="str">
        <f t="shared" ca="1" si="3"/>
        <v>an Streu, Kompost oder oberirdische PflanzenteileGras- und Krautstreu</v>
      </c>
      <c r="S9" s="125" t="s">
        <v>6081</v>
      </c>
    </row>
    <row r="10" spans="2:19" x14ac:dyDescent="0.45">
      <c r="B10" t="s">
        <v>5956</v>
      </c>
      <c r="C10" t="s">
        <v>5969</v>
      </c>
      <c r="D10" t="s">
        <v>5981</v>
      </c>
      <c r="E10" t="str">
        <f ca="1">OFFSET(Table6_Subgrob[[#This Row],[DE]],0,language!$E$8)</f>
        <v>an Streu, Kompost oder oberirdische Pflanzenteile</v>
      </c>
      <c r="F10">
        <v>1</v>
      </c>
      <c r="H10" s="121" t="str">
        <f t="shared" si="0"/>
        <v>an Streu, Kompost oder oberirdische Pflanzenteile</v>
      </c>
      <c r="I10" s="114" t="str">
        <f t="shared" si="1"/>
        <v>dans la litière, sur compost, parties aerienne d'une plante</v>
      </c>
      <c r="J10" s="114" t="str">
        <f t="shared" si="2"/>
        <v>su lettiera, composto o parti aeree delle piante</v>
      </c>
      <c r="K10" s="114" t="str">
        <f ca="1">OFFSET(H10,0,language!$E$8)</f>
        <v>an Streu, Kompost oder oberirdische Pflanzenteile</v>
      </c>
      <c r="L10" s="111">
        <v>1</v>
      </c>
      <c r="M10" s="114" t="s">
        <v>38</v>
      </c>
      <c r="N10" s="114" t="s">
        <v>6005</v>
      </c>
      <c r="O10" s="114" t="s">
        <v>6006</v>
      </c>
      <c r="P10" s="113" t="str">
        <f ca="1">OFFSET(M10,0,language!$E$8)</f>
        <v>Stallstreu</v>
      </c>
      <c r="Q10" s="111">
        <v>5</v>
      </c>
      <c r="R10" s="115" t="str">
        <f t="shared" ca="1" si="3"/>
        <v>an Streu, Kompost oder oberirdische PflanzenteileStallstreu</v>
      </c>
      <c r="S10" s="125" t="s">
        <v>6081</v>
      </c>
    </row>
    <row r="11" spans="2:19" x14ac:dyDescent="0.45">
      <c r="B11" t="s">
        <v>5957</v>
      </c>
      <c r="C11" t="s">
        <v>5970</v>
      </c>
      <c r="D11" t="s">
        <v>5982</v>
      </c>
      <c r="E11" t="str">
        <f ca="1">OFFSET(Table6_Subgrob[[#This Row],[DE]],0,language!$E$8)</f>
        <v>Erde, Humus, Torf</v>
      </c>
      <c r="F11">
        <v>2</v>
      </c>
      <c r="H11" s="121" t="str">
        <f t="shared" si="0"/>
        <v>an Streu, Kompost oder oberirdische Pflanzenteile</v>
      </c>
      <c r="I11" s="114" t="str">
        <f t="shared" si="1"/>
        <v>dans la litière, sur compost, parties aerienne d'une plante</v>
      </c>
      <c r="J11" s="114" t="str">
        <f t="shared" si="2"/>
        <v>su lettiera, composto o parti aeree delle piante</v>
      </c>
      <c r="K11" s="114" t="str">
        <f ca="1">OFFSET(H11,0,language!$E$8)</f>
        <v>an Streu, Kompost oder oberirdische Pflanzenteile</v>
      </c>
      <c r="L11" s="111">
        <v>1</v>
      </c>
      <c r="M11" s="114" t="s">
        <v>427</v>
      </c>
      <c r="N11" s="114" t="s">
        <v>6007</v>
      </c>
      <c r="O11" s="114" t="s">
        <v>6008</v>
      </c>
      <c r="P11" s="113" t="str">
        <f ca="1">OFFSET(M11,0,language!$E$8)</f>
        <v>Kompost, Komposthaufen</v>
      </c>
      <c r="Q11" s="111">
        <v>6</v>
      </c>
      <c r="R11" s="115" t="str">
        <f t="shared" ca="1" si="3"/>
        <v>an Streu, Kompost oder oberirdische PflanzenteileKompost, Komposthaufen</v>
      </c>
      <c r="S11" s="125" t="s">
        <v>6081</v>
      </c>
    </row>
    <row r="12" spans="2:19" x14ac:dyDescent="0.45">
      <c r="B12" t="s">
        <v>5958</v>
      </c>
      <c r="C12" t="s">
        <v>5971</v>
      </c>
      <c r="D12" t="s">
        <v>5983</v>
      </c>
      <c r="E12" t="str">
        <f ca="1">OFFSET(Table6_Subgrob[[#This Row],[DE]],0,language!$E$8)</f>
        <v>an Holz</v>
      </c>
      <c r="F12">
        <v>3</v>
      </c>
      <c r="H12" s="121" t="str">
        <f t="shared" si="0"/>
        <v>an Streu, Kompost oder oberirdische Pflanzenteile</v>
      </c>
      <c r="I12" s="114" t="str">
        <f t="shared" si="1"/>
        <v>dans la litière, sur compost, parties aerienne d'une plante</v>
      </c>
      <c r="J12" s="114" t="str">
        <f t="shared" si="2"/>
        <v>su lettiera, composto o parti aeree delle piante</v>
      </c>
      <c r="K12" s="114" t="str">
        <f ca="1">OFFSET(H12,0,language!$E$8)</f>
        <v>an Streu, Kompost oder oberirdische Pflanzenteile</v>
      </c>
      <c r="L12" s="111">
        <v>1</v>
      </c>
      <c r="M12" s="114" t="s">
        <v>39</v>
      </c>
      <c r="N12" s="114" t="s">
        <v>6009</v>
      </c>
      <c r="O12" s="114" t="s">
        <v>6010</v>
      </c>
      <c r="P12" s="113" t="str">
        <f ca="1">OFFSET(M12,0,language!$E$8)</f>
        <v>Farne</v>
      </c>
      <c r="Q12" s="111">
        <v>36</v>
      </c>
      <c r="R12" s="115" t="str">
        <f t="shared" ca="1" si="3"/>
        <v>an Streu, Kompost oder oberirdische PflanzenteileFarne</v>
      </c>
      <c r="S12" s="125" t="s">
        <v>6081</v>
      </c>
    </row>
    <row r="13" spans="2:19" x14ac:dyDescent="0.45">
      <c r="B13" t="s">
        <v>5959</v>
      </c>
      <c r="C13" t="s">
        <v>5972</v>
      </c>
      <c r="D13" t="s">
        <v>5984</v>
      </c>
      <c r="E13" t="str">
        <f ca="1">OFFSET(Table6_Subgrob[[#This Row],[DE]],0,language!$E$8)</f>
        <v>auf Sand, sandigen Boeden</v>
      </c>
      <c r="F13">
        <v>4</v>
      </c>
      <c r="H13" s="121" t="str">
        <f t="shared" si="0"/>
        <v>an Streu, Kompost oder oberirdische Pflanzenteile</v>
      </c>
      <c r="I13" s="114" t="str">
        <f t="shared" si="1"/>
        <v>dans la litière, sur compost, parties aerienne d'une plante</v>
      </c>
      <c r="J13" s="114" t="str">
        <f t="shared" si="2"/>
        <v>su lettiera, composto o parti aeree delle piante</v>
      </c>
      <c r="K13" s="114" t="str">
        <f ca="1">OFFSET(H13,0,language!$E$8)</f>
        <v>an Streu, Kompost oder oberirdische Pflanzenteile</v>
      </c>
      <c r="L13" s="111">
        <v>1</v>
      </c>
      <c r="M13" s="114" t="s">
        <v>40</v>
      </c>
      <c r="N13" s="114" t="s">
        <v>6011</v>
      </c>
      <c r="O13" s="114" t="s">
        <v>6012</v>
      </c>
      <c r="P13" s="113" t="str">
        <f ca="1">OFFSET(M13,0,language!$E$8)</f>
        <v>Graeser</v>
      </c>
      <c r="Q13" s="111">
        <v>37</v>
      </c>
      <c r="R13" s="115" t="str">
        <f t="shared" ca="1" si="3"/>
        <v>an Streu, Kompost oder oberirdische PflanzenteileGraeser</v>
      </c>
      <c r="S13" s="125" t="s">
        <v>6081</v>
      </c>
    </row>
    <row r="14" spans="2:19" x14ac:dyDescent="0.45">
      <c r="B14" t="s">
        <v>5960</v>
      </c>
      <c r="C14" t="s">
        <v>5973</v>
      </c>
      <c r="D14" t="s">
        <v>5985</v>
      </c>
      <c r="E14" t="str">
        <f ca="1">OFFSET(Table6_Subgrob[[#This Row],[DE]],0,language!$E$8)</f>
        <v>auf Wurzeln und Rhizomen (Kraeuter)</v>
      </c>
      <c r="F14">
        <v>5</v>
      </c>
      <c r="H14" s="121" t="str">
        <f t="shared" si="0"/>
        <v>an Streu, Kompost oder oberirdische Pflanzenteile</v>
      </c>
      <c r="I14" s="114" t="str">
        <f t="shared" si="1"/>
        <v>dans la litière, sur compost, parties aerienne d'une plante</v>
      </c>
      <c r="J14" s="114" t="str">
        <f t="shared" si="2"/>
        <v>su lettiera, composto o parti aeree delle piante</v>
      </c>
      <c r="K14" s="114" t="str">
        <f ca="1">OFFSET(H14,0,language!$E$8)</f>
        <v>an Streu, Kompost oder oberirdische Pflanzenteile</v>
      </c>
      <c r="L14" s="111">
        <v>1</v>
      </c>
      <c r="M14" s="114" t="s">
        <v>41</v>
      </c>
      <c r="N14" s="114" t="s">
        <v>6013</v>
      </c>
      <c r="O14" s="114" t="s">
        <v>6014</v>
      </c>
      <c r="P14" s="113" t="str">
        <f ca="1">OFFSET(M14,0,language!$E$8)</f>
        <v>Kraeuter</v>
      </c>
      <c r="Q14" s="111">
        <v>38</v>
      </c>
      <c r="R14" s="115" t="str">
        <f t="shared" ca="1" si="3"/>
        <v>an Streu, Kompost oder oberirdische PflanzenteileKraeuter</v>
      </c>
      <c r="S14" s="125" t="s">
        <v>6081</v>
      </c>
    </row>
    <row r="15" spans="2:19" x14ac:dyDescent="0.45">
      <c r="B15" t="s">
        <v>5961</v>
      </c>
      <c r="C15" t="s">
        <v>5974</v>
      </c>
      <c r="D15" t="s">
        <v>5986</v>
      </c>
      <c r="E15" t="str">
        <f ca="1">OFFSET(Table6_Subgrob[[#This Row],[DE]],0,language!$E$8)</f>
        <v>auf Dung</v>
      </c>
      <c r="F15">
        <v>6</v>
      </c>
      <c r="H15" s="121" t="str">
        <f t="shared" si="0"/>
        <v>an Streu, Kompost oder oberirdische Pflanzenteile</v>
      </c>
      <c r="I15" s="114" t="str">
        <f t="shared" si="1"/>
        <v>dans la litière, sur compost, parties aerienne d'une plante</v>
      </c>
      <c r="J15" s="114" t="str">
        <f t="shared" si="2"/>
        <v>su lettiera, composto o parti aeree delle piante</v>
      </c>
      <c r="K15" s="114" t="str">
        <f ca="1">OFFSET(H15,0,language!$E$8)</f>
        <v>an Streu, Kompost oder oberirdische Pflanzenteile</v>
      </c>
      <c r="L15" s="111">
        <v>1</v>
      </c>
      <c r="M15" s="114" t="s">
        <v>440</v>
      </c>
      <c r="N15" s="114" t="s">
        <v>6015</v>
      </c>
      <c r="O15" s="114" t="s">
        <v>6016</v>
      </c>
      <c r="P15" s="113" t="str">
        <f ca="1">OFFSET(M15,0,language!$E$8)</f>
        <v>Lebende Blätter oder Nadeln</v>
      </c>
      <c r="Q15" s="111">
        <v>42</v>
      </c>
      <c r="R15" s="115" t="str">
        <f t="shared" ca="1" si="3"/>
        <v>an Streu, Kompost oder oberirdische PflanzenteileLebende Blätter oder Nadeln</v>
      </c>
      <c r="S15" s="125" t="s">
        <v>6081</v>
      </c>
    </row>
    <row r="16" spans="2:19" x14ac:dyDescent="0.45">
      <c r="B16" t="s">
        <v>5962</v>
      </c>
      <c r="C16" t="s">
        <v>5975</v>
      </c>
      <c r="D16" t="s">
        <v>5987</v>
      </c>
      <c r="E16" t="str">
        <f ca="1">OFFSET(Table6_Subgrob[[#This Row],[DE]],0,language!$E$8)</f>
        <v>auf Brandstellen</v>
      </c>
      <c r="F16">
        <v>7</v>
      </c>
      <c r="H16" s="121" t="str">
        <f t="shared" si="0"/>
        <v>Erde, Humus, Torf</v>
      </c>
      <c r="I16" s="114" t="str">
        <f t="shared" si="1"/>
        <v>sol/ tourbe</v>
      </c>
      <c r="J16" s="114" t="str">
        <f t="shared" si="2"/>
        <v>terra/ humus/ torba</v>
      </c>
      <c r="K16" s="114" t="str">
        <f ca="1">OFFSET(H16,0,language!$E$8)</f>
        <v>Erde, Humus, Torf</v>
      </c>
      <c r="L16" s="111">
        <v>2</v>
      </c>
      <c r="M16" s="113" t="str">
        <f>lists!$B$5</f>
        <v>[keine Eingabe]</v>
      </c>
      <c r="N16" s="113" t="str">
        <f>lists!$C$5</f>
        <v>[rien]</v>
      </c>
      <c r="O16" s="113" t="str">
        <f>lists!$D$5</f>
        <v>[niente]</v>
      </c>
      <c r="P16" s="113" t="str">
        <f ca="1">OFFSET(M16,0,language!$E$8)</f>
        <v>[keine Eingabe]</v>
      </c>
      <c r="Q16" s="111"/>
      <c r="R16" s="115" t="str">
        <f t="shared" ca="1" si="3"/>
        <v>Erde, Humus, Torf[keine Eingabe]</v>
      </c>
      <c r="S16" s="125" t="s">
        <v>6081</v>
      </c>
    </row>
    <row r="17" spans="2:19" x14ac:dyDescent="0.45">
      <c r="B17" t="s">
        <v>5963</v>
      </c>
      <c r="C17" t="s">
        <v>5976</v>
      </c>
      <c r="D17" t="s">
        <v>5988</v>
      </c>
      <c r="E17" t="str">
        <f ca="1">OFFSET(Table6_Subgrob[[#This Row],[DE]],0,language!$E$8)</f>
        <v>auf Pilzen</v>
      </c>
      <c r="F17">
        <v>8</v>
      </c>
      <c r="H17" s="121" t="str">
        <f t="shared" si="0"/>
        <v>an Holz</v>
      </c>
      <c r="I17" s="114" t="str">
        <f t="shared" si="1"/>
        <v>bois</v>
      </c>
      <c r="J17" s="114" t="str">
        <f t="shared" si="2"/>
        <v>su legno</v>
      </c>
      <c r="K17" s="114" t="str">
        <f ca="1">OFFSET(H17,0,language!$E$8)</f>
        <v>an Holz</v>
      </c>
      <c r="L17" s="111">
        <v>3</v>
      </c>
      <c r="M17" s="113" t="str">
        <f>lists!$B$5</f>
        <v>[keine Eingabe]</v>
      </c>
      <c r="N17" s="113" t="str">
        <f>lists!$C$5</f>
        <v>[rien]</v>
      </c>
      <c r="O17" s="113" t="str">
        <f>lists!$D$5</f>
        <v>[niente]</v>
      </c>
      <c r="P17" s="113" t="str">
        <f ca="1">OFFSET(M17,0,language!$E$8)</f>
        <v>[keine Eingabe]</v>
      </c>
      <c r="Q17" s="111"/>
      <c r="R17" s="115" t="str">
        <f t="shared" ca="1" si="3"/>
        <v>an Holz[keine Eingabe]</v>
      </c>
      <c r="S17" s="125" t="s">
        <v>6081</v>
      </c>
    </row>
    <row r="18" spans="2:19" x14ac:dyDescent="0.45">
      <c r="B18" t="s">
        <v>5964</v>
      </c>
      <c r="C18" t="s">
        <v>5977</v>
      </c>
      <c r="D18" t="s">
        <v>5989</v>
      </c>
      <c r="E18" t="str">
        <f ca="1">OFFSET(Table6_Subgrob[[#This Row],[DE]],0,language!$E$8)</f>
        <v>an Zapfen, holzigen Fruechten</v>
      </c>
      <c r="F18">
        <v>9</v>
      </c>
      <c r="H18" s="121" t="str">
        <f t="shared" si="0"/>
        <v>an Holz</v>
      </c>
      <c r="I18" s="114" t="str">
        <f t="shared" si="1"/>
        <v>bois</v>
      </c>
      <c r="J18" s="114" t="str">
        <f t="shared" si="2"/>
        <v>su legno</v>
      </c>
      <c r="K18" s="114" t="str">
        <f ca="1">OFFSET(H18,0,language!$E$8)</f>
        <v>an Holz</v>
      </c>
      <c r="L18" s="111">
        <v>3</v>
      </c>
      <c r="M18" s="114" t="s">
        <v>35</v>
      </c>
      <c r="N18" s="114" t="s">
        <v>6017</v>
      </c>
      <c r="O18" s="114" t="s">
        <v>6018</v>
      </c>
      <c r="P18" s="113" t="str">
        <f ca="1">OFFSET(M18,0,language!$E$8)</f>
        <v>Nadelholz</v>
      </c>
      <c r="Q18" s="111">
        <v>7</v>
      </c>
      <c r="R18" s="115" t="str">
        <f t="shared" ca="1" si="3"/>
        <v>an HolzNadelholz</v>
      </c>
      <c r="S18" s="125" t="s">
        <v>6081</v>
      </c>
    </row>
    <row r="19" spans="2:19" x14ac:dyDescent="0.45">
      <c r="B19" t="s">
        <v>5965</v>
      </c>
      <c r="C19" t="s">
        <v>5978</v>
      </c>
      <c r="D19" t="s">
        <v>5990</v>
      </c>
      <c r="E19" t="str">
        <f ca="1">OFFSET(Table6_Subgrob[[#This Row],[DE]],0,language!$E$8)</f>
        <v>tierische und sonstige Substrate</v>
      </c>
      <c r="F19">
        <v>10</v>
      </c>
      <c r="H19" s="121" t="str">
        <f t="shared" si="0"/>
        <v>an Holz</v>
      </c>
      <c r="I19" s="114" t="str">
        <f t="shared" si="1"/>
        <v>bois</v>
      </c>
      <c r="J19" s="114" t="str">
        <f t="shared" si="2"/>
        <v>su legno</v>
      </c>
      <c r="K19" s="114" t="str">
        <f ca="1">OFFSET(H19,0,language!$E$8)</f>
        <v>an Holz</v>
      </c>
      <c r="L19" s="111">
        <v>3</v>
      </c>
      <c r="M19" s="114" t="s">
        <v>37</v>
      </c>
      <c r="N19" s="114" t="s">
        <v>6019</v>
      </c>
      <c r="O19" s="114" t="s">
        <v>6020</v>
      </c>
      <c r="P19" s="113" t="str">
        <f ca="1">OFFSET(M19,0,language!$E$8)</f>
        <v>Laubholz</v>
      </c>
      <c r="Q19" s="111">
        <v>8</v>
      </c>
      <c r="R19" s="115" t="str">
        <f t="shared" ca="1" si="3"/>
        <v>an HolzLaubholz</v>
      </c>
      <c r="S19" s="125" t="s">
        <v>6081</v>
      </c>
    </row>
    <row r="20" spans="2:19" x14ac:dyDescent="0.45">
      <c r="B20" t="s">
        <v>5966</v>
      </c>
      <c r="C20" t="s">
        <v>5979</v>
      </c>
      <c r="D20" t="s">
        <v>5991</v>
      </c>
      <c r="E20" t="str">
        <f ca="1">OFFSET(Table6_Subgrob[[#This Row],[DE]],0,language!$E$8)</f>
        <v>an Moosen/Flechten</v>
      </c>
      <c r="F20">
        <v>11</v>
      </c>
      <c r="H20" s="121" t="str">
        <f t="shared" si="0"/>
        <v>an Holz</v>
      </c>
      <c r="I20" s="114" t="str">
        <f t="shared" si="1"/>
        <v>bois</v>
      </c>
      <c r="J20" s="114" t="str">
        <f t="shared" si="2"/>
        <v>su legno</v>
      </c>
      <c r="K20" s="114" t="str">
        <f ca="1">OFFSET(H20,0,language!$E$8)</f>
        <v>an Holz</v>
      </c>
      <c r="L20" s="111">
        <v>3</v>
      </c>
      <c r="M20" s="114" t="s">
        <v>428</v>
      </c>
      <c r="N20" s="114" t="s">
        <v>6021</v>
      </c>
      <c r="O20" s="114" t="s">
        <v>6022</v>
      </c>
      <c r="P20" s="113" t="str">
        <f ca="1">OFFSET(M20,0,language!$E$8)</f>
        <v>Laubholz und/oder Nadelholz</v>
      </c>
      <c r="Q20" s="111">
        <v>9</v>
      </c>
      <c r="R20" s="115" t="str">
        <f t="shared" ca="1" si="3"/>
        <v>an HolzLaubholz und/oder Nadelholz</v>
      </c>
      <c r="S20" s="125" t="s">
        <v>6081</v>
      </c>
    </row>
    <row r="21" spans="2:19" x14ac:dyDescent="0.45">
      <c r="B21" t="s">
        <v>322</v>
      </c>
      <c r="C21" t="s">
        <v>5980</v>
      </c>
      <c r="D21" t="s">
        <v>5992</v>
      </c>
      <c r="E21" t="str">
        <f ca="1">OFFSET(Table6_Subgrob[[#This Row],[DE]],0,language!$E$8)</f>
        <v>an Harz</v>
      </c>
      <c r="F21">
        <v>12</v>
      </c>
      <c r="H21" s="121" t="str">
        <f t="shared" si="0"/>
        <v>auf Sand, sandigen Boeden</v>
      </c>
      <c r="I21" s="114" t="str">
        <f t="shared" si="1"/>
        <v>sol sablonneux</v>
      </c>
      <c r="J21" s="114" t="str">
        <f t="shared" si="2"/>
        <v>su sabbia, suolo sabbioso</v>
      </c>
      <c r="K21" s="114" t="str">
        <f ca="1">OFFSET(H21,0,language!$E$8)</f>
        <v>auf Sand, sandigen Boeden</v>
      </c>
      <c r="L21" s="111">
        <v>4</v>
      </c>
      <c r="M21" s="113" t="str">
        <f>lists!$B$5</f>
        <v>[keine Eingabe]</v>
      </c>
      <c r="N21" s="113" t="str">
        <f>lists!$C$5</f>
        <v>[rien]</v>
      </c>
      <c r="O21" s="113" t="str">
        <f>lists!$D$5</f>
        <v>[niente]</v>
      </c>
      <c r="P21" s="113" t="str">
        <f ca="1">OFFSET(M21,0,language!$E$8)</f>
        <v>[keine Eingabe]</v>
      </c>
      <c r="Q21" s="111"/>
      <c r="R21" s="115" t="str">
        <f t="shared" ca="1" si="3"/>
        <v>auf Sand, sandigen Boeden[keine Eingabe]</v>
      </c>
      <c r="S21" s="125" t="s">
        <v>6081</v>
      </c>
    </row>
    <row r="22" spans="2:19" x14ac:dyDescent="0.45">
      <c r="H22" s="121" t="str">
        <f t="shared" si="0"/>
        <v>auf Wurzeln und Rhizomen (Kraeuter)</v>
      </c>
      <c r="I22" s="114" t="str">
        <f t="shared" si="1"/>
        <v>racine/ rhizome</v>
      </c>
      <c r="J22" s="114" t="str">
        <f t="shared" si="2"/>
        <v>radice/ rizoma</v>
      </c>
      <c r="K22" s="114" t="str">
        <f ca="1">OFFSET(H22,0,language!$E$8)</f>
        <v>auf Wurzeln und Rhizomen (Kraeuter)</v>
      </c>
      <c r="L22" s="111">
        <v>5</v>
      </c>
      <c r="M22" s="113" t="str">
        <f>lists!$B$5</f>
        <v>[keine Eingabe]</v>
      </c>
      <c r="N22" s="113" t="str">
        <f>lists!$C$5</f>
        <v>[rien]</v>
      </c>
      <c r="O22" s="113" t="str">
        <f>lists!$D$5</f>
        <v>[niente]</v>
      </c>
      <c r="P22" s="113" t="str">
        <f ca="1">OFFSET(M22,0,language!$E$8)</f>
        <v>[keine Eingabe]</v>
      </c>
      <c r="Q22" s="111"/>
      <c r="R22" s="115" t="str">
        <f t="shared" ca="1" si="3"/>
        <v>auf Wurzeln und Rhizomen (Kraeuter)[keine Eingabe]</v>
      </c>
      <c r="S22" s="125" t="s">
        <v>6081</v>
      </c>
    </row>
    <row r="23" spans="2:19" x14ac:dyDescent="0.45">
      <c r="H23" s="121" t="str">
        <f t="shared" si="0"/>
        <v>auf Wurzeln und Rhizomen (Kraeuter)</v>
      </c>
      <c r="I23" s="114" t="str">
        <f t="shared" si="1"/>
        <v>racine/ rhizome</v>
      </c>
      <c r="J23" s="114" t="str">
        <f t="shared" si="2"/>
        <v>radice/ rizoma</v>
      </c>
      <c r="K23" s="114" t="str">
        <f ca="1">OFFSET(H23,0,language!$E$8)</f>
        <v>auf Wurzeln und Rhizomen (Kraeuter)</v>
      </c>
      <c r="L23" s="111">
        <v>5</v>
      </c>
      <c r="M23" s="114" t="s">
        <v>42</v>
      </c>
      <c r="N23" s="114" t="s">
        <v>6023</v>
      </c>
      <c r="O23" s="114" t="s">
        <v>6024</v>
      </c>
      <c r="P23" s="113" t="str">
        <f ca="1">OFFSET(M23,0,language!$E$8)</f>
        <v>Wurzeln</v>
      </c>
      <c r="Q23" s="111">
        <v>40</v>
      </c>
      <c r="R23" s="115" t="str">
        <f t="shared" ca="1" si="3"/>
        <v>auf Wurzeln und Rhizomen (Kraeuter)Wurzeln</v>
      </c>
      <c r="S23" s="125" t="s">
        <v>6081</v>
      </c>
    </row>
    <row r="24" spans="2:19" x14ac:dyDescent="0.45">
      <c r="H24" s="121" t="str">
        <f t="shared" si="0"/>
        <v>auf Dung</v>
      </c>
      <c r="I24" s="114" t="str">
        <f t="shared" si="1"/>
        <v>fumier, excrément</v>
      </c>
      <c r="J24" s="114" t="str">
        <f t="shared" si="2"/>
        <v>su letame</v>
      </c>
      <c r="K24" s="114" t="str">
        <f ca="1">OFFSET(H24,0,language!$E$8)</f>
        <v>auf Dung</v>
      </c>
      <c r="L24" s="111">
        <v>6</v>
      </c>
      <c r="M24" s="113" t="str">
        <f>lists!$B$5</f>
        <v>[keine Eingabe]</v>
      </c>
      <c r="N24" s="113" t="str">
        <f>lists!$C$5</f>
        <v>[rien]</v>
      </c>
      <c r="O24" s="113" t="str">
        <f>lists!$D$5</f>
        <v>[niente]</v>
      </c>
      <c r="P24" s="113" t="str">
        <f ca="1">OFFSET(M24,0,language!$E$8)</f>
        <v>[keine Eingabe]</v>
      </c>
      <c r="Q24" s="111"/>
      <c r="R24" s="115" t="str">
        <f t="shared" ca="1" si="3"/>
        <v>auf Dung[keine Eingabe]</v>
      </c>
      <c r="S24" s="125" t="s">
        <v>6081</v>
      </c>
    </row>
    <row r="25" spans="2:19" x14ac:dyDescent="0.45">
      <c r="H25" s="121" t="str">
        <f t="shared" si="0"/>
        <v>auf Dung</v>
      </c>
      <c r="I25" s="114" t="str">
        <f t="shared" si="1"/>
        <v>fumier, excrément</v>
      </c>
      <c r="J25" s="114" t="str">
        <f t="shared" si="2"/>
        <v>su letame</v>
      </c>
      <c r="K25" s="114" t="str">
        <f ca="1">OFFSET(H25,0,language!$E$8)</f>
        <v>auf Dung</v>
      </c>
      <c r="L25" s="111">
        <v>6</v>
      </c>
      <c r="M25" s="114" t="s">
        <v>43</v>
      </c>
      <c r="N25" s="114" t="s">
        <v>6025</v>
      </c>
      <c r="O25" s="114" t="s">
        <v>6026</v>
      </c>
      <c r="P25" s="113" t="str">
        <f ca="1">OFFSET(M25,0,language!$E$8)</f>
        <v>Kuhdung</v>
      </c>
      <c r="Q25" s="111">
        <v>10</v>
      </c>
      <c r="R25" s="115" t="str">
        <f t="shared" ca="1" si="3"/>
        <v>auf DungKuhdung</v>
      </c>
      <c r="S25" s="125" t="s">
        <v>6081</v>
      </c>
    </row>
    <row r="26" spans="2:19" x14ac:dyDescent="0.45">
      <c r="H26" s="121" t="str">
        <f t="shared" si="0"/>
        <v>auf Dung</v>
      </c>
      <c r="I26" s="114" t="str">
        <f t="shared" si="1"/>
        <v>fumier, excrément</v>
      </c>
      <c r="J26" s="114" t="str">
        <f t="shared" si="2"/>
        <v>su letame</v>
      </c>
      <c r="K26" s="114" t="str">
        <f ca="1">OFFSET(H26,0,language!$E$8)</f>
        <v>auf Dung</v>
      </c>
      <c r="L26" s="111">
        <v>6</v>
      </c>
      <c r="M26" s="114" t="s">
        <v>44</v>
      </c>
      <c r="N26" s="114" t="s">
        <v>6027</v>
      </c>
      <c r="O26" s="114" t="s">
        <v>6028</v>
      </c>
      <c r="P26" s="113" t="str">
        <f ca="1">OFFSET(M26,0,language!$E$8)</f>
        <v>Pferdedung</v>
      </c>
      <c r="Q26" s="111">
        <v>11</v>
      </c>
      <c r="R26" s="115" t="str">
        <f t="shared" ca="1" si="3"/>
        <v>auf DungPferdedung</v>
      </c>
      <c r="S26" s="125" t="s">
        <v>6081</v>
      </c>
    </row>
    <row r="27" spans="2:19" x14ac:dyDescent="0.45">
      <c r="H27" s="121" t="str">
        <f t="shared" si="0"/>
        <v>auf Dung</v>
      </c>
      <c r="I27" s="114" t="str">
        <f t="shared" si="1"/>
        <v>fumier, excrément</v>
      </c>
      <c r="J27" s="114" t="str">
        <f t="shared" si="2"/>
        <v>su letame</v>
      </c>
      <c r="K27" s="114" t="str">
        <f ca="1">OFFSET(H27,0,language!$E$8)</f>
        <v>auf Dung</v>
      </c>
      <c r="L27" s="111">
        <v>6</v>
      </c>
      <c r="M27" s="114" t="s">
        <v>45</v>
      </c>
      <c r="N27" s="114" t="s">
        <v>6029</v>
      </c>
      <c r="O27" s="114" t="s">
        <v>6030</v>
      </c>
      <c r="P27" s="113" t="str">
        <f ca="1">OFFSET(M27,0,language!$E$8)</f>
        <v>Hirschlosung</v>
      </c>
      <c r="Q27" s="111">
        <v>12</v>
      </c>
      <c r="R27" s="115" t="str">
        <f t="shared" ca="1" si="3"/>
        <v>auf DungHirschlosung</v>
      </c>
      <c r="S27" s="125" t="s">
        <v>6081</v>
      </c>
    </row>
    <row r="28" spans="2:19" x14ac:dyDescent="0.45">
      <c r="H28" s="121" t="str">
        <f t="shared" si="0"/>
        <v>auf Dung</v>
      </c>
      <c r="I28" s="114" t="str">
        <f t="shared" si="1"/>
        <v>fumier, excrément</v>
      </c>
      <c r="J28" s="114" t="str">
        <f t="shared" si="2"/>
        <v>su letame</v>
      </c>
      <c r="K28" s="114" t="str">
        <f ca="1">OFFSET(H28,0,language!$E$8)</f>
        <v>auf Dung</v>
      </c>
      <c r="L28" s="111">
        <v>6</v>
      </c>
      <c r="M28" s="114" t="s">
        <v>46</v>
      </c>
      <c r="N28" s="114" t="s">
        <v>6031</v>
      </c>
      <c r="O28" s="114" t="s">
        <v>6032</v>
      </c>
      <c r="P28" s="113" t="str">
        <f ca="1">OFFSET(M28,0,language!$E$8)</f>
        <v>Rehlosung</v>
      </c>
      <c r="Q28" s="111">
        <v>13</v>
      </c>
      <c r="R28" s="115" t="str">
        <f t="shared" ca="1" si="3"/>
        <v>auf DungRehlosung</v>
      </c>
      <c r="S28" s="125" t="s">
        <v>6081</v>
      </c>
    </row>
    <row r="29" spans="2:19" x14ac:dyDescent="0.45">
      <c r="H29" s="121" t="str">
        <f t="shared" si="0"/>
        <v>auf Dung</v>
      </c>
      <c r="I29" s="114" t="str">
        <f t="shared" si="1"/>
        <v>fumier, excrément</v>
      </c>
      <c r="J29" s="114" t="str">
        <f t="shared" si="2"/>
        <v>su letame</v>
      </c>
      <c r="K29" s="114" t="str">
        <f ca="1">OFFSET(H29,0,language!$E$8)</f>
        <v>auf Dung</v>
      </c>
      <c r="L29" s="111">
        <v>6</v>
      </c>
      <c r="M29" s="114" t="s">
        <v>429</v>
      </c>
      <c r="N29" s="114" t="s">
        <v>6033</v>
      </c>
      <c r="O29" s="114" t="s">
        <v>6034</v>
      </c>
      <c r="P29" s="113" t="str">
        <f ca="1">OFFSET(M29,0,language!$E$8)</f>
        <v>Schweins- und Wildschweinlosung</v>
      </c>
      <c r="Q29" s="111">
        <v>14</v>
      </c>
      <c r="R29" s="115" t="str">
        <f t="shared" ca="1" si="3"/>
        <v>auf DungSchweins- und Wildschweinlosung</v>
      </c>
      <c r="S29" s="125" t="s">
        <v>6081</v>
      </c>
    </row>
    <row r="30" spans="2:19" x14ac:dyDescent="0.45">
      <c r="H30" s="121" t="str">
        <f t="shared" si="0"/>
        <v>auf Dung</v>
      </c>
      <c r="I30" s="114" t="str">
        <f t="shared" si="1"/>
        <v>fumier, excrément</v>
      </c>
      <c r="J30" s="114" t="str">
        <f t="shared" si="2"/>
        <v>su letame</v>
      </c>
      <c r="K30" s="114" t="str">
        <f ca="1">OFFSET(H30,0,language!$E$8)</f>
        <v>auf Dung</v>
      </c>
      <c r="L30" s="111">
        <v>6</v>
      </c>
      <c r="M30" s="114" t="s">
        <v>430</v>
      </c>
      <c r="N30" s="114" t="s">
        <v>6035</v>
      </c>
      <c r="O30" s="114" t="s">
        <v>6036</v>
      </c>
      <c r="P30" s="113" t="str">
        <f ca="1">OFFSET(M30,0,language!$E$8)</f>
        <v>Hasen- und Kaninchenlosung</v>
      </c>
      <c r="Q30" s="111">
        <v>15</v>
      </c>
      <c r="R30" s="115" t="str">
        <f t="shared" ca="1" si="3"/>
        <v>auf DungHasen- und Kaninchenlosung</v>
      </c>
      <c r="S30" s="125" t="s">
        <v>6081</v>
      </c>
    </row>
    <row r="31" spans="2:19" x14ac:dyDescent="0.45">
      <c r="H31" s="121" t="str">
        <f t="shared" si="0"/>
        <v>auf Dung</v>
      </c>
      <c r="I31" s="114" t="str">
        <f t="shared" si="1"/>
        <v>fumier, excrément</v>
      </c>
      <c r="J31" s="114" t="str">
        <f t="shared" si="2"/>
        <v>su letame</v>
      </c>
      <c r="K31" s="114" t="str">
        <f ca="1">OFFSET(H31,0,language!$E$8)</f>
        <v>auf Dung</v>
      </c>
      <c r="L31" s="111">
        <v>6</v>
      </c>
      <c r="M31" s="114" t="s">
        <v>47</v>
      </c>
      <c r="N31" s="114" t="s">
        <v>6037</v>
      </c>
      <c r="O31" s="114" t="s">
        <v>6038</v>
      </c>
      <c r="P31" s="113" t="str">
        <f ca="1">OFFSET(M31,0,language!$E$8)</f>
        <v>Schafdung</v>
      </c>
      <c r="Q31" s="111">
        <v>16</v>
      </c>
      <c r="R31" s="115" t="str">
        <f t="shared" ca="1" si="3"/>
        <v>auf DungSchafdung</v>
      </c>
      <c r="S31" s="125" t="s">
        <v>6081</v>
      </c>
    </row>
    <row r="32" spans="2:19" x14ac:dyDescent="0.45">
      <c r="H32" s="121" t="str">
        <f t="shared" si="0"/>
        <v>auf Dung</v>
      </c>
      <c r="I32" s="114" t="str">
        <f t="shared" si="1"/>
        <v>fumier, excrément</v>
      </c>
      <c r="J32" s="114" t="str">
        <f t="shared" si="2"/>
        <v>su letame</v>
      </c>
      <c r="K32" s="114" t="str">
        <f ca="1">OFFSET(H32,0,language!$E$8)</f>
        <v>auf Dung</v>
      </c>
      <c r="L32" s="111">
        <v>6</v>
      </c>
      <c r="M32" s="114" t="s">
        <v>48</v>
      </c>
      <c r="N32" s="114" t="s">
        <v>6039</v>
      </c>
      <c r="O32" s="114" t="s">
        <v>6040</v>
      </c>
      <c r="P32" s="113" t="str">
        <f ca="1">OFFSET(M32,0,language!$E$8)</f>
        <v>Ziegendung</v>
      </c>
      <c r="Q32" s="111">
        <v>17</v>
      </c>
      <c r="R32" s="115" t="str">
        <f t="shared" ca="1" si="3"/>
        <v>auf DungZiegendung</v>
      </c>
      <c r="S32" s="125" t="s">
        <v>6081</v>
      </c>
    </row>
    <row r="33" spans="8:19" x14ac:dyDescent="0.45">
      <c r="H33" s="121" t="str">
        <f t="shared" si="0"/>
        <v>auf Dung</v>
      </c>
      <c r="I33" s="114" t="str">
        <f t="shared" si="1"/>
        <v>fumier, excrément</v>
      </c>
      <c r="J33" s="114" t="str">
        <f t="shared" si="2"/>
        <v>su letame</v>
      </c>
      <c r="K33" s="114" t="str">
        <f ca="1">OFFSET(H33,0,language!$E$8)</f>
        <v>auf Dung</v>
      </c>
      <c r="L33" s="111">
        <v>6</v>
      </c>
      <c r="M33" s="114" t="s">
        <v>49</v>
      </c>
      <c r="N33" s="114" t="s">
        <v>6041</v>
      </c>
      <c r="O33" s="114" t="s">
        <v>6042</v>
      </c>
      <c r="P33" s="113" t="str">
        <f ca="1">OFFSET(M33,0,language!$E$8)</f>
        <v>Hundekot</v>
      </c>
      <c r="Q33" s="111">
        <v>18</v>
      </c>
      <c r="R33" s="115" t="str">
        <f t="shared" ca="1" si="3"/>
        <v>auf DungHundekot</v>
      </c>
      <c r="S33" s="125" t="s">
        <v>6081</v>
      </c>
    </row>
    <row r="34" spans="8:19" x14ac:dyDescent="0.45">
      <c r="H34" s="121" t="str">
        <f t="shared" si="0"/>
        <v>auf Dung</v>
      </c>
      <c r="I34" s="114" t="str">
        <f t="shared" si="1"/>
        <v>fumier, excrément</v>
      </c>
      <c r="J34" s="114" t="str">
        <f t="shared" si="2"/>
        <v>su letame</v>
      </c>
      <c r="K34" s="114" t="str">
        <f ca="1">OFFSET(H34,0,language!$E$8)</f>
        <v>auf Dung</v>
      </c>
      <c r="L34" s="111">
        <v>6</v>
      </c>
      <c r="M34" s="114" t="s">
        <v>431</v>
      </c>
      <c r="N34" s="114" t="s">
        <v>6043</v>
      </c>
      <c r="O34" s="114" t="s">
        <v>6044</v>
      </c>
      <c r="P34" s="113" t="str">
        <f ca="1">OFFSET(M34,0,language!$E$8)</f>
        <v>Katzenkot</v>
      </c>
      <c r="Q34" s="111">
        <v>19</v>
      </c>
      <c r="R34" s="115" t="str">
        <f t="shared" ca="1" si="3"/>
        <v>auf DungKatzenkot</v>
      </c>
      <c r="S34" s="125" t="s">
        <v>6081</v>
      </c>
    </row>
    <row r="35" spans="8:19" x14ac:dyDescent="0.45">
      <c r="H35" s="121" t="str">
        <f t="shared" si="0"/>
        <v>auf Dung</v>
      </c>
      <c r="I35" s="114" t="str">
        <f t="shared" si="1"/>
        <v>fumier, excrément</v>
      </c>
      <c r="J35" s="114" t="str">
        <f t="shared" si="2"/>
        <v>su letame</v>
      </c>
      <c r="K35" s="114" t="str">
        <f ca="1">OFFSET(H35,0,language!$E$8)</f>
        <v>auf Dung</v>
      </c>
      <c r="L35" s="111">
        <v>6</v>
      </c>
      <c r="M35" s="114" t="s">
        <v>50</v>
      </c>
      <c r="N35" s="114" t="s">
        <v>6045</v>
      </c>
      <c r="O35" s="114" t="s">
        <v>6046</v>
      </c>
      <c r="P35" s="113" t="str">
        <f ca="1">OFFSET(M35,0,language!$E$8)</f>
        <v>Vogeldung</v>
      </c>
      <c r="Q35" s="111">
        <v>20</v>
      </c>
      <c r="R35" s="115" t="str">
        <f t="shared" ca="1" si="3"/>
        <v>auf DungVogeldung</v>
      </c>
      <c r="S35" s="125" t="s">
        <v>6081</v>
      </c>
    </row>
    <row r="36" spans="8:19" x14ac:dyDescent="0.45">
      <c r="H36" s="121" t="str">
        <f t="shared" si="0"/>
        <v>auf Dung</v>
      </c>
      <c r="I36" s="114" t="str">
        <f t="shared" si="1"/>
        <v>fumier, excrément</v>
      </c>
      <c r="J36" s="114" t="str">
        <f t="shared" si="2"/>
        <v>su letame</v>
      </c>
      <c r="K36" s="114" t="str">
        <f ca="1">OFFSET(H36,0,language!$E$8)</f>
        <v>auf Dung</v>
      </c>
      <c r="L36" s="111">
        <v>6</v>
      </c>
      <c r="M36" s="114" t="s">
        <v>51</v>
      </c>
      <c r="N36" s="114" t="s">
        <v>6047</v>
      </c>
      <c r="O36" s="114" t="s">
        <v>6048</v>
      </c>
      <c r="P36" s="113" t="str">
        <f ca="1">OFFSET(M36,0,language!$E$8)</f>
        <v>Sonstige</v>
      </c>
      <c r="Q36" s="111">
        <v>21</v>
      </c>
      <c r="R36" s="115" t="str">
        <f t="shared" ca="1" si="3"/>
        <v>auf DungSonstige</v>
      </c>
      <c r="S36" s="125" t="s">
        <v>6081</v>
      </c>
    </row>
    <row r="37" spans="8:19" x14ac:dyDescent="0.45">
      <c r="H37" s="121" t="str">
        <f t="shared" ref="H37:H58" si="4">INDEX($B$10:$B$21,MATCH($L37,$F$10:$F$21,0))</f>
        <v>auf Dung</v>
      </c>
      <c r="I37" s="114" t="str">
        <f t="shared" ref="I37:I58" si="5">INDEX($C$10:$C$21,MATCH($L37,$F$10:$F$21,0))</f>
        <v>fumier, excrément</v>
      </c>
      <c r="J37" s="114" t="str">
        <f t="shared" ref="J37:J58" si="6">INDEX($D$10:$D$21,MATCH($L37,$F$10:$F$21,0))</f>
        <v>su letame</v>
      </c>
      <c r="K37" s="114" t="str">
        <f ca="1">OFFSET(H37,0,language!$E$8)</f>
        <v>auf Dung</v>
      </c>
      <c r="L37" s="111">
        <v>6</v>
      </c>
      <c r="M37" s="114" t="s">
        <v>52</v>
      </c>
      <c r="N37" s="114" t="s">
        <v>6049</v>
      </c>
      <c r="O37" s="114" t="s">
        <v>6050</v>
      </c>
      <c r="P37" s="113" t="str">
        <f ca="1">OFFSET(M37,0,language!$E$8)</f>
        <v>Gemslosung</v>
      </c>
      <c r="Q37" s="111">
        <v>41</v>
      </c>
      <c r="R37" s="115" t="str">
        <f t="shared" ref="R37:R59" ca="1" si="7">K37&amp;P37</f>
        <v>auf DungGemslosung</v>
      </c>
      <c r="S37" s="125" t="s">
        <v>6081</v>
      </c>
    </row>
    <row r="38" spans="8:19" x14ac:dyDescent="0.45">
      <c r="H38" s="121" t="str">
        <f t="shared" si="4"/>
        <v>auf Brandstellen</v>
      </c>
      <c r="I38" s="114" t="str">
        <f t="shared" si="5"/>
        <v>surface brûlée</v>
      </c>
      <c r="J38" s="114" t="str">
        <f t="shared" si="6"/>
        <v>su superficie bruciata</v>
      </c>
      <c r="K38" s="114" t="str">
        <f ca="1">OFFSET(H38,0,language!$E$8)</f>
        <v>auf Brandstellen</v>
      </c>
      <c r="L38" s="111">
        <v>7</v>
      </c>
      <c r="M38" s="113" t="str">
        <f>lists!$B$5</f>
        <v>[keine Eingabe]</v>
      </c>
      <c r="N38" s="113" t="str">
        <f>lists!$C$5</f>
        <v>[rien]</v>
      </c>
      <c r="O38" s="113" t="str">
        <f>lists!$D$5</f>
        <v>[niente]</v>
      </c>
      <c r="P38" s="113" t="str">
        <f ca="1">OFFSET(M38,0,language!$E$8)</f>
        <v>[keine Eingabe]</v>
      </c>
      <c r="Q38" s="111"/>
      <c r="R38" s="115" t="str">
        <f t="shared" ca="1" si="7"/>
        <v>auf Brandstellen[keine Eingabe]</v>
      </c>
      <c r="S38" s="125" t="s">
        <v>6081</v>
      </c>
    </row>
    <row r="39" spans="8:19" x14ac:dyDescent="0.45">
      <c r="H39" s="121" t="str">
        <f t="shared" si="4"/>
        <v>auf Brandstellen</v>
      </c>
      <c r="I39" s="114" t="str">
        <f t="shared" si="5"/>
        <v>surface brûlée</v>
      </c>
      <c r="J39" s="114" t="str">
        <f t="shared" si="6"/>
        <v>su superficie bruciata</v>
      </c>
      <c r="K39" s="114" t="str">
        <f ca="1">OFFSET(H39,0,language!$E$8)</f>
        <v>auf Brandstellen</v>
      </c>
      <c r="L39" s="111">
        <v>7</v>
      </c>
      <c r="M39" s="114" t="s">
        <v>53</v>
      </c>
      <c r="N39" s="114" t="s">
        <v>6051</v>
      </c>
      <c r="O39" s="114" t="s">
        <v>6052</v>
      </c>
      <c r="P39" s="113" t="str">
        <f ca="1">OFFSET(M39,0,language!$E$8)</f>
        <v>Holzkohle</v>
      </c>
      <c r="Q39" s="111">
        <v>39</v>
      </c>
      <c r="R39" s="115" t="str">
        <f t="shared" ca="1" si="7"/>
        <v>auf BrandstellenHolzkohle</v>
      </c>
      <c r="S39" s="125" t="s">
        <v>6081</v>
      </c>
    </row>
    <row r="40" spans="8:19" x14ac:dyDescent="0.45">
      <c r="H40" s="121" t="str">
        <f t="shared" si="4"/>
        <v>auf Pilzen</v>
      </c>
      <c r="I40" s="114" t="str">
        <f t="shared" si="5"/>
        <v>carpophores de champignons</v>
      </c>
      <c r="J40" s="114" t="str">
        <f t="shared" si="6"/>
        <v>su funghi</v>
      </c>
      <c r="K40" s="114" t="str">
        <f ca="1">OFFSET(H40,0,language!$E$8)</f>
        <v>auf Pilzen</v>
      </c>
      <c r="L40" s="111">
        <v>8</v>
      </c>
      <c r="M40" s="113" t="str">
        <f>lists!$B$5</f>
        <v>[keine Eingabe]</v>
      </c>
      <c r="N40" s="113" t="str">
        <f>lists!$C$5</f>
        <v>[rien]</v>
      </c>
      <c r="O40" s="113" t="str">
        <f>lists!$D$5</f>
        <v>[niente]</v>
      </c>
      <c r="P40" s="113" t="str">
        <f ca="1">OFFSET(M40,0,language!$E$8)</f>
        <v>[keine Eingabe]</v>
      </c>
      <c r="Q40" s="111"/>
      <c r="R40" s="115" t="str">
        <f t="shared" ca="1" si="7"/>
        <v>auf Pilzen[keine Eingabe]</v>
      </c>
      <c r="S40" s="125" t="s">
        <v>6081</v>
      </c>
    </row>
    <row r="41" spans="8:19" x14ac:dyDescent="0.45">
      <c r="H41" s="121" t="str">
        <f t="shared" si="4"/>
        <v>auf Pilzen</v>
      </c>
      <c r="I41" s="114" t="str">
        <f t="shared" si="5"/>
        <v>carpophores de champignons</v>
      </c>
      <c r="J41" s="114" t="str">
        <f t="shared" si="6"/>
        <v>su funghi</v>
      </c>
      <c r="K41" s="114" t="str">
        <f ca="1">OFFSET(H41,0,language!$E$8)</f>
        <v>auf Pilzen</v>
      </c>
      <c r="L41" s="111">
        <v>8</v>
      </c>
      <c r="M41" s="114" t="s">
        <v>432</v>
      </c>
      <c r="N41" s="114" t="s">
        <v>6053</v>
      </c>
      <c r="O41" s="114" t="s">
        <v>6054</v>
      </c>
      <c r="P41" s="113" t="str">
        <f ca="1">OFFSET(M41,0,language!$E$8)</f>
        <v>auf mehrjaehrigen Frk</v>
      </c>
      <c r="Q41" s="111">
        <v>22</v>
      </c>
      <c r="R41" s="115" t="str">
        <f t="shared" ca="1" si="7"/>
        <v>auf Pilzenauf mehrjaehrigen Frk</v>
      </c>
      <c r="S41" s="125" t="s">
        <v>6081</v>
      </c>
    </row>
    <row r="42" spans="8:19" x14ac:dyDescent="0.45">
      <c r="H42" s="121" t="str">
        <f t="shared" si="4"/>
        <v>auf Pilzen</v>
      </c>
      <c r="I42" s="114" t="str">
        <f t="shared" si="5"/>
        <v>carpophores de champignons</v>
      </c>
      <c r="J42" s="114" t="str">
        <f t="shared" si="6"/>
        <v>su funghi</v>
      </c>
      <c r="K42" s="114" t="str">
        <f ca="1">OFFSET(H42,0,language!$E$8)</f>
        <v>auf Pilzen</v>
      </c>
      <c r="L42" s="111">
        <v>8</v>
      </c>
      <c r="M42" s="114" t="s">
        <v>433</v>
      </c>
      <c r="N42" s="114" t="s">
        <v>6055</v>
      </c>
      <c r="O42" s="114" t="s">
        <v>6056</v>
      </c>
      <c r="P42" s="113" t="str">
        <f ca="1">OFFSET(M42,0,language!$E$8)</f>
        <v>auf einjaehrigen Frk</v>
      </c>
      <c r="Q42" s="111">
        <v>23</v>
      </c>
      <c r="R42" s="115" t="str">
        <f t="shared" ca="1" si="7"/>
        <v>auf Pilzenauf einjaehrigen Frk</v>
      </c>
      <c r="S42" s="125" t="s">
        <v>6081</v>
      </c>
    </row>
    <row r="43" spans="8:19" x14ac:dyDescent="0.45">
      <c r="H43" s="121" t="str">
        <f t="shared" si="4"/>
        <v>an Zapfen, holzigen Fruechten</v>
      </c>
      <c r="I43" s="114" t="str">
        <f t="shared" si="5"/>
        <v>cône ou fruits ligneux</v>
      </c>
      <c r="J43" s="114" t="str">
        <f t="shared" si="6"/>
        <v>su pigne, frutti</v>
      </c>
      <c r="K43" s="114" t="str">
        <f ca="1">OFFSET(H43,0,language!$E$8)</f>
        <v>an Zapfen, holzigen Fruechten</v>
      </c>
      <c r="L43" s="111">
        <v>9</v>
      </c>
      <c r="M43" s="113" t="str">
        <f>lists!$B$5</f>
        <v>[keine Eingabe]</v>
      </c>
      <c r="N43" s="113" t="str">
        <f>lists!$C$5</f>
        <v>[rien]</v>
      </c>
      <c r="O43" s="113" t="str">
        <f>lists!$D$5</f>
        <v>[niente]</v>
      </c>
      <c r="P43" s="113" t="str">
        <f ca="1">OFFSET(M43,0,language!$E$8)</f>
        <v>[keine Eingabe]</v>
      </c>
      <c r="Q43" s="111"/>
      <c r="R43" s="115" t="str">
        <f t="shared" ca="1" si="7"/>
        <v>an Zapfen, holzigen Fruechten[keine Eingabe]</v>
      </c>
      <c r="S43" s="125" t="s">
        <v>6081</v>
      </c>
    </row>
    <row r="44" spans="8:19" x14ac:dyDescent="0.45">
      <c r="H44" s="121" t="str">
        <f t="shared" si="4"/>
        <v>an Zapfen, holzigen Fruechten</v>
      </c>
      <c r="I44" s="114" t="str">
        <f t="shared" si="5"/>
        <v>cône ou fruits ligneux</v>
      </c>
      <c r="J44" s="114" t="str">
        <f t="shared" si="6"/>
        <v>su pigne, frutti</v>
      </c>
      <c r="K44" s="114" t="str">
        <f ca="1">OFFSET(H44,0,language!$E$8)</f>
        <v>an Zapfen, holzigen Fruechten</v>
      </c>
      <c r="L44" s="111">
        <v>9</v>
      </c>
      <c r="M44" s="114" t="s">
        <v>54</v>
      </c>
      <c r="N44" s="114" t="s">
        <v>6057</v>
      </c>
      <c r="O44" s="114" t="s">
        <v>6058</v>
      </c>
      <c r="P44" s="113" t="str">
        <f ca="1">OFFSET(M44,0,language!$E$8)</f>
        <v>Zapfen</v>
      </c>
      <c r="Q44" s="111">
        <v>24</v>
      </c>
      <c r="R44" s="115" t="str">
        <f t="shared" ca="1" si="7"/>
        <v>an Zapfen, holzigen FruechtenZapfen</v>
      </c>
      <c r="S44" s="125" t="s">
        <v>6081</v>
      </c>
    </row>
    <row r="45" spans="8:19" x14ac:dyDescent="0.45">
      <c r="H45" s="121" t="str">
        <f t="shared" si="4"/>
        <v>an Zapfen, holzigen Fruechten</v>
      </c>
      <c r="I45" s="114" t="str">
        <f t="shared" si="5"/>
        <v>cône ou fruits ligneux</v>
      </c>
      <c r="J45" s="114" t="str">
        <f t="shared" si="6"/>
        <v>su pigne, frutti</v>
      </c>
      <c r="K45" s="114" t="str">
        <f ca="1">OFFSET(H45,0,language!$E$8)</f>
        <v>an Zapfen, holzigen Fruechten</v>
      </c>
      <c r="L45" s="111">
        <v>9</v>
      </c>
      <c r="M45" s="114" t="s">
        <v>434</v>
      </c>
      <c r="N45" s="114" t="s">
        <v>6059</v>
      </c>
      <c r="O45" s="114" t="s">
        <v>6060</v>
      </c>
      <c r="P45" s="113" t="str">
        <f ca="1">OFFSET(M45,0,language!$E$8)</f>
        <v>Fruechte</v>
      </c>
      <c r="Q45" s="111">
        <v>25</v>
      </c>
      <c r="R45" s="115" t="str">
        <f t="shared" ca="1" si="7"/>
        <v>an Zapfen, holzigen FruechtenFruechte</v>
      </c>
      <c r="S45" s="125" t="s">
        <v>6081</v>
      </c>
    </row>
    <row r="46" spans="8:19" x14ac:dyDescent="0.45">
      <c r="H46" s="121" t="str">
        <f t="shared" si="4"/>
        <v>tierische und sonstige Substrate</v>
      </c>
      <c r="I46" s="114" t="str">
        <f t="shared" si="5"/>
        <v>substrat d'origine animale ou autres</v>
      </c>
      <c r="J46" s="114" t="str">
        <f t="shared" si="6"/>
        <v>substrato di origine animale o di altra origine</v>
      </c>
      <c r="K46" s="114" t="str">
        <f ca="1">OFFSET(H46,0,language!$E$8)</f>
        <v>tierische und sonstige Substrate</v>
      </c>
      <c r="L46" s="111">
        <v>10</v>
      </c>
      <c r="M46" s="113" t="str">
        <f>lists!$B$5</f>
        <v>[keine Eingabe]</v>
      </c>
      <c r="N46" s="113" t="str">
        <f>lists!$C$5</f>
        <v>[rien]</v>
      </c>
      <c r="O46" s="113" t="str">
        <f>lists!$D$5</f>
        <v>[niente]</v>
      </c>
      <c r="P46" s="113" t="str">
        <f ca="1">OFFSET(M46,0,language!$E$8)</f>
        <v>[keine Eingabe]</v>
      </c>
      <c r="Q46" s="111"/>
      <c r="R46" s="115" t="str">
        <f t="shared" ca="1" si="7"/>
        <v>tierische und sonstige Substrate[keine Eingabe]</v>
      </c>
      <c r="S46" s="125" t="s">
        <v>6081</v>
      </c>
    </row>
    <row r="47" spans="8:19" x14ac:dyDescent="0.45">
      <c r="H47" s="121" t="str">
        <f t="shared" si="4"/>
        <v>tierische und sonstige Substrate</v>
      </c>
      <c r="I47" s="114" t="str">
        <f t="shared" si="5"/>
        <v>substrat d'origine animale ou autres</v>
      </c>
      <c r="J47" s="114" t="str">
        <f t="shared" si="6"/>
        <v>substrato di origine animale o di altra origine</v>
      </c>
      <c r="K47" s="114" t="str">
        <f ca="1">OFFSET(H47,0,language!$E$8)</f>
        <v>tierische und sonstige Substrate</v>
      </c>
      <c r="L47" s="111">
        <v>10</v>
      </c>
      <c r="M47" s="114" t="s">
        <v>55</v>
      </c>
      <c r="N47" s="114" t="s">
        <v>6061</v>
      </c>
      <c r="O47" s="114" t="s">
        <v>6062</v>
      </c>
      <c r="P47" s="113" t="str">
        <f ca="1">OFFSET(M47,0,language!$E$8)</f>
        <v>Insekten</v>
      </c>
      <c r="Q47" s="111">
        <v>26</v>
      </c>
      <c r="R47" s="115" t="str">
        <f t="shared" ca="1" si="7"/>
        <v>tierische und sonstige SubstrateInsekten</v>
      </c>
      <c r="S47" s="125" t="s">
        <v>6081</v>
      </c>
    </row>
    <row r="48" spans="8:19" x14ac:dyDescent="0.45">
      <c r="H48" s="121" t="str">
        <f t="shared" si="4"/>
        <v>tierische und sonstige Substrate</v>
      </c>
      <c r="I48" s="114" t="str">
        <f t="shared" si="5"/>
        <v>substrat d'origine animale ou autres</v>
      </c>
      <c r="J48" s="114" t="str">
        <f t="shared" si="6"/>
        <v>substrato di origine animale o di altra origine</v>
      </c>
      <c r="K48" s="114" t="str">
        <f ca="1">OFFSET(H48,0,language!$E$8)</f>
        <v>tierische und sonstige Substrate</v>
      </c>
      <c r="L48" s="111">
        <v>10</v>
      </c>
      <c r="M48" s="114" t="s">
        <v>435</v>
      </c>
      <c r="N48" s="114" t="s">
        <v>6063</v>
      </c>
      <c r="O48" s="114" t="s">
        <v>6064</v>
      </c>
      <c r="P48" s="113" t="str">
        <f ca="1">OFFSET(M48,0,language!$E$8)</f>
        <v>Horn, Gewoelle</v>
      </c>
      <c r="Q48" s="111">
        <v>27</v>
      </c>
      <c r="R48" s="115" t="str">
        <f t="shared" ca="1" si="7"/>
        <v>tierische und sonstige SubstrateHorn, Gewoelle</v>
      </c>
      <c r="S48" s="125" t="s">
        <v>6081</v>
      </c>
    </row>
    <row r="49" spans="8:19" x14ac:dyDescent="0.45">
      <c r="H49" s="121" t="str">
        <f t="shared" si="4"/>
        <v>tierische und sonstige Substrate</v>
      </c>
      <c r="I49" s="114" t="str">
        <f t="shared" si="5"/>
        <v>substrat d'origine animale ou autres</v>
      </c>
      <c r="J49" s="114" t="str">
        <f t="shared" si="6"/>
        <v>substrato di origine animale o di altra origine</v>
      </c>
      <c r="K49" s="114" t="str">
        <f ca="1">OFFSET(H49,0,language!$E$8)</f>
        <v>tierische und sonstige Substrate</v>
      </c>
      <c r="L49" s="111">
        <v>10</v>
      </c>
      <c r="M49" s="114" t="s">
        <v>56</v>
      </c>
      <c r="N49" s="114" t="s">
        <v>6065</v>
      </c>
      <c r="O49" s="114" t="s">
        <v>6066</v>
      </c>
      <c r="P49" s="113" t="str">
        <f ca="1">OFFSET(M49,0,language!$E$8)</f>
        <v>Nematoden</v>
      </c>
      <c r="Q49" s="111">
        <v>28</v>
      </c>
      <c r="R49" s="115" t="str">
        <f t="shared" ca="1" si="7"/>
        <v>tierische und sonstige SubstrateNematoden</v>
      </c>
      <c r="S49" s="125" t="s">
        <v>6081</v>
      </c>
    </row>
    <row r="50" spans="8:19" x14ac:dyDescent="0.45">
      <c r="H50" s="121" t="str">
        <f t="shared" si="4"/>
        <v>tierische und sonstige Substrate</v>
      </c>
      <c r="I50" s="114" t="str">
        <f t="shared" si="5"/>
        <v>substrat d'origine animale ou autres</v>
      </c>
      <c r="J50" s="114" t="str">
        <f t="shared" si="6"/>
        <v>substrato di origine animale o di altra origine</v>
      </c>
      <c r="K50" s="114" t="str">
        <f ca="1">OFFSET(H50,0,language!$E$8)</f>
        <v>tierische und sonstige Substrate</v>
      </c>
      <c r="L50" s="111">
        <v>10</v>
      </c>
      <c r="M50" s="114" t="s">
        <v>51</v>
      </c>
      <c r="N50" s="114" t="s">
        <v>6067</v>
      </c>
      <c r="O50" s="114" t="s">
        <v>6068</v>
      </c>
      <c r="P50" s="113" t="str">
        <f ca="1">OFFSET(M50,0,language!$E$8)</f>
        <v>Sonstige</v>
      </c>
      <c r="Q50" s="111">
        <v>29</v>
      </c>
      <c r="R50" s="115" t="str">
        <f t="shared" ca="1" si="7"/>
        <v>tierische und sonstige SubstrateSonstige</v>
      </c>
      <c r="S50" s="125" t="s">
        <v>6081</v>
      </c>
    </row>
    <row r="51" spans="8:19" x14ac:dyDescent="0.45">
      <c r="H51" s="121" t="str">
        <f t="shared" si="4"/>
        <v>an Moosen/Flechten</v>
      </c>
      <c r="I51" s="114" t="str">
        <f t="shared" si="5"/>
        <v>avec mousses/lichens</v>
      </c>
      <c r="J51" s="114" t="str">
        <f t="shared" si="6"/>
        <v>con muschi/ licheni</v>
      </c>
      <c r="K51" s="114" t="str">
        <f ca="1">OFFSET(H51,0,language!$E$8)</f>
        <v>an Moosen/Flechten</v>
      </c>
      <c r="L51" s="111">
        <v>11</v>
      </c>
      <c r="M51" s="113" t="str">
        <f>lists!$B$5</f>
        <v>[keine Eingabe]</v>
      </c>
      <c r="N51" s="113" t="str">
        <f>lists!$C$5</f>
        <v>[rien]</v>
      </c>
      <c r="O51" s="113" t="str">
        <f>lists!$D$5</f>
        <v>[niente]</v>
      </c>
      <c r="P51" s="113" t="str">
        <f ca="1">OFFSET(M51,0,language!$E$8)</f>
        <v>[keine Eingabe]</v>
      </c>
      <c r="Q51" s="111"/>
      <c r="R51" s="115" t="str">
        <f t="shared" ca="1" si="7"/>
        <v>an Moosen/Flechten[keine Eingabe]</v>
      </c>
      <c r="S51" s="125" t="s">
        <v>6081</v>
      </c>
    </row>
    <row r="52" spans="8:19" x14ac:dyDescent="0.45">
      <c r="H52" s="121" t="str">
        <f t="shared" si="4"/>
        <v>an Moosen/Flechten</v>
      </c>
      <c r="I52" s="114" t="str">
        <f t="shared" si="5"/>
        <v>avec mousses/lichens</v>
      </c>
      <c r="J52" s="114" t="str">
        <f t="shared" si="6"/>
        <v>con muschi/ licheni</v>
      </c>
      <c r="K52" s="114" t="str">
        <f ca="1">OFFSET(H52,0,language!$E$8)</f>
        <v>an Moosen/Flechten</v>
      </c>
      <c r="L52" s="111">
        <v>11</v>
      </c>
      <c r="M52" s="114" t="s">
        <v>436</v>
      </c>
      <c r="N52" s="114" t="s">
        <v>6069</v>
      </c>
      <c r="O52" s="114" t="s">
        <v>6070</v>
      </c>
      <c r="P52" s="113" t="str">
        <f ca="1">OFFSET(M52,0,language!$E$8)</f>
        <v>Lebermoose</v>
      </c>
      <c r="Q52" s="111">
        <v>30</v>
      </c>
      <c r="R52" s="115" t="str">
        <f t="shared" ca="1" si="7"/>
        <v>an Moosen/FlechtenLebermoose</v>
      </c>
      <c r="S52" s="125" t="s">
        <v>6081</v>
      </c>
    </row>
    <row r="53" spans="8:19" x14ac:dyDescent="0.45">
      <c r="H53" s="121" t="str">
        <f t="shared" si="4"/>
        <v>an Moosen/Flechten</v>
      </c>
      <c r="I53" s="114" t="str">
        <f t="shared" si="5"/>
        <v>avec mousses/lichens</v>
      </c>
      <c r="J53" s="114" t="str">
        <f t="shared" si="6"/>
        <v>con muschi/ licheni</v>
      </c>
      <c r="K53" s="114" t="str">
        <f ca="1">OFFSET(H53,0,language!$E$8)</f>
        <v>an Moosen/Flechten</v>
      </c>
      <c r="L53" s="111">
        <v>11</v>
      </c>
      <c r="M53" s="114" t="s">
        <v>437</v>
      </c>
      <c r="N53" s="114" t="s">
        <v>6071</v>
      </c>
      <c r="O53" s="114" t="s">
        <v>6072</v>
      </c>
      <c r="P53" s="113" t="str">
        <f ca="1">OFFSET(M53,0,language!$E$8)</f>
        <v>Laubmoose</v>
      </c>
      <c r="Q53" s="111">
        <v>31</v>
      </c>
      <c r="R53" s="115" t="str">
        <f t="shared" ca="1" si="7"/>
        <v>an Moosen/FlechtenLaubmoose</v>
      </c>
      <c r="S53" s="125" t="s">
        <v>6081</v>
      </c>
    </row>
    <row r="54" spans="8:19" x14ac:dyDescent="0.45">
      <c r="H54" s="121" t="str">
        <f t="shared" si="4"/>
        <v>an Moosen/Flechten</v>
      </c>
      <c r="I54" s="114" t="str">
        <f t="shared" si="5"/>
        <v>avec mousses/lichens</v>
      </c>
      <c r="J54" s="114" t="str">
        <f t="shared" si="6"/>
        <v>con muschi/ licheni</v>
      </c>
      <c r="K54" s="114" t="str">
        <f ca="1">OFFSET(H54,0,language!$E$8)</f>
        <v>an Moosen/Flechten</v>
      </c>
      <c r="L54" s="111">
        <v>11</v>
      </c>
      <c r="M54" s="114" t="s">
        <v>57</v>
      </c>
      <c r="N54" s="114" t="s">
        <v>6073</v>
      </c>
      <c r="O54" s="114" t="s">
        <v>6074</v>
      </c>
      <c r="P54" s="113" t="str">
        <f ca="1">OFFSET(M54,0,language!$E$8)</f>
        <v>Torfmoose</v>
      </c>
      <c r="Q54" s="111">
        <v>32</v>
      </c>
      <c r="R54" s="115" t="str">
        <f t="shared" ca="1" si="7"/>
        <v>an Moosen/FlechtenTorfmoose</v>
      </c>
      <c r="S54" s="125" t="s">
        <v>6081</v>
      </c>
    </row>
    <row r="55" spans="8:19" x14ac:dyDescent="0.45">
      <c r="H55" s="121" t="str">
        <f t="shared" si="4"/>
        <v>an Moosen/Flechten</v>
      </c>
      <c r="I55" s="114" t="str">
        <f t="shared" si="5"/>
        <v>avec mousses/lichens</v>
      </c>
      <c r="J55" s="114" t="str">
        <f t="shared" si="6"/>
        <v>con muschi/ licheni</v>
      </c>
      <c r="K55" s="114" t="str">
        <f ca="1">OFFSET(H55,0,language!$E$8)</f>
        <v>an Moosen/Flechten</v>
      </c>
      <c r="L55" s="111">
        <v>11</v>
      </c>
      <c r="M55" s="114" t="s">
        <v>438</v>
      </c>
      <c r="N55" s="114" t="s">
        <v>6075</v>
      </c>
      <c r="O55" s="114" t="s">
        <v>6076</v>
      </c>
      <c r="P55" s="113" t="str">
        <f ca="1">OFFSET(M55,0,language!$E$8)</f>
        <v>Laub- und Torfmoose</v>
      </c>
      <c r="Q55" s="111">
        <v>33</v>
      </c>
      <c r="R55" s="115" t="str">
        <f t="shared" ca="1" si="7"/>
        <v>an Moosen/FlechtenLaub- und Torfmoose</v>
      </c>
      <c r="S55" s="125" t="s">
        <v>6081</v>
      </c>
    </row>
    <row r="56" spans="8:19" x14ac:dyDescent="0.45">
      <c r="H56" s="121" t="str">
        <f t="shared" si="4"/>
        <v>an Moosen/Flechten</v>
      </c>
      <c r="I56" s="114" t="str">
        <f t="shared" si="5"/>
        <v>avec mousses/lichens</v>
      </c>
      <c r="J56" s="114" t="str">
        <f t="shared" si="6"/>
        <v>con muschi/ licheni</v>
      </c>
      <c r="K56" s="114" t="str">
        <f ca="1">OFFSET(H56,0,language!$E$8)</f>
        <v>an Moosen/Flechten</v>
      </c>
      <c r="L56" s="111">
        <v>11</v>
      </c>
      <c r="M56" s="114" t="s">
        <v>439</v>
      </c>
      <c r="N56" s="114" t="s">
        <v>6077</v>
      </c>
      <c r="O56" s="114" t="s">
        <v>6078</v>
      </c>
      <c r="P56" s="113" t="str">
        <f ca="1">OFFSET(M56,0,language!$E$8)</f>
        <v>Laub- und Lebermoose</v>
      </c>
      <c r="Q56" s="111">
        <v>34</v>
      </c>
      <c r="R56" s="115" t="str">
        <f t="shared" ca="1" si="7"/>
        <v>an Moosen/FlechtenLaub- und Lebermoose</v>
      </c>
      <c r="S56" s="125" t="s">
        <v>6081</v>
      </c>
    </row>
    <row r="57" spans="8:19" x14ac:dyDescent="0.45">
      <c r="H57" s="121" t="str">
        <f t="shared" si="4"/>
        <v>an Moosen/Flechten</v>
      </c>
      <c r="I57" s="114" t="str">
        <f t="shared" si="5"/>
        <v>avec mousses/lichens</v>
      </c>
      <c r="J57" s="114" t="str">
        <f t="shared" si="6"/>
        <v>con muschi/ licheni</v>
      </c>
      <c r="K57" s="114" t="str">
        <f ca="1">OFFSET(H57,0,language!$E$8)</f>
        <v>an Moosen/Flechten</v>
      </c>
      <c r="L57" s="111">
        <v>11</v>
      </c>
      <c r="M57" s="114" t="s">
        <v>58</v>
      </c>
      <c r="N57" s="114" t="s">
        <v>6079</v>
      </c>
      <c r="O57" s="114" t="s">
        <v>6080</v>
      </c>
      <c r="P57" s="113" t="str">
        <f ca="1">OFFSET(M57,0,language!$E$8)</f>
        <v>Flechten</v>
      </c>
      <c r="Q57" s="111">
        <v>35</v>
      </c>
      <c r="R57" s="115" t="str">
        <f t="shared" ca="1" si="7"/>
        <v>an Moosen/FlechtenFlechten</v>
      </c>
      <c r="S57" s="125" t="s">
        <v>6081</v>
      </c>
    </row>
    <row r="58" spans="8:19" x14ac:dyDescent="0.45">
      <c r="H58" s="121" t="str">
        <f t="shared" si="4"/>
        <v>an Harz</v>
      </c>
      <c r="I58" s="114" t="str">
        <f t="shared" si="5"/>
        <v>résine</v>
      </c>
      <c r="J58" s="114" t="str">
        <f t="shared" si="6"/>
        <v>resina</v>
      </c>
      <c r="K58" s="114" t="str">
        <f ca="1">OFFSET(H58,0,language!$E$8)</f>
        <v>an Harz</v>
      </c>
      <c r="L58" s="111">
        <v>12</v>
      </c>
      <c r="M58" s="113" t="str">
        <f>lists!$B$5</f>
        <v>[keine Eingabe]</v>
      </c>
      <c r="N58" s="113" t="str">
        <f>lists!$C$5</f>
        <v>[rien]</v>
      </c>
      <c r="O58" s="113" t="str">
        <f>lists!$D$5</f>
        <v>[niente]</v>
      </c>
      <c r="P58" s="113" t="str">
        <f ca="1">OFFSET(M58,0,language!$E$8)</f>
        <v>[keine Eingabe]</v>
      </c>
      <c r="Q58" s="111"/>
      <c r="R58" s="115" t="str">
        <f t="shared" ca="1" si="7"/>
        <v>an Harz[keine Eingabe]</v>
      </c>
      <c r="S58" s="125" t="s">
        <v>6081</v>
      </c>
    </row>
    <row r="59" spans="8:19" ht="14.65" thickBot="1" x14ac:dyDescent="0.5">
      <c r="H59" s="123" t="str">
        <f>lists!$B$5</f>
        <v>[keine Eingabe]</v>
      </c>
      <c r="I59" s="124" t="str">
        <f>lists!$C$5</f>
        <v>[rien]</v>
      </c>
      <c r="J59" s="124" t="str">
        <f>lists!$D$5</f>
        <v>[niente]</v>
      </c>
      <c r="K59" s="114" t="str">
        <f ca="1">OFFSET(H59,0,language!$E$8)</f>
        <v>[keine Eingabe]</v>
      </c>
      <c r="L59" s="122"/>
      <c r="M59" s="124" t="str">
        <f>lists!$B$5</f>
        <v>[keine Eingabe]</v>
      </c>
      <c r="N59" s="124" t="str">
        <f>lists!$C$5</f>
        <v>[rien]</v>
      </c>
      <c r="O59" s="124" t="str">
        <f>lists!$D$5</f>
        <v>[niente]</v>
      </c>
      <c r="P59" s="113" t="str">
        <f ca="1">OFFSET(M59,0,language!$E$8)</f>
        <v>[keine Eingabe]</v>
      </c>
      <c r="Q59" s="122"/>
      <c r="R59" s="115" t="str">
        <f t="shared" ca="1" si="7"/>
        <v>[keine Eingabe][keine Eingabe]</v>
      </c>
      <c r="S59" s="125" t="s">
        <v>6081</v>
      </c>
    </row>
  </sheetData>
  <pageMargins left="0.7" right="0.7" top="0.78740157499999996" bottom="0.78740157499999996"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2B2-131F-46BA-B80E-C841E3EB74CE}">
  <sheetPr codeName="Tabelle8"/>
  <dimension ref="A2:I324"/>
  <sheetViews>
    <sheetView workbookViewId="0"/>
  </sheetViews>
  <sheetFormatPr defaultColWidth="11.3984375" defaultRowHeight="14.25" x14ac:dyDescent="0.45"/>
  <cols>
    <col min="1" max="1" width="9.59765625" customWidth="1"/>
    <col min="2" max="2" width="6.1328125" customWidth="1"/>
    <col min="3" max="3" width="9.3984375" customWidth="1"/>
    <col min="4" max="6" width="32.265625" customWidth="1"/>
    <col min="7" max="7" width="4.1328125" customWidth="1"/>
    <col min="8" max="8" width="27.3984375" customWidth="1"/>
    <col min="9" max="9" width="5.3984375" customWidth="1"/>
  </cols>
  <sheetData>
    <row r="2" spans="1:9" x14ac:dyDescent="0.45">
      <c r="B2" s="1" t="s">
        <v>258</v>
      </c>
    </row>
    <row r="3" spans="1:9" x14ac:dyDescent="0.45">
      <c r="B3" s="108" t="s">
        <v>7375</v>
      </c>
    </row>
    <row r="4" spans="1:9" x14ac:dyDescent="0.45">
      <c r="B4" s="108"/>
    </row>
    <row r="5" spans="1:9" x14ac:dyDescent="0.45">
      <c r="A5" s="11" t="s">
        <v>7337</v>
      </c>
      <c r="B5" s="111" t="s">
        <v>6083</v>
      </c>
      <c r="C5" s="111" t="s">
        <v>6084</v>
      </c>
      <c r="D5" s="111" t="s">
        <v>5955</v>
      </c>
      <c r="E5" s="111" t="s">
        <v>5967</v>
      </c>
      <c r="F5" s="111" t="s">
        <v>5968</v>
      </c>
      <c r="H5" t="s">
        <v>7367</v>
      </c>
      <c r="I5" t="s">
        <v>6082</v>
      </c>
    </row>
    <row r="6" spans="1:9" x14ac:dyDescent="0.45">
      <c r="A6" s="11"/>
      <c r="B6" s="111"/>
      <c r="C6" s="111"/>
      <c r="D6" s="174"/>
      <c r="E6" s="175"/>
      <c r="F6" s="175"/>
      <c r="G6" s="112"/>
      <c r="H6" t="str">
        <f ca="1">nothing</f>
        <v>[keine Eingabe]</v>
      </c>
    </row>
    <row r="7" spans="1:9" x14ac:dyDescent="0.45">
      <c r="A7" t="str">
        <f t="shared" ref="A7:A70" si="0">IF(B7=I7,"","!!!!!!!")</f>
        <v/>
      </c>
      <c r="B7" s="111">
        <v>1</v>
      </c>
      <c r="C7" s="111" t="s">
        <v>6085</v>
      </c>
      <c r="D7" s="111" t="s">
        <v>6086</v>
      </c>
      <c r="E7" s="111" t="s">
        <v>6087</v>
      </c>
      <c r="F7" s="111" t="s">
        <v>6088</v>
      </c>
      <c r="G7" s="112"/>
      <c r="H7" t="str">
        <f ca="1">$C7&amp;" "&amp;OFFSET($D7,0,language!$E$8)</f>
        <v>1 Gewässer</v>
      </c>
      <c r="I7">
        <v>1</v>
      </c>
    </row>
    <row r="8" spans="1:9" x14ac:dyDescent="0.45">
      <c r="A8" t="str">
        <f t="shared" si="0"/>
        <v/>
      </c>
      <c r="B8" s="111">
        <v>2</v>
      </c>
      <c r="C8" s="111" t="s">
        <v>6089</v>
      </c>
      <c r="D8" s="111" t="s">
        <v>6090</v>
      </c>
      <c r="E8" s="111" t="s">
        <v>6091</v>
      </c>
      <c r="F8" s="111" t="s">
        <v>6092</v>
      </c>
      <c r="G8" s="112"/>
      <c r="H8" t="str">
        <f ca="1">$C8&amp;" "&amp;OFFSET($D8,0,language!$E$8)</f>
        <v>1.1 Stehende Gewässer</v>
      </c>
      <c r="I8">
        <v>2</v>
      </c>
    </row>
    <row r="9" spans="1:9" x14ac:dyDescent="0.45">
      <c r="A9" t="str">
        <f t="shared" si="0"/>
        <v/>
      </c>
      <c r="B9" s="111">
        <v>3</v>
      </c>
      <c r="C9" s="111" t="s">
        <v>6093</v>
      </c>
      <c r="D9" s="111" t="s">
        <v>6094</v>
      </c>
      <c r="E9" s="111" t="s">
        <v>6095</v>
      </c>
      <c r="F9" s="111" t="s">
        <v>6096</v>
      </c>
      <c r="G9" s="112"/>
      <c r="H9" t="str">
        <f ca="1">$C9&amp;" "&amp;OFFSET($D9,0,language!$E$8)</f>
        <v>1.1.0 Stehendes Gewässer ohne Vegetation</v>
      </c>
      <c r="I9">
        <v>3</v>
      </c>
    </row>
    <row r="10" spans="1:9" x14ac:dyDescent="0.45">
      <c r="A10" t="str">
        <f t="shared" si="0"/>
        <v>!!!!!!!</v>
      </c>
      <c r="B10" s="111">
        <v>5</v>
      </c>
      <c r="C10" s="111" t="s">
        <v>6097</v>
      </c>
      <c r="D10" s="111" t="s">
        <v>6098</v>
      </c>
      <c r="E10" s="111" t="s">
        <v>6099</v>
      </c>
      <c r="F10" s="111" t="s">
        <v>6100</v>
      </c>
      <c r="G10" s="112"/>
      <c r="H10" t="str">
        <f ca="1">$C10&amp;" "&amp;OFFSET($D10,0,language!$E$8)</f>
        <v>1.1.0.1 Tiefgründiges Gewässer (Freiwasserzone)</v>
      </c>
      <c r="I10">
        <v>4</v>
      </c>
    </row>
    <row r="11" spans="1:9" x14ac:dyDescent="0.45">
      <c r="A11" t="str">
        <f t="shared" si="0"/>
        <v/>
      </c>
      <c r="B11" s="111">
        <v>5</v>
      </c>
      <c r="C11" s="111" t="s">
        <v>6101</v>
      </c>
      <c r="D11" s="111" t="s">
        <v>6102</v>
      </c>
      <c r="E11" s="111" t="s">
        <v>6103</v>
      </c>
      <c r="F11" s="111" t="s">
        <v>6104</v>
      </c>
      <c r="G11" s="112"/>
      <c r="H11" t="str">
        <f ca="1">$C11&amp;" "&amp;OFFSET($D11,0,language!$E$8)</f>
        <v>1.1.0.2 Seichtes Gewässer (Litoral, inkl. Tümpel)</v>
      </c>
      <c r="I11">
        <v>5</v>
      </c>
    </row>
    <row r="12" spans="1:9" x14ac:dyDescent="0.45">
      <c r="A12" t="str">
        <f t="shared" si="0"/>
        <v/>
      </c>
      <c r="B12" s="111">
        <v>6</v>
      </c>
      <c r="C12" s="111" t="s">
        <v>6105</v>
      </c>
      <c r="D12" s="111" t="s">
        <v>6106</v>
      </c>
      <c r="E12" s="111" t="s">
        <v>6107</v>
      </c>
      <c r="F12" s="111" t="s">
        <v>6108</v>
      </c>
      <c r="G12" s="112"/>
      <c r="H12" t="str">
        <f ca="1">$C12&amp;" "&amp;OFFSET($D12,0,language!$E$8)</f>
        <v>1.1.1 Armleuchteralgenrasen</v>
      </c>
      <c r="I12">
        <v>6</v>
      </c>
    </row>
    <row r="13" spans="1:9" x14ac:dyDescent="0.45">
      <c r="A13" t="str">
        <f t="shared" si="0"/>
        <v/>
      </c>
      <c r="B13" s="111">
        <v>7</v>
      </c>
      <c r="C13" s="111" t="s">
        <v>6109</v>
      </c>
      <c r="D13" s="111" t="s">
        <v>6110</v>
      </c>
      <c r="E13" s="111" t="s">
        <v>6111</v>
      </c>
      <c r="F13" s="111" t="s">
        <v>6112</v>
      </c>
      <c r="G13" s="112"/>
      <c r="H13" t="str">
        <f ca="1">$C13&amp;" "&amp;OFFSET($D13,0,language!$E$8)</f>
        <v>1.1.2 Laichkrautgesellschaften</v>
      </c>
      <c r="I13">
        <v>7</v>
      </c>
    </row>
    <row r="14" spans="1:9" x14ac:dyDescent="0.45">
      <c r="A14" t="str">
        <f t="shared" si="0"/>
        <v/>
      </c>
      <c r="B14" s="111">
        <v>8</v>
      </c>
      <c r="C14" s="111" t="s">
        <v>6113</v>
      </c>
      <c r="D14" s="111" t="s">
        <v>6114</v>
      </c>
      <c r="E14" s="111" t="s">
        <v>6115</v>
      </c>
      <c r="F14" s="111" t="s">
        <v>6116</v>
      </c>
      <c r="G14" s="112"/>
      <c r="H14" t="str">
        <f ca="1">$C14&amp;" "&amp;OFFSET($D14,0,language!$E$8)</f>
        <v>1.1.3 Wasserlinsengesellschaften</v>
      </c>
      <c r="I14">
        <v>8</v>
      </c>
    </row>
    <row r="15" spans="1:9" x14ac:dyDescent="0.45">
      <c r="A15" t="str">
        <f t="shared" si="0"/>
        <v/>
      </c>
      <c r="B15" s="111">
        <v>9</v>
      </c>
      <c r="C15" s="111" t="s">
        <v>6117</v>
      </c>
      <c r="D15" s="111" t="s">
        <v>6118</v>
      </c>
      <c r="E15" s="111" t="s">
        <v>6119</v>
      </c>
      <c r="F15" s="111" t="s">
        <v>6119</v>
      </c>
      <c r="G15" s="112"/>
      <c r="H15" t="str">
        <f ca="1">$C15&amp;" "&amp;OFFSET($D15,0,language!$E$8)</f>
        <v>1.1.3.1 Froschbissgesellschaften</v>
      </c>
      <c r="I15">
        <v>9</v>
      </c>
    </row>
    <row r="16" spans="1:9" x14ac:dyDescent="0.45">
      <c r="A16" t="str">
        <f t="shared" si="0"/>
        <v/>
      </c>
      <c r="B16" s="111">
        <v>10</v>
      </c>
      <c r="C16" s="111" t="s">
        <v>6120</v>
      </c>
      <c r="D16" s="111" t="s">
        <v>6121</v>
      </c>
      <c r="E16" s="111" t="s">
        <v>6122</v>
      </c>
      <c r="F16" s="111" t="s">
        <v>6122</v>
      </c>
      <c r="G16" s="112"/>
      <c r="H16" t="str">
        <f ca="1">$C16&amp;" "&amp;OFFSET($D16,0,language!$E$8)</f>
        <v>1.1.3.2 Wasserschlauchgesellschaften</v>
      </c>
      <c r="I16">
        <v>10</v>
      </c>
    </row>
    <row r="17" spans="1:9" x14ac:dyDescent="0.45">
      <c r="A17" t="str">
        <f t="shared" si="0"/>
        <v/>
      </c>
      <c r="B17" s="111">
        <v>11</v>
      </c>
      <c r="C17" s="111" t="s">
        <v>6123</v>
      </c>
      <c r="D17" s="111" t="s">
        <v>6124</v>
      </c>
      <c r="E17" s="111" t="s">
        <v>6125</v>
      </c>
      <c r="F17" s="111" t="s">
        <v>6126</v>
      </c>
      <c r="G17" s="112"/>
      <c r="H17" t="str">
        <f ca="1">$C17&amp;" "&amp;OFFSET($D17,0,language!$E$8)</f>
        <v>1.1.4 Schwimmblattgesellschaft</v>
      </c>
      <c r="I17">
        <v>11</v>
      </c>
    </row>
    <row r="18" spans="1:9" x14ac:dyDescent="0.45">
      <c r="A18" t="str">
        <f t="shared" si="0"/>
        <v/>
      </c>
      <c r="B18" s="111">
        <v>12</v>
      </c>
      <c r="C18" s="111" t="s">
        <v>6127</v>
      </c>
      <c r="D18" s="111" t="s">
        <v>6128</v>
      </c>
      <c r="E18" s="111" t="s">
        <v>6129</v>
      </c>
      <c r="F18" s="111" t="s">
        <v>6129</v>
      </c>
      <c r="G18" s="112"/>
      <c r="H18" t="str">
        <f ca="1">$C18&amp;" "&amp;OFFSET($D18,0,language!$E$8)</f>
        <v>1.1.4.1 Wasserhahnenfussgesellschaft</v>
      </c>
      <c r="I18">
        <v>12</v>
      </c>
    </row>
    <row r="19" spans="1:9" x14ac:dyDescent="0.45">
      <c r="A19" t="str">
        <f t="shared" si="0"/>
        <v/>
      </c>
      <c r="B19" s="111">
        <v>13</v>
      </c>
      <c r="C19" s="111" t="s">
        <v>6130</v>
      </c>
      <c r="D19" s="111" t="s">
        <v>6131</v>
      </c>
      <c r="E19" s="111" t="s">
        <v>6132</v>
      </c>
      <c r="F19" s="111" t="s">
        <v>6132</v>
      </c>
      <c r="G19" s="112"/>
      <c r="H19" t="str">
        <f ca="1">$C19&amp;" "&amp;OFFSET($D19,0,language!$E$8)</f>
        <v>1.1.4.2 Wasserfedergesellschaft</v>
      </c>
      <c r="I19">
        <v>13</v>
      </c>
    </row>
    <row r="20" spans="1:9" x14ac:dyDescent="0.45">
      <c r="A20" t="str">
        <f t="shared" si="0"/>
        <v>!!!!!!!</v>
      </c>
      <c r="B20" s="111">
        <v>10</v>
      </c>
      <c r="C20" s="111" t="s">
        <v>6133</v>
      </c>
      <c r="D20" s="111" t="s">
        <v>6134</v>
      </c>
      <c r="E20" s="111" t="s">
        <v>6135</v>
      </c>
      <c r="F20" s="111" t="s">
        <v>6136</v>
      </c>
      <c r="G20" s="112"/>
      <c r="H20" t="str">
        <f ca="1">$C20&amp;" "&amp;OFFSET($D20,0,language!$E$8)</f>
        <v>1.2 Fliessgewässer</v>
      </c>
      <c r="I20">
        <v>14</v>
      </c>
    </row>
    <row r="21" spans="1:9" x14ac:dyDescent="0.45">
      <c r="A21" t="str">
        <f t="shared" si="0"/>
        <v>!!!!!!!</v>
      </c>
      <c r="B21" s="111">
        <v>12</v>
      </c>
      <c r="C21" s="111" t="s">
        <v>6137</v>
      </c>
      <c r="D21" s="111" t="s">
        <v>6138</v>
      </c>
      <c r="E21" s="111" t="s">
        <v>6139</v>
      </c>
      <c r="F21" s="111" t="s">
        <v>6140</v>
      </c>
      <c r="G21" s="112"/>
      <c r="H21" t="str">
        <f ca="1">$C21&amp;" "&amp;OFFSET($D21,0,language!$E$8)</f>
        <v>1.2.1 Brachsmen- und Barbenregion (Epipotamon)</v>
      </c>
      <c r="I21">
        <v>15</v>
      </c>
    </row>
    <row r="22" spans="1:9" x14ac:dyDescent="0.45">
      <c r="A22" t="str">
        <f t="shared" si="0"/>
        <v>!!!!!!!</v>
      </c>
      <c r="B22" s="111">
        <v>12</v>
      </c>
      <c r="C22" s="111" t="s">
        <v>6141</v>
      </c>
      <c r="D22" s="111" t="s">
        <v>6142</v>
      </c>
      <c r="E22" s="111" t="s">
        <v>6143</v>
      </c>
      <c r="F22" s="111" t="s">
        <v>6144</v>
      </c>
      <c r="G22" s="112"/>
      <c r="H22" t="str">
        <f ca="1">$C22&amp;" "&amp;OFFSET($D22,0,language!$E$8)</f>
        <v>1.2.1.1 Breites Fliessgewässer des Flachlands</v>
      </c>
      <c r="I22">
        <v>16</v>
      </c>
    </row>
    <row r="23" spans="1:9" x14ac:dyDescent="0.45">
      <c r="A23" t="str">
        <f t="shared" si="0"/>
        <v>!!!!!!!</v>
      </c>
      <c r="B23" s="111">
        <v>13</v>
      </c>
      <c r="C23" s="111" t="s">
        <v>6145</v>
      </c>
      <c r="D23" s="111" t="s">
        <v>6146</v>
      </c>
      <c r="E23" s="111" t="s">
        <v>6147</v>
      </c>
      <c r="F23" s="111" t="s">
        <v>6148</v>
      </c>
      <c r="G23" s="112"/>
      <c r="H23" t="str">
        <f ca="1">$C23&amp;" "&amp;OFFSET($D23,0,language!$E$8)</f>
        <v>1.2.1.2 Langsam fliessender Bach im Flachland</v>
      </c>
      <c r="I23">
        <v>17</v>
      </c>
    </row>
    <row r="24" spans="1:9" x14ac:dyDescent="0.45">
      <c r="A24" t="str">
        <f t="shared" si="0"/>
        <v>!!!!!!!</v>
      </c>
      <c r="B24" s="111">
        <v>14</v>
      </c>
      <c r="C24" s="111" t="s">
        <v>6149</v>
      </c>
      <c r="D24" s="111" t="s">
        <v>6150</v>
      </c>
      <c r="E24" s="111" t="s">
        <v>6151</v>
      </c>
      <c r="F24" s="111" t="s">
        <v>6152</v>
      </c>
      <c r="G24" s="112"/>
      <c r="H24" t="str">
        <f ca="1">$C24&amp;" "&amp;OFFSET($D24,0,language!$E$8)</f>
        <v>1.2.2 Äschenregion (Hyporhithron)</v>
      </c>
      <c r="I24">
        <v>18</v>
      </c>
    </row>
    <row r="25" spans="1:9" x14ac:dyDescent="0.45">
      <c r="A25" t="str">
        <f t="shared" si="0"/>
        <v>!!!!!!!</v>
      </c>
      <c r="B25" s="111">
        <v>15</v>
      </c>
      <c r="C25" s="111" t="s">
        <v>6153</v>
      </c>
      <c r="D25" s="111" t="s">
        <v>6154</v>
      </c>
      <c r="E25" s="111" t="s">
        <v>6155</v>
      </c>
      <c r="F25" s="111" t="s">
        <v>6156</v>
      </c>
      <c r="G25" s="112"/>
      <c r="H25" t="str">
        <f ca="1">$C25&amp;" "&amp;OFFSET($D25,0,language!$E$8)</f>
        <v>1.2.2.0 Äschenregion ohne Vegetation</v>
      </c>
      <c r="I25">
        <v>19</v>
      </c>
    </row>
    <row r="26" spans="1:9" x14ac:dyDescent="0.45">
      <c r="A26" t="str">
        <f t="shared" si="0"/>
        <v>!!!!!!!</v>
      </c>
      <c r="B26" s="111">
        <v>16</v>
      </c>
      <c r="C26" s="111" t="s">
        <v>6157</v>
      </c>
      <c r="D26" s="111" t="s">
        <v>6158</v>
      </c>
      <c r="E26" s="111" t="s">
        <v>6159</v>
      </c>
      <c r="F26" s="111" t="s">
        <v>6160</v>
      </c>
      <c r="G26" s="112"/>
      <c r="H26" t="str">
        <f ca="1">$C26&amp;" "&amp;OFFSET($D26,0,language!$E$8)</f>
        <v>1.2.2.1 Äschenregion mit Vegetation</v>
      </c>
      <c r="I26">
        <v>20</v>
      </c>
    </row>
    <row r="27" spans="1:9" x14ac:dyDescent="0.45">
      <c r="A27" t="str">
        <f t="shared" si="0"/>
        <v>!!!!!!!</v>
      </c>
      <c r="B27" s="111">
        <v>18</v>
      </c>
      <c r="C27" s="111" t="s">
        <v>6161</v>
      </c>
      <c r="D27" s="111" t="s">
        <v>6162</v>
      </c>
      <c r="E27" s="111" t="s">
        <v>6163</v>
      </c>
      <c r="F27" s="111" t="s">
        <v>6164</v>
      </c>
      <c r="G27" s="112"/>
      <c r="H27" t="str">
        <f ca="1">$C27&amp;" "&amp;OFFSET($D27,0,language!$E$8)</f>
        <v>1.2.3 Untere Forellenregion (Metarhithron)</v>
      </c>
      <c r="I27">
        <v>21</v>
      </c>
    </row>
    <row r="28" spans="1:9" x14ac:dyDescent="0.45">
      <c r="A28" t="str">
        <f t="shared" si="0"/>
        <v>!!!!!!!</v>
      </c>
      <c r="B28" s="111">
        <v>18</v>
      </c>
      <c r="C28" s="111" t="s">
        <v>6165</v>
      </c>
      <c r="D28" s="111" t="s">
        <v>6166</v>
      </c>
      <c r="E28" s="111" t="s">
        <v>6167</v>
      </c>
      <c r="F28" s="111" t="s">
        <v>6168</v>
      </c>
      <c r="G28" s="112"/>
      <c r="H28" t="str">
        <f ca="1">$C28&amp;" "&amp;OFFSET($D28,0,language!$E$8)</f>
        <v>1.2.4 Obere Forellenregion (Epirhithron)</v>
      </c>
      <c r="I28">
        <v>22</v>
      </c>
    </row>
    <row r="29" spans="1:9" x14ac:dyDescent="0.45">
      <c r="A29" t="str">
        <f t="shared" si="0"/>
        <v>!!!!!!!</v>
      </c>
      <c r="B29" s="111">
        <v>19</v>
      </c>
      <c r="C29" s="111" t="s">
        <v>6169</v>
      </c>
      <c r="D29" s="111" t="s">
        <v>6170</v>
      </c>
      <c r="E29" s="111" t="s">
        <v>6171</v>
      </c>
      <c r="F29" s="111" t="s">
        <v>6172</v>
      </c>
      <c r="G29" s="112"/>
      <c r="H29" t="str">
        <f ca="1">$C29&amp;" "&amp;OFFSET($D29,0,language!$E$8)</f>
        <v>1.2.5 Temporärer Wasserlauf</v>
      </c>
      <c r="I29">
        <v>23</v>
      </c>
    </row>
    <row r="30" spans="1:9" x14ac:dyDescent="0.45">
      <c r="A30" t="str">
        <f t="shared" si="0"/>
        <v>!!!!!!!</v>
      </c>
      <c r="B30" s="111">
        <v>20</v>
      </c>
      <c r="C30" s="111" t="s">
        <v>6173</v>
      </c>
      <c r="D30" s="111" t="s">
        <v>6174</v>
      </c>
      <c r="E30" s="111" t="s">
        <v>6175</v>
      </c>
      <c r="F30" s="111" t="s">
        <v>6176</v>
      </c>
      <c r="G30" s="112"/>
      <c r="H30" t="str">
        <f ca="1">$C30&amp;" "&amp;OFFSET($D30,0,language!$E$8)</f>
        <v>1.3 Quellen und Quellfluren</v>
      </c>
      <c r="I30">
        <v>24</v>
      </c>
    </row>
    <row r="31" spans="1:9" x14ac:dyDescent="0.45">
      <c r="A31" t="str">
        <f t="shared" si="0"/>
        <v>!!!!!!!</v>
      </c>
      <c r="B31" s="111">
        <v>21</v>
      </c>
      <c r="C31" s="111" t="s">
        <v>6177</v>
      </c>
      <c r="D31" s="111" t="s">
        <v>6178</v>
      </c>
      <c r="E31" s="111" t="s">
        <v>6179</v>
      </c>
      <c r="F31" s="111" t="s">
        <v>6180</v>
      </c>
      <c r="G31" s="112"/>
      <c r="H31" t="str">
        <f ca="1">$C31&amp;" "&amp;OFFSET($D31,0,language!$E$8)</f>
        <v>1.3.0 überrieselte Fläche, Quelle ohne Vegetation</v>
      </c>
      <c r="I31">
        <v>25</v>
      </c>
    </row>
    <row r="32" spans="1:9" x14ac:dyDescent="0.45">
      <c r="A32" t="str">
        <f t="shared" si="0"/>
        <v>!!!!!!!</v>
      </c>
      <c r="B32" s="111">
        <v>22</v>
      </c>
      <c r="C32" s="111" t="s">
        <v>6181</v>
      </c>
      <c r="D32" s="111" t="s">
        <v>6182</v>
      </c>
      <c r="E32" s="111" t="s">
        <v>6183</v>
      </c>
      <c r="F32" s="111" t="s">
        <v>6184</v>
      </c>
      <c r="G32" s="112"/>
      <c r="H32" t="str">
        <f ca="1">$C32&amp;" "&amp;OFFSET($D32,0,language!$E$8)</f>
        <v>1.3.1 Kalktuff-Felsspaltengesellschaften</v>
      </c>
      <c r="I32">
        <v>26</v>
      </c>
    </row>
    <row r="33" spans="1:9" x14ac:dyDescent="0.45">
      <c r="A33" t="str">
        <f t="shared" si="0"/>
        <v>!!!!!!!</v>
      </c>
      <c r="B33" s="111">
        <v>23</v>
      </c>
      <c r="C33" s="111" t="s">
        <v>6185</v>
      </c>
      <c r="D33" s="111" t="s">
        <v>6186</v>
      </c>
      <c r="E33" s="111" t="s">
        <v>6187</v>
      </c>
      <c r="F33" s="111" t="s">
        <v>6188</v>
      </c>
      <c r="G33" s="112"/>
      <c r="H33" t="str">
        <f ca="1">$C33&amp;" "&amp;OFFSET($D33,0,language!$E$8)</f>
        <v>1.3.2 Kalk-Quellflur</v>
      </c>
      <c r="I33">
        <v>27</v>
      </c>
    </row>
    <row r="34" spans="1:9" x14ac:dyDescent="0.45">
      <c r="A34" t="str">
        <f t="shared" si="0"/>
        <v>!!!!!!!</v>
      </c>
      <c r="B34" s="111">
        <v>24</v>
      </c>
      <c r="C34" s="111" t="s">
        <v>6189</v>
      </c>
      <c r="D34" s="111" t="s">
        <v>6190</v>
      </c>
      <c r="E34" s="111" t="s">
        <v>6191</v>
      </c>
      <c r="F34" s="111" t="s">
        <v>6192</v>
      </c>
      <c r="G34" s="112"/>
      <c r="H34" t="str">
        <f ca="1">$C34&amp;" "&amp;OFFSET($D34,0,language!$E$8)</f>
        <v>1.3.3 Weichwasser-Quellflur</v>
      </c>
      <c r="I34">
        <v>28</v>
      </c>
    </row>
    <row r="35" spans="1:9" x14ac:dyDescent="0.45">
      <c r="A35" t="str">
        <f t="shared" si="0"/>
        <v>!!!!!!!</v>
      </c>
      <c r="B35" s="111">
        <v>25</v>
      </c>
      <c r="C35" s="111" t="s">
        <v>6193</v>
      </c>
      <c r="D35" s="111" t="s">
        <v>6194</v>
      </c>
      <c r="E35" s="111" t="s">
        <v>6195</v>
      </c>
      <c r="F35" s="111" t="s">
        <v>6196</v>
      </c>
      <c r="G35" s="112"/>
      <c r="H35" t="str">
        <f ca="1">$C35&amp;" "&amp;OFFSET($D35,0,language!$E$8)</f>
        <v>1.4 Unterirdische Gewässer</v>
      </c>
      <c r="I35">
        <v>29</v>
      </c>
    </row>
    <row r="36" spans="1:9" x14ac:dyDescent="0.45">
      <c r="A36" t="str">
        <f t="shared" si="0"/>
        <v/>
      </c>
      <c r="B36" s="111">
        <v>30</v>
      </c>
      <c r="C36" s="111" t="s">
        <v>6197</v>
      </c>
      <c r="D36" s="111" t="s">
        <v>6198</v>
      </c>
      <c r="E36" s="111" t="s">
        <v>6199</v>
      </c>
      <c r="F36" s="111" t="s">
        <v>6200</v>
      </c>
      <c r="G36" s="112"/>
      <c r="H36" t="str">
        <f ca="1">$C36&amp;" "&amp;OFFSET($D36,0,language!$E$8)</f>
        <v>1.4.1 Porengrundwasser</v>
      </c>
      <c r="I36">
        <v>30</v>
      </c>
    </row>
    <row r="37" spans="1:9" x14ac:dyDescent="0.45">
      <c r="A37" t="str">
        <f t="shared" si="0"/>
        <v>!!!!!!!</v>
      </c>
      <c r="B37" s="111">
        <v>27</v>
      </c>
      <c r="C37" s="111" t="s">
        <v>6201</v>
      </c>
      <c r="D37" s="111" t="s">
        <v>6202</v>
      </c>
      <c r="E37" s="111" t="s">
        <v>6203</v>
      </c>
      <c r="F37" s="111" t="s">
        <v>6204</v>
      </c>
      <c r="G37" s="112"/>
      <c r="H37" t="str">
        <f ca="1">$C37&amp;" "&amp;OFFSET($D37,0,language!$E$8)</f>
        <v>1.4.2 Kluftgrundwasser</v>
      </c>
      <c r="I37">
        <v>31</v>
      </c>
    </row>
    <row r="38" spans="1:9" x14ac:dyDescent="0.45">
      <c r="A38" t="str">
        <f t="shared" si="0"/>
        <v>!!!!!!!</v>
      </c>
      <c r="B38" s="111">
        <v>28</v>
      </c>
      <c r="C38" s="111" t="s">
        <v>6205</v>
      </c>
      <c r="D38" s="111" t="s">
        <v>6206</v>
      </c>
      <c r="E38" s="111" t="s">
        <v>6207</v>
      </c>
      <c r="F38" s="111" t="s">
        <v>6208</v>
      </c>
      <c r="G38" s="112"/>
      <c r="H38" t="str">
        <f ca="1">$C38&amp;" "&amp;OFFSET($D38,0,language!$E$8)</f>
        <v>1.4.3 Höhlenbach</v>
      </c>
      <c r="I38">
        <v>32</v>
      </c>
    </row>
    <row r="39" spans="1:9" x14ac:dyDescent="0.45">
      <c r="A39" t="str">
        <f t="shared" si="0"/>
        <v>!!!!!!!</v>
      </c>
      <c r="B39" s="111">
        <v>29</v>
      </c>
      <c r="C39" s="111" t="s">
        <v>6209</v>
      </c>
      <c r="D39" s="111" t="s">
        <v>6210</v>
      </c>
      <c r="E39" s="111" t="s">
        <v>6211</v>
      </c>
      <c r="F39" s="111" t="s">
        <v>6212</v>
      </c>
      <c r="G39" s="112"/>
      <c r="H39" t="str">
        <f ca="1">$C39&amp;" "&amp;OFFSET($D39,0,language!$E$8)</f>
        <v>1.4.4 Höhlensee</v>
      </c>
      <c r="I39">
        <v>33</v>
      </c>
    </row>
    <row r="40" spans="1:9" x14ac:dyDescent="0.45">
      <c r="A40" t="str">
        <f t="shared" si="0"/>
        <v>!!!!!!!</v>
      </c>
      <c r="B40" s="111">
        <v>30</v>
      </c>
      <c r="C40" s="111" t="s">
        <v>6213</v>
      </c>
      <c r="D40" s="111" t="s">
        <v>6214</v>
      </c>
      <c r="E40" s="111" t="s">
        <v>6215</v>
      </c>
      <c r="F40" s="111" t="s">
        <v>6216</v>
      </c>
      <c r="G40" s="112"/>
      <c r="H40" t="str">
        <f ca="1">$C40&amp;" "&amp;OFFSET($D40,0,language!$E$8)</f>
        <v>2 Vegetation der Ufer und der Feuchtgebiete</v>
      </c>
      <c r="I40">
        <v>34</v>
      </c>
    </row>
    <row r="41" spans="1:9" x14ac:dyDescent="0.45">
      <c r="A41" t="str">
        <f t="shared" si="0"/>
        <v/>
      </c>
      <c r="B41" s="111">
        <v>35</v>
      </c>
      <c r="C41" s="111" t="s">
        <v>6217</v>
      </c>
      <c r="D41" s="111" t="s">
        <v>6218</v>
      </c>
      <c r="E41" s="111" t="s">
        <v>6219</v>
      </c>
      <c r="F41" s="111" t="s">
        <v>6220</v>
      </c>
      <c r="G41" s="112"/>
      <c r="H41" t="str">
        <f ca="1">$C41&amp;" "&amp;OFFSET($D41,0,language!$E$8)</f>
        <v>2.0 Künstliche Ufer</v>
      </c>
      <c r="I41">
        <v>35</v>
      </c>
    </row>
    <row r="42" spans="1:9" x14ac:dyDescent="0.45">
      <c r="A42" t="str">
        <f t="shared" si="0"/>
        <v>!!!!!!!</v>
      </c>
      <c r="B42" s="111">
        <v>33</v>
      </c>
      <c r="C42" s="111" t="s">
        <v>6221</v>
      </c>
      <c r="D42" s="111" t="s">
        <v>6222</v>
      </c>
      <c r="E42" s="111" t="s">
        <v>6223</v>
      </c>
      <c r="F42" s="111">
        <v>0</v>
      </c>
      <c r="G42" s="112"/>
      <c r="H42" t="str">
        <f ca="1">$C42&amp;" "&amp;OFFSET($D42,0,language!$E$8)</f>
        <v xml:space="preserve">2.0.0 Künstliche vegetationslose Ufer (betoniert, Blockwurf) </v>
      </c>
      <c r="I42">
        <v>36</v>
      </c>
    </row>
    <row r="43" spans="1:9" x14ac:dyDescent="0.45">
      <c r="A43" t="str">
        <f t="shared" si="0"/>
        <v>!!!!!!!</v>
      </c>
      <c r="B43" s="111">
        <v>34</v>
      </c>
      <c r="C43" s="111" t="s">
        <v>6224</v>
      </c>
      <c r="D43" s="111" t="s">
        <v>6225</v>
      </c>
      <c r="E43" s="111" t="s">
        <v>6226</v>
      </c>
      <c r="F43" s="111">
        <v>0</v>
      </c>
      <c r="G43" s="112"/>
      <c r="H43" t="str">
        <f ca="1">$C43&amp;" "&amp;OFFSET($D43,0,language!$E$8)</f>
        <v>2.0.1 Künstliche, begrünte Ufer</v>
      </c>
      <c r="I43">
        <v>37</v>
      </c>
    </row>
    <row r="44" spans="1:9" x14ac:dyDescent="0.45">
      <c r="A44" t="str">
        <f t="shared" si="0"/>
        <v>!!!!!!!</v>
      </c>
      <c r="B44" s="111">
        <v>32</v>
      </c>
      <c r="C44" s="111" t="s">
        <v>6227</v>
      </c>
      <c r="D44" s="111" t="s">
        <v>6228</v>
      </c>
      <c r="E44" s="111" t="s">
        <v>6229</v>
      </c>
      <c r="F44" s="111" t="s">
        <v>6230</v>
      </c>
      <c r="G44" s="112"/>
      <c r="H44" t="str">
        <f ca="1">$C44&amp;" "&amp;OFFSET($D44,0,language!$E$8)</f>
        <v>2.1 Ufer mit Vegetation</v>
      </c>
      <c r="I44">
        <v>38</v>
      </c>
    </row>
    <row r="45" spans="1:9" x14ac:dyDescent="0.45">
      <c r="A45" t="str">
        <f t="shared" si="0"/>
        <v>!!!!!!!</v>
      </c>
      <c r="B45" s="111">
        <v>36</v>
      </c>
      <c r="C45" s="111" t="s">
        <v>6231</v>
      </c>
      <c r="D45" s="111" t="s">
        <v>6232</v>
      </c>
      <c r="E45" s="111" t="s">
        <v>6233</v>
      </c>
      <c r="F45" s="111" t="s">
        <v>6234</v>
      </c>
      <c r="G45" s="112"/>
      <c r="H45" t="str">
        <f ca="1">$C45&amp;" "&amp;OFFSET($D45,0,language!$E$8)</f>
        <v>2.1.1 Moortümpelgesellschaften</v>
      </c>
      <c r="I45">
        <v>39</v>
      </c>
    </row>
    <row r="46" spans="1:9" x14ac:dyDescent="0.45">
      <c r="A46" t="str">
        <f t="shared" si="0"/>
        <v>!!!!!!!</v>
      </c>
      <c r="B46" s="111">
        <v>37</v>
      </c>
      <c r="C46" s="111" t="s">
        <v>6235</v>
      </c>
      <c r="D46" s="111" t="s">
        <v>6236</v>
      </c>
      <c r="E46" s="111" t="s">
        <v>6237</v>
      </c>
      <c r="F46" s="111" t="s">
        <v>6238</v>
      </c>
      <c r="G46" s="112"/>
      <c r="H46" t="str">
        <f ca="1">$C46&amp;" "&amp;OFFSET($D46,0,language!$E$8)</f>
        <v>2.1.2 Röhricht</v>
      </c>
      <c r="I46">
        <v>40</v>
      </c>
    </row>
    <row r="47" spans="1:9" x14ac:dyDescent="0.45">
      <c r="A47" t="str">
        <f t="shared" si="0"/>
        <v>!!!!!!!</v>
      </c>
      <c r="B47" s="111">
        <v>35</v>
      </c>
      <c r="C47" s="111" t="s">
        <v>6239</v>
      </c>
      <c r="D47" s="111" t="s">
        <v>6240</v>
      </c>
      <c r="E47" s="111" t="s">
        <v>6241</v>
      </c>
      <c r="F47" s="111" t="s">
        <v>6242</v>
      </c>
      <c r="G47" s="112"/>
      <c r="H47" t="str">
        <f ca="1">$C47&amp;" "&amp;OFFSET($D47,0,language!$E$8)</f>
        <v>2.1.2.1 Stillwasser-Röhricht</v>
      </c>
      <c r="I47">
        <v>41</v>
      </c>
    </row>
    <row r="48" spans="1:9" x14ac:dyDescent="0.45">
      <c r="A48" t="str">
        <f t="shared" si="0"/>
        <v/>
      </c>
      <c r="B48" s="111">
        <v>42</v>
      </c>
      <c r="C48" s="111" t="s">
        <v>6243</v>
      </c>
      <c r="D48" s="111" t="s">
        <v>6244</v>
      </c>
      <c r="E48" s="111" t="s">
        <v>6245</v>
      </c>
      <c r="F48" s="111" t="s">
        <v>6246</v>
      </c>
      <c r="G48" s="112"/>
      <c r="H48" t="str">
        <f ca="1">$C48&amp;" "&amp;OFFSET($D48,0,language!$E$8)</f>
        <v>2.1.2.2 Flussufer- und Landröhricht</v>
      </c>
      <c r="I48">
        <v>42</v>
      </c>
    </row>
    <row r="49" spans="1:9" x14ac:dyDescent="0.45">
      <c r="A49" t="str">
        <f t="shared" si="0"/>
        <v>!!!!!!!</v>
      </c>
      <c r="B49" s="111">
        <v>37</v>
      </c>
      <c r="C49" s="111" t="s">
        <v>6247</v>
      </c>
      <c r="D49" s="111" t="s">
        <v>6248</v>
      </c>
      <c r="E49" s="111" t="s">
        <v>6249</v>
      </c>
      <c r="F49" s="111" t="s">
        <v>6250</v>
      </c>
      <c r="G49" s="112"/>
      <c r="H49" t="str">
        <f ca="1">$C49&amp;" "&amp;OFFSET($D49,0,language!$E$8)</f>
        <v>2.1.3 Strandlingsgesellschaften</v>
      </c>
      <c r="I49">
        <v>43</v>
      </c>
    </row>
    <row r="50" spans="1:9" x14ac:dyDescent="0.45">
      <c r="A50" t="str">
        <f t="shared" si="0"/>
        <v>!!!!!!!</v>
      </c>
      <c r="B50" s="111">
        <v>38</v>
      </c>
      <c r="C50" s="111" t="s">
        <v>6251</v>
      </c>
      <c r="D50" s="111" t="s">
        <v>6252</v>
      </c>
      <c r="E50" s="111" t="s">
        <v>6253</v>
      </c>
      <c r="F50" s="111" t="s">
        <v>6254</v>
      </c>
      <c r="G50" s="112"/>
      <c r="H50" t="str">
        <f ca="1">$C50&amp;" "&amp;OFFSET($D50,0,language!$E$8)</f>
        <v>2.1.4 Bach- und Flussröhricht</v>
      </c>
      <c r="I50">
        <v>44</v>
      </c>
    </row>
    <row r="51" spans="1:9" x14ac:dyDescent="0.45">
      <c r="A51" t="str">
        <f t="shared" si="0"/>
        <v>!!!!!!!</v>
      </c>
      <c r="B51" s="111">
        <v>39</v>
      </c>
      <c r="C51" s="111" t="s">
        <v>6255</v>
      </c>
      <c r="D51" s="111" t="s">
        <v>6256</v>
      </c>
      <c r="E51" s="111" t="s">
        <v>6257</v>
      </c>
      <c r="F51" s="111" t="s">
        <v>6258</v>
      </c>
      <c r="G51" s="112"/>
      <c r="H51" t="str">
        <f ca="1">$C51&amp;" "&amp;OFFSET($D51,0,language!$E$8)</f>
        <v>2.2 Flachmoore</v>
      </c>
      <c r="I51">
        <v>45</v>
      </c>
    </row>
    <row r="52" spans="1:9" x14ac:dyDescent="0.45">
      <c r="A52" t="str">
        <f t="shared" si="0"/>
        <v>!!!!!!!</v>
      </c>
      <c r="B52" s="111">
        <v>40</v>
      </c>
      <c r="C52" s="111" t="s">
        <v>6259</v>
      </c>
      <c r="D52" s="111" t="s">
        <v>6260</v>
      </c>
      <c r="E52" s="111" t="s">
        <v>6261</v>
      </c>
      <c r="F52" s="111" t="s">
        <v>6262</v>
      </c>
      <c r="G52" s="112"/>
      <c r="H52" t="str">
        <f ca="1">$C52&amp;" "&amp;OFFSET($D52,0,language!$E$8)</f>
        <v>2.2.1 Grossseggenbestände</v>
      </c>
      <c r="I52">
        <v>46</v>
      </c>
    </row>
    <row r="53" spans="1:9" x14ac:dyDescent="0.45">
      <c r="A53" t="str">
        <f t="shared" si="0"/>
        <v/>
      </c>
      <c r="B53" s="111">
        <v>47</v>
      </c>
      <c r="C53" s="111" t="s">
        <v>6263</v>
      </c>
      <c r="D53" s="111" t="s">
        <v>6264</v>
      </c>
      <c r="E53" s="111" t="s">
        <v>6265</v>
      </c>
      <c r="F53" s="111" t="s">
        <v>6266</v>
      </c>
      <c r="G53" s="112"/>
      <c r="H53" t="str">
        <f ca="1">$C53&amp;" "&amp;OFFSET($D53,0,language!$E$8)</f>
        <v>2.2.1.1 Grossseggenried</v>
      </c>
      <c r="I53">
        <v>47</v>
      </c>
    </row>
    <row r="54" spans="1:9" x14ac:dyDescent="0.45">
      <c r="A54" t="str">
        <f t="shared" si="0"/>
        <v>!!!!!!!</v>
      </c>
      <c r="B54" s="111">
        <v>42</v>
      </c>
      <c r="C54" s="111" t="s">
        <v>6267</v>
      </c>
      <c r="D54" s="111" t="s">
        <v>6268</v>
      </c>
      <c r="E54" s="111" t="s">
        <v>6269</v>
      </c>
      <c r="F54" s="111" t="s">
        <v>6270</v>
      </c>
      <c r="G54" s="112"/>
      <c r="H54" t="str">
        <f ca="1">$C54&amp;" "&amp;OFFSET($D54,0,language!$E$8)</f>
        <v>2.2.1.2 Schneidbinsenried</v>
      </c>
      <c r="I54">
        <v>48</v>
      </c>
    </row>
    <row r="55" spans="1:9" x14ac:dyDescent="0.45">
      <c r="A55" t="str">
        <f t="shared" si="0"/>
        <v>!!!!!!!</v>
      </c>
      <c r="B55" s="111">
        <v>43</v>
      </c>
      <c r="C55" s="111" t="s">
        <v>6271</v>
      </c>
      <c r="D55" s="111" t="s">
        <v>6272</v>
      </c>
      <c r="E55" s="111" t="s">
        <v>6273</v>
      </c>
      <c r="F55" s="111" t="s">
        <v>6274</v>
      </c>
      <c r="G55" s="112"/>
      <c r="H55" t="str">
        <f ca="1">$C55&amp;" "&amp;OFFSET($D55,0,language!$E$8)</f>
        <v>2.2.2 Saures Kleinseggenried</v>
      </c>
      <c r="I55">
        <v>49</v>
      </c>
    </row>
    <row r="56" spans="1:9" x14ac:dyDescent="0.45">
      <c r="A56" t="str">
        <f t="shared" si="0"/>
        <v>!!!!!!!</v>
      </c>
      <c r="B56" s="111">
        <v>47</v>
      </c>
      <c r="C56" s="111" t="s">
        <v>6275</v>
      </c>
      <c r="D56" s="111" t="s">
        <v>6276</v>
      </c>
      <c r="E56" s="111" t="s">
        <v>6277</v>
      </c>
      <c r="F56" s="111" t="s">
        <v>6278</v>
      </c>
      <c r="G56" s="112"/>
      <c r="H56" t="str">
        <f ca="1">$C56&amp;" "&amp;OFFSET($D56,0,language!$E$8)</f>
        <v>2.2.3 Kalkreiches Kleinseggenried (Davallseggenried)</v>
      </c>
      <c r="I56">
        <v>50</v>
      </c>
    </row>
    <row r="57" spans="1:9" x14ac:dyDescent="0.45">
      <c r="A57" t="str">
        <f t="shared" si="0"/>
        <v/>
      </c>
      <c r="B57" s="111">
        <v>51</v>
      </c>
      <c r="C57" s="111" t="s">
        <v>6279</v>
      </c>
      <c r="D57" s="111" t="s">
        <v>6280</v>
      </c>
      <c r="E57" s="111" t="s">
        <v>6281</v>
      </c>
      <c r="F57" s="111" t="s">
        <v>6282</v>
      </c>
      <c r="G57" s="112"/>
      <c r="H57" t="str">
        <f ca="1">$C57&amp;" "&amp;OFFSET($D57,0,language!$E$8)</f>
        <v>2.2.4 Übergangsmoor</v>
      </c>
      <c r="I57">
        <v>51</v>
      </c>
    </row>
    <row r="58" spans="1:9" x14ac:dyDescent="0.45">
      <c r="A58" t="str">
        <f t="shared" si="0"/>
        <v/>
      </c>
      <c r="B58" s="111">
        <v>52</v>
      </c>
      <c r="C58" s="111" t="s">
        <v>6283</v>
      </c>
      <c r="D58" s="111" t="s">
        <v>6284</v>
      </c>
      <c r="E58" s="111" t="s">
        <v>6285</v>
      </c>
      <c r="F58" s="111" t="s">
        <v>6286</v>
      </c>
      <c r="G58" s="112"/>
      <c r="H58" t="str">
        <f ca="1">$C58&amp;" "&amp;OFFSET($D58,0,language!$E$8)</f>
        <v>2.2.5 Schwemmufervegetation alpiner Wildbäche</v>
      </c>
      <c r="I58">
        <v>52</v>
      </c>
    </row>
    <row r="59" spans="1:9" x14ac:dyDescent="0.45">
      <c r="A59" t="str">
        <f t="shared" si="0"/>
        <v>!!!!!!!</v>
      </c>
      <c r="B59" s="111">
        <v>47</v>
      </c>
      <c r="C59" s="111" t="s">
        <v>6287</v>
      </c>
      <c r="D59" s="111" t="s">
        <v>6288</v>
      </c>
      <c r="E59" s="111" t="s">
        <v>6289</v>
      </c>
      <c r="F59" s="111" t="s">
        <v>6290</v>
      </c>
      <c r="G59" s="112"/>
      <c r="H59" t="str">
        <f ca="1">$C59&amp;" "&amp;OFFSET($D59,0,language!$E$8)</f>
        <v>2.3 Feucht- und Nasswiesen</v>
      </c>
      <c r="I59">
        <v>53</v>
      </c>
    </row>
    <row r="60" spans="1:9" x14ac:dyDescent="0.45">
      <c r="A60" t="str">
        <f t="shared" si="0"/>
        <v>!!!!!!!</v>
      </c>
      <c r="B60" s="111">
        <v>48</v>
      </c>
      <c r="C60" s="111" t="s">
        <v>6291</v>
      </c>
      <c r="D60" s="111" t="s">
        <v>6292</v>
      </c>
      <c r="E60" s="111" t="s">
        <v>6293</v>
      </c>
      <c r="F60" s="111" t="s">
        <v>6294</v>
      </c>
      <c r="G60" s="112"/>
      <c r="H60" t="str">
        <f ca="1">$C60&amp;" "&amp;OFFSET($D60,0,language!$E$8)</f>
        <v>2.3.1 Pfeifengraswiese</v>
      </c>
      <c r="I60">
        <v>54</v>
      </c>
    </row>
    <row r="61" spans="1:9" x14ac:dyDescent="0.45">
      <c r="A61" t="str">
        <f t="shared" si="0"/>
        <v>!!!!!!!</v>
      </c>
      <c r="B61" s="111">
        <v>49</v>
      </c>
      <c r="C61" s="111" t="s">
        <v>6295</v>
      </c>
      <c r="D61" s="111" t="s">
        <v>6296</v>
      </c>
      <c r="E61" s="111" t="s">
        <v>6297</v>
      </c>
      <c r="F61" s="111" t="s">
        <v>6298</v>
      </c>
      <c r="G61" s="112"/>
      <c r="H61" t="str">
        <f ca="1">$C61&amp;" "&amp;OFFSET($D61,0,language!$E$8)</f>
        <v>2.3.2 Sumpfdotterblumenwiese</v>
      </c>
      <c r="I61">
        <v>55</v>
      </c>
    </row>
    <row r="62" spans="1:9" x14ac:dyDescent="0.45">
      <c r="A62" t="str">
        <f t="shared" si="0"/>
        <v>!!!!!!!</v>
      </c>
      <c r="B62" s="111">
        <v>50</v>
      </c>
      <c r="C62" s="111" t="s">
        <v>6299</v>
      </c>
      <c r="D62" s="111" t="s">
        <v>6300</v>
      </c>
      <c r="E62" s="111" t="s">
        <v>6301</v>
      </c>
      <c r="F62" s="111" t="s">
        <v>6302</v>
      </c>
      <c r="G62" s="112"/>
      <c r="H62" t="str">
        <f ca="1">$C62&amp;" "&amp;OFFSET($D62,0,language!$E$8)</f>
        <v>2.3.3 Spierstaudenflur</v>
      </c>
      <c r="I62">
        <v>56</v>
      </c>
    </row>
    <row r="63" spans="1:9" x14ac:dyDescent="0.45">
      <c r="A63" t="str">
        <f t="shared" si="0"/>
        <v>!!!!!!!</v>
      </c>
      <c r="B63" s="111">
        <v>51</v>
      </c>
      <c r="C63" s="111" t="s">
        <v>6303</v>
      </c>
      <c r="D63" s="111" t="s">
        <v>6304</v>
      </c>
      <c r="E63" s="111" t="s">
        <v>6305</v>
      </c>
      <c r="F63" s="111" t="s">
        <v>6306</v>
      </c>
      <c r="G63" s="112"/>
      <c r="H63" t="str">
        <f ca="1">$C63&amp;" "&amp;OFFSET($D63,0,language!$E$8)</f>
        <v>2.4 Hochmoore</v>
      </c>
      <c r="I63">
        <v>57</v>
      </c>
    </row>
    <row r="64" spans="1:9" x14ac:dyDescent="0.45">
      <c r="A64" t="str">
        <f t="shared" si="0"/>
        <v>!!!!!!!</v>
      </c>
      <c r="B64" s="111">
        <v>52</v>
      </c>
      <c r="C64" s="111" t="s">
        <v>6307</v>
      </c>
      <c r="D64" s="111" t="s">
        <v>6308</v>
      </c>
      <c r="E64" s="111" t="s">
        <v>6309</v>
      </c>
      <c r="F64" s="111" t="s">
        <v>6310</v>
      </c>
      <c r="G64" s="112"/>
      <c r="H64" t="str">
        <f ca="1">$C64&amp;" "&amp;OFFSET($D64,0,language!$E$8)</f>
        <v>2.4.1 Torfmoos-Hochmoor</v>
      </c>
      <c r="I64">
        <v>58</v>
      </c>
    </row>
    <row r="65" spans="1:9" x14ac:dyDescent="0.45">
      <c r="A65" t="str">
        <f t="shared" si="0"/>
        <v>!!!!!!!</v>
      </c>
      <c r="B65" s="111">
        <v>53</v>
      </c>
      <c r="C65" s="111" t="s">
        <v>6311</v>
      </c>
      <c r="D65" s="111" t="s">
        <v>6312</v>
      </c>
      <c r="E65" s="111" t="s">
        <v>6313</v>
      </c>
      <c r="F65" s="111" t="s">
        <v>6314</v>
      </c>
      <c r="G65" s="112"/>
      <c r="H65" t="str">
        <f ca="1">$C65&amp;" "&amp;OFFSET($D65,0,language!$E$8)</f>
        <v>2.5 Zeitweilig überflutete Annuellenfluren</v>
      </c>
      <c r="I65">
        <v>59</v>
      </c>
    </row>
    <row r="66" spans="1:9" x14ac:dyDescent="0.45">
      <c r="A66" t="str">
        <f t="shared" si="0"/>
        <v/>
      </c>
      <c r="B66" s="111">
        <v>60</v>
      </c>
      <c r="C66" s="111" t="s">
        <v>6315</v>
      </c>
      <c r="D66" s="111" t="s">
        <v>6316</v>
      </c>
      <c r="E66" s="111" t="s">
        <v>6317</v>
      </c>
      <c r="F66" s="111" t="s">
        <v>6318</v>
      </c>
      <c r="G66" s="112"/>
      <c r="H66" t="str">
        <f ca="1">$C66&amp;" "&amp;OFFSET($D66,0,language!$E$8)</f>
        <v>2.5.0 Wechselfeuchte Pionierfluren ohne Vegetation</v>
      </c>
      <c r="I66">
        <v>60</v>
      </c>
    </row>
    <row r="67" spans="1:9" x14ac:dyDescent="0.45">
      <c r="A67" t="str">
        <f t="shared" si="0"/>
        <v>!!!!!!!</v>
      </c>
      <c r="B67" s="111">
        <v>57</v>
      </c>
      <c r="C67" s="111" t="s">
        <v>6319</v>
      </c>
      <c r="D67" s="111" t="s">
        <v>6320</v>
      </c>
      <c r="E67" s="111" t="s">
        <v>6321</v>
      </c>
      <c r="F67" s="111" t="s">
        <v>6322</v>
      </c>
      <c r="G67" s="112"/>
      <c r="H67" t="str">
        <f ca="1">$C67&amp;" "&amp;OFFSET($D67,0,language!$E$8)</f>
        <v>2.5.1 Einjährige Schlammflur (Zwergbinsenflur)</v>
      </c>
      <c r="I67">
        <v>61</v>
      </c>
    </row>
    <row r="68" spans="1:9" x14ac:dyDescent="0.45">
      <c r="A68" t="str">
        <f t="shared" si="0"/>
        <v/>
      </c>
      <c r="B68" s="111">
        <v>62</v>
      </c>
      <c r="C68" s="111" t="s">
        <v>6323</v>
      </c>
      <c r="D68" s="111" t="s">
        <v>6324</v>
      </c>
      <c r="E68" s="111" t="s">
        <v>6325</v>
      </c>
      <c r="F68" s="111" t="s">
        <v>6326</v>
      </c>
      <c r="G68" s="112"/>
      <c r="H68" t="str">
        <f ca="1">$C68&amp;" "&amp;OFFSET($D68,0,language!$E$8)</f>
        <v>2.5.1.1 Zwergbinsen-Annuellenflur mit Sumpfbinsen</v>
      </c>
      <c r="I68">
        <v>62</v>
      </c>
    </row>
    <row r="69" spans="1:9" x14ac:dyDescent="0.45">
      <c r="A69" t="str">
        <f t="shared" si="0"/>
        <v/>
      </c>
      <c r="B69" s="111">
        <v>63</v>
      </c>
      <c r="C69" s="111" t="s">
        <v>6327</v>
      </c>
      <c r="D69" s="111" t="s">
        <v>6328</v>
      </c>
      <c r="E69" s="111" t="s">
        <v>6329</v>
      </c>
      <c r="F69" s="111" t="s">
        <v>6330</v>
      </c>
      <c r="G69" s="112"/>
      <c r="H69" t="str">
        <f ca="1">$C69&amp;" "&amp;OFFSET($D69,0,language!$E$8)</f>
        <v>2.5.1.2 Zwergbinsen-Annuellenflur mit Zypergräsern</v>
      </c>
      <c r="I69">
        <v>63</v>
      </c>
    </row>
    <row r="70" spans="1:9" x14ac:dyDescent="0.45">
      <c r="A70" t="str">
        <f t="shared" si="0"/>
        <v/>
      </c>
      <c r="B70" s="111">
        <v>64</v>
      </c>
      <c r="C70" s="111" t="s">
        <v>6331</v>
      </c>
      <c r="D70" s="111" t="s">
        <v>6332</v>
      </c>
      <c r="E70" s="111" t="s">
        <v>6333</v>
      </c>
      <c r="F70" s="111" t="s">
        <v>6334</v>
      </c>
      <c r="G70" s="112"/>
      <c r="H70" t="str">
        <f ca="1">$C70&amp;" "&amp;OFFSET($D70,0,language!$E$8)</f>
        <v>2.5.1.3 Annuellenflur feuchter Böden mit Zwergkräutern</v>
      </c>
      <c r="I70">
        <v>64</v>
      </c>
    </row>
    <row r="71" spans="1:9" x14ac:dyDescent="0.45">
      <c r="A71" t="str">
        <f t="shared" ref="A71:A134" si="1">IF(B71=I71,"","!!!!!!!")</f>
        <v>!!!!!!!</v>
      </c>
      <c r="B71" s="111">
        <v>58</v>
      </c>
      <c r="C71" s="111" t="s">
        <v>6335</v>
      </c>
      <c r="D71" s="111" t="s">
        <v>6336</v>
      </c>
      <c r="E71" s="111" t="s">
        <v>6337</v>
      </c>
      <c r="F71" s="111" t="s">
        <v>6338</v>
      </c>
      <c r="G71" s="112"/>
      <c r="H71" t="str">
        <f ca="1">$C71&amp;" "&amp;OFFSET($D71,0,language!$E$8)</f>
        <v>2.5.2 Mehrjährige Schlammflur (Zweizahnflur)</v>
      </c>
      <c r="I71">
        <v>65</v>
      </c>
    </row>
    <row r="72" spans="1:9" x14ac:dyDescent="0.45">
      <c r="A72" t="str">
        <f t="shared" si="1"/>
        <v>!!!!!!!</v>
      </c>
      <c r="B72" s="111">
        <v>56</v>
      </c>
      <c r="C72" s="111" t="s">
        <v>6339</v>
      </c>
      <c r="D72" s="111" t="s">
        <v>6340</v>
      </c>
      <c r="E72" s="111" t="s">
        <v>6341</v>
      </c>
      <c r="F72" s="111" t="s">
        <v>6342</v>
      </c>
      <c r="G72" s="112"/>
      <c r="H72" t="str">
        <f ca="1">$C72&amp;" "&amp;OFFSET($D72,0,language!$E$8)</f>
        <v>3 Gletscher, Fels, Schutt und Geröll</v>
      </c>
      <c r="I72">
        <v>66</v>
      </c>
    </row>
    <row r="73" spans="1:9" x14ac:dyDescent="0.45">
      <c r="A73" t="str">
        <f t="shared" si="1"/>
        <v>!!!!!!!</v>
      </c>
      <c r="B73" s="111">
        <v>57</v>
      </c>
      <c r="C73" s="111" t="s">
        <v>6343</v>
      </c>
      <c r="D73" s="111" t="s">
        <v>6344</v>
      </c>
      <c r="E73" s="111" t="s">
        <v>6345</v>
      </c>
      <c r="F73" s="111" t="s">
        <v>6346</v>
      </c>
      <c r="G73" s="112"/>
      <c r="H73" t="str">
        <f ca="1">$C73&amp;" "&amp;OFFSET($D73,0,language!$E$8)</f>
        <v>3.1 Gletscher, Firn</v>
      </c>
      <c r="I73">
        <v>67</v>
      </c>
    </row>
    <row r="74" spans="1:9" x14ac:dyDescent="0.45">
      <c r="A74" t="str">
        <f t="shared" si="1"/>
        <v>!!!!!!!</v>
      </c>
      <c r="B74" s="111">
        <v>58</v>
      </c>
      <c r="C74" s="111" t="s">
        <v>6347</v>
      </c>
      <c r="D74" s="111" t="s">
        <v>6348</v>
      </c>
      <c r="E74" s="111" t="s">
        <v>6349</v>
      </c>
      <c r="F74" s="111" t="s">
        <v>6350</v>
      </c>
      <c r="G74" s="112"/>
      <c r="H74" t="str">
        <f ca="1">$C74&amp;" "&amp;OFFSET($D74,0,language!$E$8)</f>
        <v>3.1.1 Gletscher</v>
      </c>
      <c r="I74">
        <v>68</v>
      </c>
    </row>
    <row r="75" spans="1:9" x14ac:dyDescent="0.45">
      <c r="A75" t="str">
        <f t="shared" si="1"/>
        <v>!!!!!!!</v>
      </c>
      <c r="B75" s="111">
        <v>59</v>
      </c>
      <c r="C75" s="111" t="s">
        <v>6351</v>
      </c>
      <c r="D75" s="111" t="s">
        <v>6352</v>
      </c>
      <c r="E75" s="111" t="s">
        <v>6353</v>
      </c>
      <c r="F75" s="111" t="s">
        <v>6354</v>
      </c>
      <c r="G75" s="112"/>
      <c r="H75" t="str">
        <f ca="1">$C75&amp;" "&amp;OFFSET($D75,0,language!$E$8)</f>
        <v>3.1.2 Blockgletscher</v>
      </c>
      <c r="I75">
        <v>69</v>
      </c>
    </row>
    <row r="76" spans="1:9" x14ac:dyDescent="0.45">
      <c r="A76" t="str">
        <f t="shared" si="1"/>
        <v>!!!!!!!</v>
      </c>
      <c r="B76" s="111">
        <v>60</v>
      </c>
      <c r="C76" s="111" t="s">
        <v>6355</v>
      </c>
      <c r="D76" s="111" t="s">
        <v>6356</v>
      </c>
      <c r="E76" s="111" t="s">
        <v>6357</v>
      </c>
      <c r="F76" s="111" t="s">
        <v>6358</v>
      </c>
      <c r="G76" s="112"/>
      <c r="H76" t="str">
        <f ca="1">$C76&amp;" "&amp;OFFSET($D76,0,language!$E$8)</f>
        <v>3.1.3 Firnfeld (Sommer)</v>
      </c>
      <c r="I76">
        <v>70</v>
      </c>
    </row>
    <row r="77" spans="1:9" x14ac:dyDescent="0.45">
      <c r="A77" t="str">
        <f t="shared" si="1"/>
        <v>!!!!!!!</v>
      </c>
      <c r="B77" s="111">
        <v>61</v>
      </c>
      <c r="C77" s="111" t="s">
        <v>6359</v>
      </c>
      <c r="D77" s="111" t="s">
        <v>6360</v>
      </c>
      <c r="E77" s="111" t="s">
        <v>6361</v>
      </c>
      <c r="F77" s="111" t="s">
        <v>6362</v>
      </c>
      <c r="G77" s="112"/>
      <c r="H77" t="str">
        <f ca="1">$C77&amp;" "&amp;OFFSET($D77,0,language!$E$8)</f>
        <v>3.1.4 Schneefeld (Frühling)</v>
      </c>
      <c r="I77">
        <v>71</v>
      </c>
    </row>
    <row r="78" spans="1:9" x14ac:dyDescent="0.45">
      <c r="A78" t="str">
        <f t="shared" si="1"/>
        <v>!!!!!!!</v>
      </c>
      <c r="B78" s="111">
        <v>65</v>
      </c>
      <c r="C78" s="111" t="s">
        <v>6363</v>
      </c>
      <c r="D78" s="111" t="s">
        <v>6364</v>
      </c>
      <c r="E78" s="111" t="s">
        <v>6365</v>
      </c>
      <c r="F78" s="111" t="s">
        <v>6366</v>
      </c>
      <c r="G78" s="112"/>
      <c r="H78" t="str">
        <f ca="1">$C78&amp;" "&amp;OFFSET($D78,0,language!$E$8)</f>
        <v>3.2 Alluvionen und Moränen</v>
      </c>
      <c r="I78">
        <v>72</v>
      </c>
    </row>
    <row r="79" spans="1:9" x14ac:dyDescent="0.45">
      <c r="A79" t="str">
        <f t="shared" si="1"/>
        <v/>
      </c>
      <c r="B79" s="111">
        <v>73</v>
      </c>
      <c r="C79" s="111" t="s">
        <v>6367</v>
      </c>
      <c r="D79" s="111" t="s">
        <v>6368</v>
      </c>
      <c r="E79" s="111" t="s">
        <v>6369</v>
      </c>
      <c r="F79" s="111" t="s">
        <v>6370</v>
      </c>
      <c r="G79" s="112"/>
      <c r="H79" t="str">
        <f ca="1">$C79&amp;" "&amp;OFFSET($D79,0,language!$E$8)</f>
        <v>3.2.1 Alluvionen (Schwemmland)</v>
      </c>
      <c r="I79">
        <v>73</v>
      </c>
    </row>
    <row r="80" spans="1:9" x14ac:dyDescent="0.45">
      <c r="A80" t="str">
        <f t="shared" si="1"/>
        <v>!!!!!!!</v>
      </c>
      <c r="B80" s="111">
        <v>64</v>
      </c>
      <c r="C80" s="111" t="s">
        <v>6371</v>
      </c>
      <c r="D80" s="111" t="s">
        <v>6372</v>
      </c>
      <c r="E80" s="111" t="s">
        <v>6373</v>
      </c>
      <c r="F80" s="111" t="s">
        <v>6374</v>
      </c>
      <c r="G80" s="112"/>
      <c r="H80" t="str">
        <f ca="1">$C80&amp;" "&amp;OFFSET($D80,0,language!$E$8)</f>
        <v>3.2.1.0 Alluvionen ohne Vegetation</v>
      </c>
      <c r="I80">
        <v>74</v>
      </c>
    </row>
    <row r="81" spans="1:9" x14ac:dyDescent="0.45">
      <c r="A81" t="str">
        <f t="shared" si="1"/>
        <v>!!!!!!!</v>
      </c>
      <c r="B81" s="111">
        <v>68</v>
      </c>
      <c r="C81" s="111" t="s">
        <v>6375</v>
      </c>
      <c r="D81" s="111" t="s">
        <v>6376</v>
      </c>
      <c r="E81" s="111" t="s">
        <v>6377</v>
      </c>
      <c r="F81" s="111" t="s">
        <v>6378</v>
      </c>
      <c r="G81" s="112"/>
      <c r="H81" t="str">
        <f ca="1">$C81&amp;" "&amp;OFFSET($D81,0,language!$E$8)</f>
        <v>3.2.1.1 Flusskies-Pionierflur</v>
      </c>
      <c r="I81">
        <v>75</v>
      </c>
    </row>
    <row r="82" spans="1:9" x14ac:dyDescent="0.45">
      <c r="A82" t="str">
        <f t="shared" si="1"/>
        <v>!!!!!!!</v>
      </c>
      <c r="B82" s="111">
        <v>66</v>
      </c>
      <c r="C82" s="111" t="s">
        <v>6379</v>
      </c>
      <c r="D82" s="111" t="s">
        <v>6380</v>
      </c>
      <c r="E82" s="111" t="s">
        <v>6381</v>
      </c>
      <c r="F82" s="111" t="s">
        <v>6382</v>
      </c>
      <c r="G82" s="112"/>
      <c r="H82" t="str">
        <f ca="1">$C82&amp;" "&amp;OFFSET($D82,0,language!$E$8)</f>
        <v>3.2.2 Moräne</v>
      </c>
      <c r="I82">
        <v>76</v>
      </c>
    </row>
    <row r="83" spans="1:9" x14ac:dyDescent="0.45">
      <c r="A83" t="str">
        <f t="shared" si="1"/>
        <v>!!!!!!!</v>
      </c>
      <c r="B83" s="111">
        <v>67</v>
      </c>
      <c r="C83" s="111" t="s">
        <v>6383</v>
      </c>
      <c r="D83" s="111" t="s">
        <v>6384</v>
      </c>
      <c r="E83" s="111" t="s">
        <v>6385</v>
      </c>
      <c r="F83" s="111" t="s">
        <v>6386</v>
      </c>
      <c r="G83" s="112"/>
      <c r="H83" t="str">
        <f ca="1">$C83&amp;" "&amp;OFFSET($D83,0,language!$E$8)</f>
        <v>3.2.2.0 Moräne ohne Vegetation</v>
      </c>
      <c r="I83">
        <v>77</v>
      </c>
    </row>
    <row r="84" spans="1:9" x14ac:dyDescent="0.45">
      <c r="A84" t="str">
        <f t="shared" si="1"/>
        <v>!!!!!!!</v>
      </c>
      <c r="B84" s="111">
        <v>68</v>
      </c>
      <c r="C84" s="111" t="s">
        <v>6387</v>
      </c>
      <c r="D84" s="111" t="s">
        <v>6388</v>
      </c>
      <c r="E84" s="111" t="s">
        <v>6389</v>
      </c>
      <c r="F84" s="111" t="s">
        <v>6390</v>
      </c>
      <c r="G84" s="112"/>
      <c r="H84" t="str">
        <f ca="1">$C84&amp;" "&amp;OFFSET($D84,0,language!$E$8)</f>
        <v>3.2.2.1 Moräne mit Pioniervegetation</v>
      </c>
      <c r="I84">
        <v>78</v>
      </c>
    </row>
    <row r="85" spans="1:9" x14ac:dyDescent="0.45">
      <c r="A85" t="str">
        <f t="shared" si="1"/>
        <v>!!!!!!!</v>
      </c>
      <c r="B85" s="111">
        <v>69</v>
      </c>
      <c r="C85" s="111" t="s">
        <v>6391</v>
      </c>
      <c r="D85" s="111" t="s">
        <v>6392</v>
      </c>
      <c r="E85" s="111" t="s">
        <v>6393</v>
      </c>
      <c r="F85" s="111" t="s">
        <v>6394</v>
      </c>
      <c r="G85" s="112"/>
      <c r="H85" t="str">
        <f ca="1">$C85&amp;" "&amp;OFFSET($D85,0,language!$E$8)</f>
        <v>3.3 Steinschutt- und Geröllfluren</v>
      </c>
      <c r="I85">
        <v>79</v>
      </c>
    </row>
    <row r="86" spans="1:9" x14ac:dyDescent="0.45">
      <c r="A86" t="str">
        <f t="shared" si="1"/>
        <v>!!!!!!!</v>
      </c>
      <c r="B86" s="111">
        <v>70</v>
      </c>
      <c r="C86" s="111" t="s">
        <v>6395</v>
      </c>
      <c r="D86" s="111" t="s">
        <v>6396</v>
      </c>
      <c r="E86" s="111" t="s">
        <v>6397</v>
      </c>
      <c r="F86" s="111" t="s">
        <v>6398</v>
      </c>
      <c r="G86" s="112"/>
      <c r="H86" t="str">
        <f ca="1">$C86&amp;" "&amp;OFFSET($D86,0,language!$E$8)</f>
        <v>3.3.1 Kalkschutt</v>
      </c>
      <c r="I86">
        <v>80</v>
      </c>
    </row>
    <row r="87" spans="1:9" x14ac:dyDescent="0.45">
      <c r="A87" t="str">
        <f t="shared" si="1"/>
        <v>!!!!!!!</v>
      </c>
      <c r="B87" s="111">
        <v>71</v>
      </c>
      <c r="C87" s="111" t="s">
        <v>6399</v>
      </c>
      <c r="D87" s="111" t="s">
        <v>6400</v>
      </c>
      <c r="E87" s="111" t="s">
        <v>6401</v>
      </c>
      <c r="F87" s="111" t="s">
        <v>6402</v>
      </c>
      <c r="G87" s="112"/>
      <c r="H87" t="str">
        <f ca="1">$C87&amp;" "&amp;OFFSET($D87,0,language!$E$8)</f>
        <v>3.3.1.1 Kalkschutthalde ohne Gefässpflanzen</v>
      </c>
      <c r="I87">
        <v>81</v>
      </c>
    </row>
    <row r="88" spans="1:9" x14ac:dyDescent="0.45">
      <c r="A88" t="str">
        <f t="shared" si="1"/>
        <v>!!!!!!!</v>
      </c>
      <c r="B88" s="111">
        <v>75</v>
      </c>
      <c r="C88" s="111" t="s">
        <v>6403</v>
      </c>
      <c r="D88" s="111" t="s">
        <v>6404</v>
      </c>
      <c r="E88" s="111" t="s">
        <v>6405</v>
      </c>
      <c r="F88" s="111" t="s">
        <v>6406</v>
      </c>
      <c r="G88" s="112"/>
      <c r="H88" t="str">
        <f ca="1">$C88&amp;" "&amp;OFFSET($D88,0,language!$E$8)</f>
        <v>3.3.1.2 Alpine Kalkschuttflur</v>
      </c>
      <c r="I88">
        <v>82</v>
      </c>
    </row>
    <row r="89" spans="1:9" x14ac:dyDescent="0.45">
      <c r="A89" t="str">
        <f t="shared" si="1"/>
        <v>!!!!!!!</v>
      </c>
      <c r="B89" s="111">
        <v>73</v>
      </c>
      <c r="C89" s="111" t="s">
        <v>6407</v>
      </c>
      <c r="D89" s="111" t="s">
        <v>6408</v>
      </c>
      <c r="E89" s="111" t="s">
        <v>6409</v>
      </c>
      <c r="F89" s="111" t="s">
        <v>6410</v>
      </c>
      <c r="G89" s="112"/>
      <c r="H89" t="str">
        <f ca="1">$C89&amp;" "&amp;OFFSET($D89,0,language!$E$8)</f>
        <v>3.3.1.3 Alpine Kalkschieferflur</v>
      </c>
      <c r="I89">
        <v>83</v>
      </c>
    </row>
    <row r="90" spans="1:9" x14ac:dyDescent="0.45">
      <c r="A90" t="str">
        <f t="shared" si="1"/>
        <v>!!!!!!!</v>
      </c>
      <c r="B90" s="111">
        <v>74</v>
      </c>
      <c r="C90" s="111" t="s">
        <v>6411</v>
      </c>
      <c r="D90" s="111" t="s">
        <v>6412</v>
      </c>
      <c r="E90" s="111" t="s">
        <v>6413</v>
      </c>
      <c r="F90" s="111" t="s">
        <v>6414</v>
      </c>
      <c r="G90" s="112"/>
      <c r="H90" t="str">
        <f ca="1">$C90&amp;" "&amp;OFFSET($D90,0,language!$E$8)</f>
        <v>3.3.1.4 Feuchte Kalkschuttflur</v>
      </c>
      <c r="I90">
        <v>84</v>
      </c>
    </row>
    <row r="91" spans="1:9" x14ac:dyDescent="0.45">
      <c r="A91" t="str">
        <f t="shared" si="1"/>
        <v>!!!!!!!</v>
      </c>
      <c r="B91" s="111">
        <v>78</v>
      </c>
      <c r="C91" s="111" t="s">
        <v>6415</v>
      </c>
      <c r="D91" s="111" t="s">
        <v>6416</v>
      </c>
      <c r="E91" s="111" t="s">
        <v>6417</v>
      </c>
      <c r="F91" s="111" t="s">
        <v>6418</v>
      </c>
      <c r="G91" s="112"/>
      <c r="H91" t="str">
        <f ca="1">$C91&amp;" "&amp;OFFSET($D91,0,language!$E$8)</f>
        <v>3.3.1.5 Trockenwarme Kalkschuttflur</v>
      </c>
      <c r="I91">
        <v>85</v>
      </c>
    </row>
    <row r="92" spans="1:9" x14ac:dyDescent="0.45">
      <c r="A92" t="str">
        <f t="shared" si="1"/>
        <v>!!!!!!!</v>
      </c>
      <c r="B92" s="111">
        <v>76</v>
      </c>
      <c r="C92" s="111" t="s">
        <v>6419</v>
      </c>
      <c r="D92" s="111" t="s">
        <v>6420</v>
      </c>
      <c r="E92" s="111" t="s">
        <v>6421</v>
      </c>
      <c r="F92" s="111" t="s">
        <v>6422</v>
      </c>
      <c r="G92" s="112"/>
      <c r="H92" t="str">
        <f ca="1">$C92&amp;" "&amp;OFFSET($D92,0,language!$E$8)</f>
        <v>3.3.2 Silikatschutt</v>
      </c>
      <c r="I92">
        <v>86</v>
      </c>
    </row>
    <row r="93" spans="1:9" x14ac:dyDescent="0.45">
      <c r="A93" t="str">
        <f t="shared" si="1"/>
        <v>!!!!!!!</v>
      </c>
      <c r="B93" s="111">
        <v>77</v>
      </c>
      <c r="C93" s="111" t="s">
        <v>6423</v>
      </c>
      <c r="D93" s="111" t="s">
        <v>6424</v>
      </c>
      <c r="E93" s="111" t="s">
        <v>6425</v>
      </c>
      <c r="F93" s="111" t="s">
        <v>6426</v>
      </c>
      <c r="G93" s="112"/>
      <c r="H93" t="str">
        <f ca="1">$C93&amp;" "&amp;OFFSET($D93,0,language!$E$8)</f>
        <v>3.3.2.1 Silikatschutthalde ohne Gefässpflanzen</v>
      </c>
      <c r="I93">
        <v>87</v>
      </c>
    </row>
    <row r="94" spans="1:9" x14ac:dyDescent="0.45">
      <c r="A94" t="str">
        <f t="shared" si="1"/>
        <v>!!!!!!!</v>
      </c>
      <c r="B94" s="111">
        <v>78</v>
      </c>
      <c r="C94" s="111" t="s">
        <v>6427</v>
      </c>
      <c r="D94" s="111" t="s">
        <v>6428</v>
      </c>
      <c r="E94" s="111" t="s">
        <v>6429</v>
      </c>
      <c r="F94" s="111" t="s">
        <v>6430</v>
      </c>
      <c r="G94" s="112"/>
      <c r="H94" t="str">
        <f ca="1">$C94&amp;" "&amp;OFFSET($D94,0,language!$E$8)</f>
        <v>3.3.2.2 Alpine Silikatschuttflur</v>
      </c>
      <c r="I94">
        <v>88</v>
      </c>
    </row>
    <row r="95" spans="1:9" x14ac:dyDescent="0.45">
      <c r="A95" t="str">
        <f t="shared" si="1"/>
        <v>!!!!!!!</v>
      </c>
      <c r="B95" s="111">
        <v>79</v>
      </c>
      <c r="C95" s="111" t="s">
        <v>6431</v>
      </c>
      <c r="D95" s="111" t="s">
        <v>6432</v>
      </c>
      <c r="E95" s="111" t="s">
        <v>6433</v>
      </c>
      <c r="F95" s="111" t="s">
        <v>6434</v>
      </c>
      <c r="G95" s="112"/>
      <c r="H95" t="str">
        <f ca="1">$C95&amp;" "&amp;OFFSET($D95,0,language!$E$8)</f>
        <v>3.3.2.3 Sommerwarme Silikatschuttflur</v>
      </c>
      <c r="I95">
        <v>89</v>
      </c>
    </row>
    <row r="96" spans="1:9" x14ac:dyDescent="0.45">
      <c r="A96" t="str">
        <f t="shared" si="1"/>
        <v>!!!!!!!</v>
      </c>
      <c r="B96" s="111">
        <v>83</v>
      </c>
      <c r="C96" s="111" t="s">
        <v>6435</v>
      </c>
      <c r="D96" s="111" t="s">
        <v>6436</v>
      </c>
      <c r="E96" s="111" t="s">
        <v>6437</v>
      </c>
      <c r="F96" s="111" t="s">
        <v>6438</v>
      </c>
      <c r="G96" s="112"/>
      <c r="H96" t="str">
        <f ca="1">$C96&amp;" "&amp;OFFSET($D96,0,language!$E$8)</f>
        <v>3.4 Felsen</v>
      </c>
      <c r="I96">
        <v>90</v>
      </c>
    </row>
    <row r="97" spans="1:9" x14ac:dyDescent="0.45">
      <c r="A97" t="str">
        <f t="shared" si="1"/>
        <v>!!!!!!!</v>
      </c>
      <c r="B97" s="111">
        <v>84</v>
      </c>
      <c r="C97" s="111" t="s">
        <v>6439</v>
      </c>
      <c r="D97" s="111" t="s">
        <v>6440</v>
      </c>
      <c r="E97" s="111" t="s">
        <v>6441</v>
      </c>
      <c r="F97" s="111" t="s">
        <v>6442</v>
      </c>
      <c r="G97" s="112"/>
      <c r="H97" t="str">
        <f ca="1">$C97&amp;" "&amp;OFFSET($D97,0,language!$E$8)</f>
        <v>3.4.1 Kalkfels</v>
      </c>
      <c r="I97">
        <v>91</v>
      </c>
    </row>
    <row r="98" spans="1:9" x14ac:dyDescent="0.45">
      <c r="A98" t="str">
        <f t="shared" si="1"/>
        <v>!!!!!!!</v>
      </c>
      <c r="B98" s="111">
        <v>85</v>
      </c>
      <c r="C98" s="111" t="s">
        <v>6443</v>
      </c>
      <c r="D98" s="111" t="s">
        <v>6444</v>
      </c>
      <c r="E98" s="111" t="s">
        <v>6445</v>
      </c>
      <c r="F98" s="111" t="s">
        <v>6446</v>
      </c>
      <c r="G98" s="112"/>
      <c r="H98" t="str">
        <f ca="1">$C98&amp;" "&amp;OFFSET($D98,0,language!$E$8)</f>
        <v>3.4.1.1 Kalkfelsflur ohne Gefässpflanzen</v>
      </c>
      <c r="I98">
        <v>92</v>
      </c>
    </row>
    <row r="99" spans="1:9" x14ac:dyDescent="0.45">
      <c r="A99" t="str">
        <f t="shared" si="1"/>
        <v>!!!!!!!</v>
      </c>
      <c r="B99" s="111">
        <v>83</v>
      </c>
      <c r="C99" s="111" t="s">
        <v>6447</v>
      </c>
      <c r="D99" s="111" t="s">
        <v>6448</v>
      </c>
      <c r="E99" s="111" t="s">
        <v>6449</v>
      </c>
      <c r="F99" s="111" t="s">
        <v>6450</v>
      </c>
      <c r="G99" s="112"/>
      <c r="H99" t="str">
        <f ca="1">$C99&amp;" "&amp;OFFSET($D99,0,language!$E$8)</f>
        <v>3.4.1.2 Sonnige Kalkfelsflur mit Gefässpflanzen</v>
      </c>
      <c r="I99">
        <v>93</v>
      </c>
    </row>
    <row r="100" spans="1:9" x14ac:dyDescent="0.45">
      <c r="A100" t="str">
        <f t="shared" si="1"/>
        <v>!!!!!!!</v>
      </c>
      <c r="B100" s="111">
        <v>87</v>
      </c>
      <c r="C100" s="111" t="s">
        <v>6451</v>
      </c>
      <c r="D100" s="111" t="s">
        <v>6452</v>
      </c>
      <c r="E100" s="111" t="s">
        <v>6453</v>
      </c>
      <c r="F100" s="111" t="s">
        <v>6454</v>
      </c>
      <c r="G100" s="112"/>
      <c r="H100" t="str">
        <f ca="1">$C100&amp;" "&amp;OFFSET($D100,0,language!$E$8)</f>
        <v>3.4.1.3 Schattige Kalkfelsflur</v>
      </c>
      <c r="I100">
        <v>94</v>
      </c>
    </row>
    <row r="101" spans="1:9" x14ac:dyDescent="0.45">
      <c r="A101" t="str">
        <f t="shared" si="1"/>
        <v>!!!!!!!</v>
      </c>
      <c r="B101" s="111">
        <v>85</v>
      </c>
      <c r="C101" s="111" t="s">
        <v>6455</v>
      </c>
      <c r="D101" s="111" t="s">
        <v>6456</v>
      </c>
      <c r="E101" s="111" t="s">
        <v>6457</v>
      </c>
      <c r="F101" s="111" t="s">
        <v>6458</v>
      </c>
      <c r="G101" s="112"/>
      <c r="H101" t="str">
        <f ca="1">$C101&amp;" "&amp;OFFSET($D101,0,language!$E$8)</f>
        <v>3.4.2 Silikat-, Serpentinfelsen</v>
      </c>
      <c r="I101">
        <v>95</v>
      </c>
    </row>
    <row r="102" spans="1:9" x14ac:dyDescent="0.45">
      <c r="A102" t="str">
        <f t="shared" si="1"/>
        <v>!!!!!!!</v>
      </c>
      <c r="B102" s="111">
        <v>89</v>
      </c>
      <c r="C102" s="111" t="s">
        <v>6459</v>
      </c>
      <c r="D102" s="111" t="s">
        <v>6460</v>
      </c>
      <c r="E102" s="111" t="s">
        <v>6461</v>
      </c>
      <c r="F102" s="111" t="s">
        <v>6462</v>
      </c>
      <c r="G102" s="112"/>
      <c r="H102" t="str">
        <f ca="1">$C102&amp;" "&amp;OFFSET($D102,0,language!$E$8)</f>
        <v>3.4.2.1 Silikatfelsflur ohne Gefässpflanzen</v>
      </c>
      <c r="I102">
        <v>96</v>
      </c>
    </row>
    <row r="103" spans="1:9" x14ac:dyDescent="0.45">
      <c r="A103" t="str">
        <f t="shared" si="1"/>
        <v/>
      </c>
      <c r="B103" s="111">
        <v>97</v>
      </c>
      <c r="C103" s="111" t="s">
        <v>6463</v>
      </c>
      <c r="D103" s="111" t="s">
        <v>6464</v>
      </c>
      <c r="E103" s="111" t="s">
        <v>6465</v>
      </c>
      <c r="F103" s="111" t="s">
        <v>6466</v>
      </c>
      <c r="G103" s="112"/>
      <c r="H103" t="str">
        <f ca="1">$C103&amp;" "&amp;OFFSET($D103,0,language!$E$8)</f>
        <v>3.4.2.2 Silikatfelsflur</v>
      </c>
      <c r="I103">
        <v>97</v>
      </c>
    </row>
    <row r="104" spans="1:9" x14ac:dyDescent="0.45">
      <c r="A104" t="str">
        <f t="shared" si="1"/>
        <v>!!!!!!!</v>
      </c>
      <c r="B104" s="111">
        <v>88</v>
      </c>
      <c r="C104" s="111" t="s">
        <v>6467</v>
      </c>
      <c r="D104" s="111" t="s">
        <v>6468</v>
      </c>
      <c r="E104" s="111" t="s">
        <v>6469</v>
      </c>
      <c r="F104" s="111" t="s">
        <v>6470</v>
      </c>
      <c r="G104" s="112"/>
      <c r="H104" t="str">
        <f ca="1">$C104&amp;" "&amp;OFFSET($D104,0,language!$E$8)</f>
        <v>3.4.2.3 Serpentingesteinsflur</v>
      </c>
      <c r="I104">
        <v>98</v>
      </c>
    </row>
    <row r="105" spans="1:9" x14ac:dyDescent="0.45">
      <c r="A105" t="str">
        <f t="shared" si="1"/>
        <v>!!!!!!!</v>
      </c>
      <c r="B105" s="111">
        <v>92</v>
      </c>
      <c r="C105" s="111" t="s">
        <v>6471</v>
      </c>
      <c r="D105" s="111" t="s">
        <v>6472</v>
      </c>
      <c r="E105" s="111" t="s">
        <v>6473</v>
      </c>
      <c r="F105" s="111" t="s">
        <v>6474</v>
      </c>
      <c r="G105" s="112"/>
      <c r="H105" t="str">
        <f ca="1">$C105&amp;" "&amp;OFFSET($D105,0,language!$E$8)</f>
        <v>3.5 Höhlen</v>
      </c>
      <c r="I105">
        <v>99</v>
      </c>
    </row>
    <row r="106" spans="1:9" x14ac:dyDescent="0.45">
      <c r="A106" t="str">
        <f t="shared" si="1"/>
        <v>!!!!!!!</v>
      </c>
      <c r="B106" s="111">
        <v>90</v>
      </c>
      <c r="C106" s="111" t="s">
        <v>6475</v>
      </c>
      <c r="D106" s="111" t="s">
        <v>6476</v>
      </c>
      <c r="E106" s="111" t="s">
        <v>6477</v>
      </c>
      <c r="F106" s="111" t="s">
        <v>6478</v>
      </c>
      <c r="G106" s="112"/>
      <c r="H106" t="str">
        <f ca="1">$C106&amp;" "&amp;OFFSET($D106,0,language!$E$8)</f>
        <v xml:space="preserve">3.5.1 Bereich der Unterseite von Steinen, Blöcken, etc. </v>
      </c>
      <c r="I106">
        <v>100</v>
      </c>
    </row>
    <row r="107" spans="1:9" x14ac:dyDescent="0.45">
      <c r="A107" t="str">
        <f t="shared" si="1"/>
        <v/>
      </c>
      <c r="B107" s="111">
        <v>101</v>
      </c>
      <c r="C107" s="111" t="s">
        <v>6479</v>
      </c>
      <c r="D107" s="111" t="s">
        <v>6480</v>
      </c>
      <c r="E107" s="111" t="s">
        <v>6481</v>
      </c>
      <c r="F107" s="111" t="s">
        <v>6482</v>
      </c>
      <c r="G107" s="112"/>
      <c r="H107" t="str">
        <f ca="1">$C107&amp;" "&amp;OFFSET($D107,0,language!$E$8)</f>
        <v>3.5.2 Bau von Tieren</v>
      </c>
      <c r="I107">
        <v>101</v>
      </c>
    </row>
    <row r="108" spans="1:9" x14ac:dyDescent="0.45">
      <c r="A108" t="str">
        <f t="shared" si="1"/>
        <v>!!!!!!!</v>
      </c>
      <c r="B108" s="111">
        <v>92</v>
      </c>
      <c r="C108" s="111" t="s">
        <v>6483</v>
      </c>
      <c r="D108" s="111" t="s">
        <v>6484</v>
      </c>
      <c r="E108" s="111" t="s">
        <v>6485</v>
      </c>
      <c r="F108" s="111" t="s">
        <v>6486</v>
      </c>
      <c r="G108" s="112"/>
      <c r="H108" t="str">
        <f ca="1">$C108&amp;" "&amp;OFFSET($D108,0,language!$E$8)</f>
        <v>3.5.3 Höhlenwandgesellschaften (Höhleneingang)</v>
      </c>
      <c r="I108">
        <v>102</v>
      </c>
    </row>
    <row r="109" spans="1:9" x14ac:dyDescent="0.45">
      <c r="A109" t="str">
        <f t="shared" si="1"/>
        <v>!!!!!!!</v>
      </c>
      <c r="B109" s="111">
        <v>93</v>
      </c>
      <c r="C109" s="111" t="s">
        <v>6487</v>
      </c>
      <c r="D109" s="111" t="s">
        <v>6488</v>
      </c>
      <c r="E109" s="111" t="s">
        <v>6489</v>
      </c>
      <c r="F109" s="111" t="s">
        <v>6490</v>
      </c>
      <c r="G109" s="112"/>
      <c r="H109" t="str">
        <f ca="1">$C109&amp;" "&amp;OFFSET($D109,0,language!$E$8)</f>
        <v>3.5.4 Guanohaufen</v>
      </c>
      <c r="I109">
        <v>103</v>
      </c>
    </row>
    <row r="110" spans="1:9" x14ac:dyDescent="0.45">
      <c r="A110" t="str">
        <f t="shared" si="1"/>
        <v>!!!!!!!</v>
      </c>
      <c r="B110" s="111">
        <v>94</v>
      </c>
      <c r="C110" s="111" t="s">
        <v>6491</v>
      </c>
      <c r="D110" s="111" t="s">
        <v>6492</v>
      </c>
      <c r="E110" s="111" t="s">
        <v>6493</v>
      </c>
      <c r="F110" s="111" t="s">
        <v>6494</v>
      </c>
      <c r="G110" s="112"/>
      <c r="H110" t="str">
        <f ca="1">$C110&amp;" "&amp;OFFSET($D110,0,language!$E$8)</f>
        <v>3.5.5 Künstliche Höhlung (Minen, Tunnel)</v>
      </c>
      <c r="I110">
        <v>104</v>
      </c>
    </row>
    <row r="111" spans="1:9" x14ac:dyDescent="0.45">
      <c r="A111" t="str">
        <f t="shared" si="1"/>
        <v>!!!!!!!</v>
      </c>
      <c r="B111" s="111">
        <v>98</v>
      </c>
      <c r="C111" s="111" t="s">
        <v>6495</v>
      </c>
      <c r="D111" s="111" t="s">
        <v>6496</v>
      </c>
      <c r="E111" s="111" t="s">
        <v>6497</v>
      </c>
      <c r="F111" s="111" t="s">
        <v>6498</v>
      </c>
      <c r="G111" s="112"/>
      <c r="H111" t="str">
        <f ca="1">$C111&amp;" "&amp;OFFSET($D111,0,language!$E$8)</f>
        <v>3.5.6 Unterirdische Lehmablagerung</v>
      </c>
      <c r="I111">
        <v>105</v>
      </c>
    </row>
    <row r="112" spans="1:9" x14ac:dyDescent="0.45">
      <c r="A112" t="str">
        <f t="shared" si="1"/>
        <v/>
      </c>
      <c r="B112" s="111">
        <v>106</v>
      </c>
      <c r="C112" s="111" t="s">
        <v>6499</v>
      </c>
      <c r="D112" s="111" t="s">
        <v>6500</v>
      </c>
      <c r="E112" s="111" t="s">
        <v>6501</v>
      </c>
      <c r="F112" s="111" t="s">
        <v>6502</v>
      </c>
      <c r="G112" s="112"/>
      <c r="H112" t="str">
        <f ca="1">$C112&amp;" "&amp;OFFSET($D112,0,language!$E$8)</f>
        <v>3.5.7 Unterirdische Felswand</v>
      </c>
      <c r="I112">
        <v>106</v>
      </c>
    </row>
    <row r="113" spans="1:9" x14ac:dyDescent="0.45">
      <c r="A113" t="str">
        <f t="shared" si="1"/>
        <v>!!!!!!!</v>
      </c>
      <c r="B113" s="111">
        <v>97</v>
      </c>
      <c r="C113" s="111" t="s">
        <v>6503</v>
      </c>
      <c r="D113" s="111" t="s">
        <v>6504</v>
      </c>
      <c r="E113" s="111" t="s">
        <v>6505</v>
      </c>
      <c r="F113" s="111" t="s">
        <v>6506</v>
      </c>
      <c r="G113" s="112"/>
      <c r="H113" t="str">
        <f ca="1">$C113&amp;" "&amp;OFFSET($D113,0,language!$E$8)</f>
        <v>4 Rasen, Wiesen</v>
      </c>
      <c r="I113">
        <v>107</v>
      </c>
    </row>
    <row r="114" spans="1:9" x14ac:dyDescent="0.45">
      <c r="A114" t="str">
        <f t="shared" si="1"/>
        <v/>
      </c>
      <c r="B114" s="111">
        <v>108</v>
      </c>
      <c r="C114" s="111" t="s">
        <v>6507</v>
      </c>
      <c r="D114" s="111" t="s">
        <v>6508</v>
      </c>
      <c r="E114" s="111" t="s">
        <v>6509</v>
      </c>
      <c r="F114" s="111" t="s">
        <v>6510</v>
      </c>
      <c r="G114" s="112"/>
      <c r="H114" t="str">
        <f ca="1">$C114&amp;" "&amp;OFFSET($D114,0,language!$E$8)</f>
        <v>4.0 Kunstrasen</v>
      </c>
      <c r="I114">
        <v>108</v>
      </c>
    </row>
    <row r="115" spans="1:9" x14ac:dyDescent="0.45">
      <c r="A115" t="str">
        <f t="shared" si="1"/>
        <v/>
      </c>
      <c r="B115" s="111">
        <v>109</v>
      </c>
      <c r="C115" s="111" t="s">
        <v>6511</v>
      </c>
      <c r="D115" s="111" t="s">
        <v>6512</v>
      </c>
      <c r="E115" s="111" t="s">
        <v>6513</v>
      </c>
      <c r="F115" s="111" t="s">
        <v>6514</v>
      </c>
      <c r="G115" s="112"/>
      <c r="H115" t="str">
        <f ca="1">$C115&amp;" "&amp;OFFSET($D115,0,language!$E$8)</f>
        <v>4.0.1 Kunstwiese auf Fruchtfolgefläche</v>
      </c>
      <c r="I115">
        <v>109</v>
      </c>
    </row>
    <row r="116" spans="1:9" x14ac:dyDescent="0.45">
      <c r="A116" t="str">
        <f t="shared" si="1"/>
        <v>!!!!!!!</v>
      </c>
      <c r="B116" s="111">
        <v>103</v>
      </c>
      <c r="C116" s="111" t="s">
        <v>6515</v>
      </c>
      <c r="D116" s="111" t="s">
        <v>6516</v>
      </c>
      <c r="E116" s="111" t="s">
        <v>6517</v>
      </c>
      <c r="F116" s="111" t="s">
        <v>6518</v>
      </c>
      <c r="G116" s="112"/>
      <c r="H116" t="str">
        <f ca="1">$C116&amp;" "&amp;OFFSET($D116,0,language!$E$8)</f>
        <v>4.0.2 Kunstrasen auf Sportplätzen, im Siedlungsraum, usw.</v>
      </c>
      <c r="I116">
        <v>110</v>
      </c>
    </row>
    <row r="117" spans="1:9" x14ac:dyDescent="0.45">
      <c r="A117" t="str">
        <f t="shared" si="1"/>
        <v>!!!!!!!</v>
      </c>
      <c r="B117" s="111">
        <v>104</v>
      </c>
      <c r="C117" s="111" t="s">
        <v>6519</v>
      </c>
      <c r="D117" s="111" t="s">
        <v>6520</v>
      </c>
      <c r="E117" s="111" t="s">
        <v>6521</v>
      </c>
      <c r="F117" s="111" t="s">
        <v>6522</v>
      </c>
      <c r="G117" s="112"/>
      <c r="H117" t="str">
        <f ca="1">$C117&amp;" "&amp;OFFSET($D117,0,language!$E$8)</f>
        <v>4.0.3 Begrünung in Tieflagen (Strassenböchungen, usw.)</v>
      </c>
      <c r="I117">
        <v>111</v>
      </c>
    </row>
    <row r="118" spans="1:9" x14ac:dyDescent="0.45">
      <c r="A118" t="str">
        <f t="shared" si="1"/>
        <v>!!!!!!!</v>
      </c>
      <c r="B118" s="111">
        <v>102</v>
      </c>
      <c r="C118" s="111" t="s">
        <v>6523</v>
      </c>
      <c r="D118" s="111" t="s">
        <v>6524</v>
      </c>
      <c r="E118" s="111" t="s">
        <v>6525</v>
      </c>
      <c r="F118" s="111" t="s">
        <v>6526</v>
      </c>
      <c r="G118" s="112"/>
      <c r="H118" t="str">
        <f ca="1">$C118&amp;" "&amp;OFFSET($D118,0,language!$E$8)</f>
        <v>4.0.4 Begrünungsansaat nach Erdbewegungen in Hochlagen (Skipisten, etc.)</v>
      </c>
      <c r="I118">
        <v>112</v>
      </c>
    </row>
    <row r="119" spans="1:9" x14ac:dyDescent="0.45">
      <c r="A119" t="str">
        <f t="shared" si="1"/>
        <v>!!!!!!!</v>
      </c>
      <c r="B119" s="111">
        <v>106</v>
      </c>
      <c r="C119" s="111" t="s">
        <v>6527</v>
      </c>
      <c r="D119" s="111" t="s">
        <v>6528</v>
      </c>
      <c r="E119" s="111" t="s">
        <v>6529</v>
      </c>
      <c r="F119" s="111" t="s">
        <v>6530</v>
      </c>
      <c r="G119" s="112"/>
      <c r="H119" t="str">
        <f ca="1">$C119&amp;" "&amp;OFFSET($D119,0,language!$E$8)</f>
        <v>4.1 Pionierfluren auf Felsböden (Felsgrusfluren)</v>
      </c>
      <c r="I119">
        <v>113</v>
      </c>
    </row>
    <row r="120" spans="1:9" x14ac:dyDescent="0.45">
      <c r="A120" t="str">
        <f t="shared" si="1"/>
        <v>!!!!!!!</v>
      </c>
      <c r="B120" s="111">
        <v>107</v>
      </c>
      <c r="C120" s="111" t="s">
        <v>6531</v>
      </c>
      <c r="D120" s="111" t="s">
        <v>6532</v>
      </c>
      <c r="E120" s="111" t="s">
        <v>6533</v>
      </c>
      <c r="F120" s="111" t="s">
        <v>6534</v>
      </c>
      <c r="G120" s="112"/>
      <c r="H120" t="str">
        <f ca="1">$C120&amp;" "&amp;OFFSET($D120,0,language!$E$8)</f>
        <v>4.1.1 Wärmeliebende Kalkfels-Pionierflur</v>
      </c>
      <c r="I120">
        <v>114</v>
      </c>
    </row>
    <row r="121" spans="1:9" x14ac:dyDescent="0.45">
      <c r="A121" t="str">
        <f t="shared" si="1"/>
        <v>!!!!!!!</v>
      </c>
      <c r="B121" s="111">
        <v>105</v>
      </c>
      <c r="C121" s="111" t="s">
        <v>6535</v>
      </c>
      <c r="D121" s="111" t="s">
        <v>6536</v>
      </c>
      <c r="E121" s="111" t="s">
        <v>6537</v>
      </c>
      <c r="F121" s="111" t="s">
        <v>6538</v>
      </c>
      <c r="G121" s="112"/>
      <c r="H121" t="str">
        <f ca="1">$C121&amp;" "&amp;OFFSET($D121,0,language!$E$8)</f>
        <v>4.1.2 Kalkfelsgrusflur des Gebirges (Karstgebiet)</v>
      </c>
      <c r="I121">
        <v>115</v>
      </c>
    </row>
    <row r="122" spans="1:9" x14ac:dyDescent="0.45">
      <c r="A122" t="str">
        <f t="shared" si="1"/>
        <v>!!!!!!!</v>
      </c>
      <c r="B122" s="111">
        <v>106</v>
      </c>
      <c r="C122" s="111" t="s">
        <v>6539</v>
      </c>
      <c r="D122" s="111" t="s">
        <v>6540</v>
      </c>
      <c r="E122" s="111" t="s">
        <v>6541</v>
      </c>
      <c r="F122" s="111" t="s">
        <v>6542</v>
      </c>
      <c r="G122" s="112"/>
      <c r="H122" t="str">
        <f ca="1">$C122&amp;" "&amp;OFFSET($D122,0,language!$E$8)</f>
        <v>4.1.3 Thermophile Silikatfelsgrusflur</v>
      </c>
      <c r="I122">
        <v>116</v>
      </c>
    </row>
    <row r="123" spans="1:9" x14ac:dyDescent="0.45">
      <c r="A123" t="str">
        <f t="shared" si="1"/>
        <v>!!!!!!!</v>
      </c>
      <c r="B123" s="111">
        <v>107</v>
      </c>
      <c r="C123" s="111" t="s">
        <v>6543</v>
      </c>
      <c r="D123" s="111" t="s">
        <v>6544</v>
      </c>
      <c r="E123" s="111" t="s">
        <v>6545</v>
      </c>
      <c r="F123" s="111" t="s">
        <v>6546</v>
      </c>
      <c r="G123" s="112"/>
      <c r="H123" t="str">
        <f ca="1">$C123&amp;" "&amp;OFFSET($D123,0,language!$E$8)</f>
        <v>4.1.4 Silikatfesgrusflur des Gebirges</v>
      </c>
      <c r="I123">
        <v>117</v>
      </c>
    </row>
    <row r="124" spans="1:9" x14ac:dyDescent="0.45">
      <c r="A124" t="str">
        <f t="shared" si="1"/>
        <v>!!!!!!!</v>
      </c>
      <c r="B124" s="111">
        <v>111</v>
      </c>
      <c r="C124" s="111" t="s">
        <v>6547</v>
      </c>
      <c r="D124" s="111" t="s">
        <v>6548</v>
      </c>
      <c r="E124" s="111" t="s">
        <v>6549</v>
      </c>
      <c r="F124" s="111" t="s">
        <v>6550</v>
      </c>
      <c r="G124" s="112"/>
      <c r="H124" t="str">
        <f ca="1">$C124&amp;" "&amp;OFFSET($D124,0,language!$E$8)</f>
        <v>4.2 Wärmeliebende Trockenrasen</v>
      </c>
      <c r="I124">
        <v>118</v>
      </c>
    </row>
    <row r="125" spans="1:9" x14ac:dyDescent="0.45">
      <c r="A125" t="str">
        <f t="shared" si="1"/>
        <v>!!!!!!!</v>
      </c>
      <c r="B125" s="111">
        <v>109</v>
      </c>
      <c r="C125" s="111" t="s">
        <v>6551</v>
      </c>
      <c r="D125" s="111" t="s">
        <v>6552</v>
      </c>
      <c r="E125" s="111" t="s">
        <v>6553</v>
      </c>
      <c r="F125" s="111" t="s">
        <v>6554</v>
      </c>
      <c r="G125" s="112"/>
      <c r="H125" t="str">
        <f ca="1">$C125&amp;" "&amp;OFFSET($D125,0,language!$E$8)</f>
        <v>4.2.1 Kontinentaler Trockenrasen</v>
      </c>
      <c r="I125">
        <v>119</v>
      </c>
    </row>
    <row r="126" spans="1:9" x14ac:dyDescent="0.45">
      <c r="A126" t="str">
        <f t="shared" si="1"/>
        <v>!!!!!!!</v>
      </c>
      <c r="B126" s="111">
        <v>110</v>
      </c>
      <c r="C126" s="111" t="s">
        <v>6555</v>
      </c>
      <c r="D126" s="111" t="s">
        <v>6556</v>
      </c>
      <c r="E126" s="111" t="s">
        <v>6557</v>
      </c>
      <c r="F126" s="111" t="s">
        <v>6558</v>
      </c>
      <c r="G126" s="112"/>
      <c r="H126" t="str">
        <f ca="1">$C126&amp;" "&amp;OFFSET($D126,0,language!$E$8)</f>
        <v>4.2.1.1 Inneralpine Felsensteppe</v>
      </c>
      <c r="I126">
        <v>120</v>
      </c>
    </row>
    <row r="127" spans="1:9" x14ac:dyDescent="0.45">
      <c r="A127" t="str">
        <f t="shared" si="1"/>
        <v>!!!!!!!</v>
      </c>
      <c r="B127" s="111">
        <v>111</v>
      </c>
      <c r="C127" s="111" t="s">
        <v>6559</v>
      </c>
      <c r="D127" s="111" t="s">
        <v>6560</v>
      </c>
      <c r="E127" s="111" t="s">
        <v>6561</v>
      </c>
      <c r="F127" s="111" t="s">
        <v>6562</v>
      </c>
      <c r="G127" s="112"/>
      <c r="H127" t="str">
        <f ca="1">$C127&amp;" "&amp;OFFSET($D127,0,language!$E$8)</f>
        <v>4.2.1.2 Kontinentaler Halbtrockenrasen</v>
      </c>
      <c r="I127">
        <v>121</v>
      </c>
    </row>
    <row r="128" spans="1:9" x14ac:dyDescent="0.45">
      <c r="A128" t="str">
        <f t="shared" si="1"/>
        <v>!!!!!!!</v>
      </c>
      <c r="B128" s="111">
        <v>112</v>
      </c>
      <c r="C128" s="111" t="s">
        <v>6563</v>
      </c>
      <c r="D128" s="111" t="s">
        <v>6564</v>
      </c>
      <c r="E128" s="111" t="s">
        <v>6565</v>
      </c>
      <c r="F128" s="111" t="s">
        <v>6566</v>
      </c>
      <c r="G128" s="112"/>
      <c r="H128" t="str">
        <f ca="1">$C128&amp;" "&amp;OFFSET($D128,0,language!$E$8)</f>
        <v>4.2.2 Subatlantischer Trockenrasen</v>
      </c>
      <c r="I128">
        <v>122</v>
      </c>
    </row>
    <row r="129" spans="1:9" x14ac:dyDescent="0.45">
      <c r="A129" t="str">
        <f t="shared" si="1"/>
        <v/>
      </c>
      <c r="B129" s="111">
        <v>123</v>
      </c>
      <c r="C129" s="111" t="s">
        <v>6567</v>
      </c>
      <c r="D129" s="111" t="s">
        <v>6568</v>
      </c>
      <c r="E129" s="111" t="s">
        <v>6569</v>
      </c>
      <c r="F129" s="111" t="s">
        <v>6570</v>
      </c>
      <c r="G129" s="112"/>
      <c r="H129" t="str">
        <f ca="1">$C129&amp;" "&amp;OFFSET($D129,0,language!$E$8)</f>
        <v>4.2.3 Insubrischer Trockenrasen</v>
      </c>
      <c r="I129">
        <v>123</v>
      </c>
    </row>
    <row r="130" spans="1:9" x14ac:dyDescent="0.45">
      <c r="A130" t="str">
        <f t="shared" si="1"/>
        <v>!!!!!!!</v>
      </c>
      <c r="B130" s="111">
        <v>117</v>
      </c>
      <c r="C130" s="111" t="s">
        <v>6571</v>
      </c>
      <c r="D130" s="111" t="s">
        <v>6572</v>
      </c>
      <c r="E130" s="111" t="s">
        <v>6573</v>
      </c>
      <c r="F130" s="111" t="s">
        <v>6574</v>
      </c>
      <c r="G130" s="112"/>
      <c r="H130" t="str">
        <f ca="1">$C130&amp;" "&amp;OFFSET($D130,0,language!$E$8)</f>
        <v>4.2.4 Mitteleuropäischer Halbtrockenrasen</v>
      </c>
      <c r="I130">
        <v>124</v>
      </c>
    </row>
    <row r="131" spans="1:9" x14ac:dyDescent="0.45">
      <c r="A131" t="str">
        <f t="shared" si="1"/>
        <v>!!!!!!!</v>
      </c>
      <c r="B131" s="111">
        <v>115</v>
      </c>
      <c r="C131" s="111" t="s">
        <v>6575</v>
      </c>
      <c r="D131" s="111" t="s">
        <v>6576</v>
      </c>
      <c r="E131" s="111" t="s">
        <v>6577</v>
      </c>
      <c r="F131" s="111" t="s">
        <v>6578</v>
      </c>
      <c r="G131" s="112"/>
      <c r="H131" t="str">
        <f ca="1">$C131&amp;" "&amp;OFFSET($D131,0,language!$E$8)</f>
        <v>4.3 Magerrasen der Hochlagen</v>
      </c>
      <c r="I131">
        <v>125</v>
      </c>
    </row>
    <row r="132" spans="1:9" x14ac:dyDescent="0.45">
      <c r="A132" t="str">
        <f t="shared" si="1"/>
        <v>!!!!!!!</v>
      </c>
      <c r="B132" s="111">
        <v>119</v>
      </c>
      <c r="C132" s="111" t="s">
        <v>6579</v>
      </c>
      <c r="D132" s="111" t="s">
        <v>6580</v>
      </c>
      <c r="E132" s="111" t="s">
        <v>6581</v>
      </c>
      <c r="F132" s="111" t="s">
        <v>6582</v>
      </c>
      <c r="G132" s="112"/>
      <c r="H132" t="str">
        <f ca="1">$C132&amp;" "&amp;OFFSET($D132,0,language!$E$8)</f>
        <v>4.3.1 Blaugrashalde</v>
      </c>
      <c r="I132">
        <v>126</v>
      </c>
    </row>
    <row r="133" spans="1:9" x14ac:dyDescent="0.45">
      <c r="A133" t="str">
        <f t="shared" si="1"/>
        <v/>
      </c>
      <c r="B133" s="111">
        <v>127</v>
      </c>
      <c r="C133" s="111" t="s">
        <v>6583</v>
      </c>
      <c r="D133" s="111" t="s">
        <v>6584</v>
      </c>
      <c r="E133" s="111" t="s">
        <v>6585</v>
      </c>
      <c r="F133" s="111" t="s">
        <v>6586</v>
      </c>
      <c r="G133" s="112"/>
      <c r="H133" t="str">
        <f ca="1">$C133&amp;" "&amp;OFFSET($D133,0,language!$E$8)</f>
        <v>4.3.1.2 Blaugrashalde der südlichen Kalkalpen</v>
      </c>
      <c r="I133">
        <v>127</v>
      </c>
    </row>
    <row r="134" spans="1:9" x14ac:dyDescent="0.45">
      <c r="A134" t="str">
        <f t="shared" si="1"/>
        <v>!!!!!!!</v>
      </c>
      <c r="B134" s="111">
        <v>120</v>
      </c>
      <c r="C134" s="111" t="s">
        <v>6587</v>
      </c>
      <c r="D134" s="111" t="s">
        <v>6588</v>
      </c>
      <c r="E134" s="111" t="s">
        <v>6589</v>
      </c>
      <c r="F134" s="111" t="s">
        <v>6590</v>
      </c>
      <c r="G134" s="112"/>
      <c r="H134" t="str">
        <f ca="1">$C134&amp;" "&amp;OFFSET($D134,0,language!$E$8)</f>
        <v>4.3.2 Polsterseggenrasen</v>
      </c>
      <c r="I134">
        <v>128</v>
      </c>
    </row>
    <row r="135" spans="1:9" x14ac:dyDescent="0.45">
      <c r="A135" t="str">
        <f t="shared" ref="A135:A198" si="2">IF(B135=I135,"","!!!!!!!")</f>
        <v>!!!!!!!</v>
      </c>
      <c r="B135" s="111">
        <v>118</v>
      </c>
      <c r="C135" s="111" t="s">
        <v>6591</v>
      </c>
      <c r="D135" s="111" t="s">
        <v>6592</v>
      </c>
      <c r="E135" s="111" t="s">
        <v>6593</v>
      </c>
      <c r="F135" s="111" t="s">
        <v>6594</v>
      </c>
      <c r="G135" s="112"/>
      <c r="H135" t="str">
        <f ca="1">$C135&amp;" "&amp;OFFSET($D135,0,language!$E$8)</f>
        <v>4.3.3 Rostseggenhalde</v>
      </c>
      <c r="I135">
        <v>129</v>
      </c>
    </row>
    <row r="136" spans="1:9" x14ac:dyDescent="0.45">
      <c r="A136" t="str">
        <f t="shared" si="2"/>
        <v>!!!!!!!</v>
      </c>
      <c r="B136" s="111">
        <v>119</v>
      </c>
      <c r="C136" s="111" t="s">
        <v>6595</v>
      </c>
      <c r="D136" s="111" t="s">
        <v>6596</v>
      </c>
      <c r="E136" s="111" t="s">
        <v>6597</v>
      </c>
      <c r="F136" s="111" t="s">
        <v>6598</v>
      </c>
      <c r="G136" s="112"/>
      <c r="H136" t="str">
        <f ca="1">$C136&amp;" "&amp;OFFSET($D136,0,language!$E$8)</f>
        <v>4.3.4 Nacktriedrasen</v>
      </c>
      <c r="I136">
        <v>130</v>
      </c>
    </row>
    <row r="137" spans="1:9" x14ac:dyDescent="0.45">
      <c r="A137" t="str">
        <f t="shared" si="2"/>
        <v>!!!!!!!</v>
      </c>
      <c r="B137" s="111">
        <v>123</v>
      </c>
      <c r="C137" s="111" t="s">
        <v>6599</v>
      </c>
      <c r="D137" s="111" t="s">
        <v>6600</v>
      </c>
      <c r="E137" s="111" t="s">
        <v>6601</v>
      </c>
      <c r="F137" s="111" t="s">
        <v>6602</v>
      </c>
      <c r="G137" s="112"/>
      <c r="H137" t="str">
        <f ca="1">$C137&amp;" "&amp;OFFSET($D137,0,language!$E$8)</f>
        <v>4.3.5 Borstgrasrasen</v>
      </c>
      <c r="I137">
        <v>131</v>
      </c>
    </row>
    <row r="138" spans="1:9" x14ac:dyDescent="0.45">
      <c r="A138" t="str">
        <f t="shared" si="2"/>
        <v/>
      </c>
      <c r="B138" s="111">
        <v>132</v>
      </c>
      <c r="C138" s="111" t="s">
        <v>6603</v>
      </c>
      <c r="D138" s="111" t="s">
        <v>6604</v>
      </c>
      <c r="E138" s="111" t="s">
        <v>6605</v>
      </c>
      <c r="F138" s="111" t="s">
        <v>6606</v>
      </c>
      <c r="G138" s="112"/>
      <c r="H138" t="str">
        <f ca="1">$C138&amp;" "&amp;OFFSET($D138,0,language!$E$8)</f>
        <v>4.3.6 Buntschwingelhalde</v>
      </c>
      <c r="I138">
        <v>132</v>
      </c>
    </row>
    <row r="139" spans="1:9" x14ac:dyDescent="0.45">
      <c r="A139" t="str">
        <f t="shared" si="2"/>
        <v/>
      </c>
      <c r="B139" s="111">
        <v>133</v>
      </c>
      <c r="C139" s="111" t="s">
        <v>6607</v>
      </c>
      <c r="D139" s="111" t="s">
        <v>6608</v>
      </c>
      <c r="E139" s="111" t="s">
        <v>6609</v>
      </c>
      <c r="F139" s="111" t="s">
        <v>6610</v>
      </c>
      <c r="G139" s="112"/>
      <c r="H139" t="str">
        <f ca="1">$C139&amp;" "&amp;OFFSET($D139,0,language!$E$8)</f>
        <v>4.3.6.2 Violettschwingelrasen</v>
      </c>
      <c r="I139">
        <v>133</v>
      </c>
    </row>
    <row r="140" spans="1:9" x14ac:dyDescent="0.45">
      <c r="A140" t="str">
        <f t="shared" si="2"/>
        <v/>
      </c>
      <c r="B140" s="111">
        <v>134</v>
      </c>
      <c r="C140" s="111" t="s">
        <v>6611</v>
      </c>
      <c r="D140" s="111" t="s">
        <v>6612</v>
      </c>
      <c r="E140" s="111" t="s">
        <v>6613</v>
      </c>
      <c r="F140" s="111" t="s">
        <v>6614</v>
      </c>
      <c r="G140" s="112"/>
      <c r="H140" t="str">
        <f ca="1">$C140&amp;" "&amp;OFFSET($D140,0,language!$E$8)</f>
        <v>4.3.6.3 Goldschwingelrasen</v>
      </c>
      <c r="I140">
        <v>134</v>
      </c>
    </row>
    <row r="141" spans="1:9" x14ac:dyDescent="0.45">
      <c r="A141" t="str">
        <f t="shared" si="2"/>
        <v>!!!!!!!</v>
      </c>
      <c r="B141" s="111">
        <v>122</v>
      </c>
      <c r="C141" s="111" t="s">
        <v>6615</v>
      </c>
      <c r="D141" s="111" t="s">
        <v>6616</v>
      </c>
      <c r="E141" s="111" t="s">
        <v>6617</v>
      </c>
      <c r="F141" s="111" t="s">
        <v>6618</v>
      </c>
      <c r="G141" s="112"/>
      <c r="H141" t="str">
        <f ca="1">$C141&amp;" "&amp;OFFSET($D141,0,language!$E$8)</f>
        <v>4.3.7 Krummseggenrasen</v>
      </c>
      <c r="I141">
        <v>135</v>
      </c>
    </row>
    <row r="142" spans="1:9" x14ac:dyDescent="0.45">
      <c r="A142" t="str">
        <f t="shared" si="2"/>
        <v>!!!!!!!</v>
      </c>
      <c r="B142" s="111">
        <v>126</v>
      </c>
      <c r="C142" s="111" t="s">
        <v>6619</v>
      </c>
      <c r="D142" s="111" t="s">
        <v>6620</v>
      </c>
      <c r="E142" s="111" t="s">
        <v>6621</v>
      </c>
      <c r="F142" s="111" t="s">
        <v>6622</v>
      </c>
      <c r="G142" s="112"/>
      <c r="H142" t="str">
        <f ca="1">$C142&amp;" "&amp;OFFSET($D142,0,language!$E$8)</f>
        <v>4.4 Schneetälchen</v>
      </c>
      <c r="I142">
        <v>136</v>
      </c>
    </row>
    <row r="143" spans="1:9" x14ac:dyDescent="0.45">
      <c r="A143" t="str">
        <f t="shared" si="2"/>
        <v>!!!!!!!</v>
      </c>
      <c r="B143" s="111">
        <v>124</v>
      </c>
      <c r="C143" s="111" t="s">
        <v>6623</v>
      </c>
      <c r="D143" s="111" t="s">
        <v>6624</v>
      </c>
      <c r="E143" s="111" t="s">
        <v>6625</v>
      </c>
      <c r="F143" s="111" t="s">
        <v>6626</v>
      </c>
      <c r="G143" s="112"/>
      <c r="H143" t="str">
        <f ca="1">$C143&amp;" "&amp;OFFSET($D143,0,language!$E$8)</f>
        <v>4.4.1 Kalk-Schneetälchen</v>
      </c>
      <c r="I143">
        <v>137</v>
      </c>
    </row>
    <row r="144" spans="1:9" x14ac:dyDescent="0.45">
      <c r="A144" t="str">
        <f t="shared" si="2"/>
        <v>!!!!!!!</v>
      </c>
      <c r="B144" s="111">
        <v>125</v>
      </c>
      <c r="C144" s="111" t="s">
        <v>6627</v>
      </c>
      <c r="D144" s="111" t="s">
        <v>6628</v>
      </c>
      <c r="E144" s="111" t="s">
        <v>6629</v>
      </c>
      <c r="F144" s="111" t="s">
        <v>6630</v>
      </c>
      <c r="G144" s="112"/>
      <c r="H144" t="str">
        <f ca="1">$C144&amp;" "&amp;OFFSET($D144,0,language!$E$8)</f>
        <v>4.4.2 Sauerboden-Schneetälchen</v>
      </c>
      <c r="I144">
        <v>138</v>
      </c>
    </row>
    <row r="145" spans="1:9" x14ac:dyDescent="0.45">
      <c r="A145" t="str">
        <f t="shared" si="2"/>
        <v/>
      </c>
      <c r="B145" s="111">
        <v>139</v>
      </c>
      <c r="C145" s="111" t="s">
        <v>6631</v>
      </c>
      <c r="D145" s="111" t="s">
        <v>6632</v>
      </c>
      <c r="E145" s="111" t="s">
        <v>6633</v>
      </c>
      <c r="F145" s="111" t="s">
        <v>6634</v>
      </c>
      <c r="G145" s="112"/>
      <c r="H145" t="str">
        <f ca="1">$C145&amp;" "&amp;OFFSET($D145,0,language!$E$8)</f>
        <v>4.5 Fettwiesen und -weiden</v>
      </c>
      <c r="I145">
        <v>139</v>
      </c>
    </row>
    <row r="146" spans="1:9" x14ac:dyDescent="0.45">
      <c r="A146" t="str">
        <f t="shared" si="2"/>
        <v>!!!!!!!</v>
      </c>
      <c r="B146" s="111">
        <v>127</v>
      </c>
      <c r="C146" s="111" t="s">
        <v>6635</v>
      </c>
      <c r="D146" s="111" t="s">
        <v>6636</v>
      </c>
      <c r="E146" s="111" t="s">
        <v>6637</v>
      </c>
      <c r="F146" s="111" t="s">
        <v>6638</v>
      </c>
      <c r="G146" s="112"/>
      <c r="H146" t="str">
        <f ca="1">$C146&amp;" "&amp;OFFSET($D146,0,language!$E$8)</f>
        <v>4.5.1 Fromentalwiese</v>
      </c>
      <c r="I146">
        <v>140</v>
      </c>
    </row>
    <row r="147" spans="1:9" x14ac:dyDescent="0.45">
      <c r="A147" t="str">
        <f t="shared" si="2"/>
        <v/>
      </c>
      <c r="B147" s="111">
        <v>141</v>
      </c>
      <c r="C147" s="111" t="s">
        <v>6639</v>
      </c>
      <c r="D147" s="111" t="s">
        <v>6640</v>
      </c>
      <c r="E147" s="111" t="s">
        <v>6641</v>
      </c>
      <c r="F147" s="111" t="s">
        <v>6642</v>
      </c>
      <c r="G147" s="112"/>
      <c r="H147" t="str">
        <f ca="1">$C147&amp;" "&amp;OFFSET($D147,0,language!$E$8)</f>
        <v>4.5.1.1 Knaulgraswiesen</v>
      </c>
      <c r="I147">
        <v>141</v>
      </c>
    </row>
    <row r="148" spans="1:9" x14ac:dyDescent="0.45">
      <c r="A148" t="str">
        <f t="shared" si="2"/>
        <v/>
      </c>
      <c r="B148" s="111">
        <v>142</v>
      </c>
      <c r="C148" s="111" t="s">
        <v>6643</v>
      </c>
      <c r="D148" s="111" t="s">
        <v>6644</v>
      </c>
      <c r="E148" s="111" t="s">
        <v>6645</v>
      </c>
      <c r="F148" s="111" t="s">
        <v>6646</v>
      </c>
      <c r="G148" s="112"/>
      <c r="H148" t="str">
        <f ca="1">$C148&amp;" "&amp;OFFSET($D148,0,language!$E$8)</f>
        <v>4.5.1.2 Typische Fromentalwiese</v>
      </c>
      <c r="I148">
        <v>142</v>
      </c>
    </row>
    <row r="149" spans="1:9" x14ac:dyDescent="0.45">
      <c r="A149" t="str">
        <f t="shared" si="2"/>
        <v/>
      </c>
      <c r="B149" s="111">
        <v>143</v>
      </c>
      <c r="C149" s="111" t="s">
        <v>6647</v>
      </c>
      <c r="D149" s="111" t="s">
        <v>6648</v>
      </c>
      <c r="E149" s="111" t="s">
        <v>6649</v>
      </c>
      <c r="F149" s="111" t="s">
        <v>6650</v>
      </c>
      <c r="G149" s="112"/>
      <c r="H149" t="str">
        <f ca="1">$C149&amp;" "&amp;OFFSET($D149,0,language!$E$8)</f>
        <v>4.5.1.3 Trockene Fromentalwiese</v>
      </c>
      <c r="I149">
        <v>143</v>
      </c>
    </row>
    <row r="150" spans="1:9" x14ac:dyDescent="0.45">
      <c r="A150" t="str">
        <f t="shared" si="2"/>
        <v/>
      </c>
      <c r="B150" s="111">
        <v>144</v>
      </c>
      <c r="C150" s="111" t="s">
        <v>6651</v>
      </c>
      <c r="D150" s="111" t="s">
        <v>6652</v>
      </c>
      <c r="E150" s="111" t="s">
        <v>6653</v>
      </c>
      <c r="F150" s="111" t="s">
        <v>6654</v>
      </c>
      <c r="G150" s="112"/>
      <c r="H150" t="str">
        <f ca="1">$C150&amp;" "&amp;OFFSET($D150,0,language!$E$8)</f>
        <v>4.5.1.4 Feuchte Fuchschwanzwiese</v>
      </c>
      <c r="I150">
        <v>144</v>
      </c>
    </row>
    <row r="151" spans="1:9" x14ac:dyDescent="0.45">
      <c r="A151" t="str">
        <f t="shared" si="2"/>
        <v>!!!!!!!</v>
      </c>
      <c r="B151" s="111">
        <v>131</v>
      </c>
      <c r="C151" s="111" t="s">
        <v>6655</v>
      </c>
      <c r="D151" s="111" t="s">
        <v>6656</v>
      </c>
      <c r="E151" s="111" t="s">
        <v>6657</v>
      </c>
      <c r="F151" s="111" t="s">
        <v>6658</v>
      </c>
      <c r="G151" s="112"/>
      <c r="H151" t="str">
        <f ca="1">$C151&amp;" "&amp;OFFSET($D151,0,language!$E$8)</f>
        <v>4.5.2 Bergfettwiese (Goldhaferwiese)</v>
      </c>
      <c r="I151">
        <v>145</v>
      </c>
    </row>
    <row r="152" spans="1:9" x14ac:dyDescent="0.45">
      <c r="A152" t="str">
        <f t="shared" si="2"/>
        <v>!!!!!!!</v>
      </c>
      <c r="B152" s="111">
        <v>129</v>
      </c>
      <c r="C152" s="111" t="s">
        <v>6659</v>
      </c>
      <c r="D152" s="111" t="s">
        <v>6660</v>
      </c>
      <c r="E152" s="111" t="s">
        <v>6661</v>
      </c>
      <c r="F152" s="111" t="s">
        <v>6662</v>
      </c>
      <c r="G152" s="112"/>
      <c r="H152" t="str">
        <f ca="1">$C152&amp;" "&amp;OFFSET($D152,0,language!$E$8)</f>
        <v>4.5.3 Kammgrasweide</v>
      </c>
      <c r="I152">
        <v>146</v>
      </c>
    </row>
    <row r="153" spans="1:9" x14ac:dyDescent="0.45">
      <c r="A153" t="str">
        <f t="shared" si="2"/>
        <v/>
      </c>
      <c r="B153" s="111">
        <v>147</v>
      </c>
      <c r="C153" s="111" t="s">
        <v>6663</v>
      </c>
      <c r="D153" s="111" t="s">
        <v>6664</v>
      </c>
      <c r="E153" s="111" t="s">
        <v>6665</v>
      </c>
      <c r="F153" s="111" t="s">
        <v>6666</v>
      </c>
      <c r="G153" s="112"/>
      <c r="H153" t="str">
        <f ca="1">$C153&amp;" "&amp;OFFSET($D153,0,language!$E$8)</f>
        <v>4.5.4 Bergfettweide (Milchkrautweide)</v>
      </c>
      <c r="I153">
        <v>147</v>
      </c>
    </row>
    <row r="154" spans="1:9" x14ac:dyDescent="0.45">
      <c r="A154" t="str">
        <f t="shared" si="2"/>
        <v>!!!!!!!</v>
      </c>
      <c r="B154" s="111">
        <v>131</v>
      </c>
      <c r="C154" s="111" t="s">
        <v>6667</v>
      </c>
      <c r="D154" s="111" t="s">
        <v>6668</v>
      </c>
      <c r="E154" s="111" t="s">
        <v>6669</v>
      </c>
      <c r="F154" s="111" t="s">
        <v>6670</v>
      </c>
      <c r="G154" s="112"/>
      <c r="H154" t="str">
        <f ca="1">$C154&amp;" "&amp;OFFSET($D154,0,language!$E$8)</f>
        <v>4.6 Grasbrachen</v>
      </c>
      <c r="I154">
        <v>148</v>
      </c>
    </row>
    <row r="155" spans="1:9" x14ac:dyDescent="0.45">
      <c r="A155" t="str">
        <f t="shared" si="2"/>
        <v>!!!!!!!</v>
      </c>
      <c r="B155" s="111">
        <v>132</v>
      </c>
      <c r="C155" s="111" t="s">
        <v>6671</v>
      </c>
      <c r="D155" s="111" t="s">
        <v>6672</v>
      </c>
      <c r="E155" s="111" t="s">
        <v>6673</v>
      </c>
      <c r="F155" s="111" t="s">
        <v>6674</v>
      </c>
      <c r="G155" s="112"/>
      <c r="H155" t="str">
        <f ca="1">$C155&amp;" "&amp;OFFSET($D155,0,language!$E$8)</f>
        <v>4.6.1 Ruderaler Halbtrockenrasen</v>
      </c>
      <c r="I155">
        <v>149</v>
      </c>
    </row>
    <row r="156" spans="1:9" x14ac:dyDescent="0.45">
      <c r="A156" t="str">
        <f t="shared" si="2"/>
        <v>!!!!!!!</v>
      </c>
      <c r="B156" s="111">
        <v>136</v>
      </c>
      <c r="C156" s="111" t="s">
        <v>6675</v>
      </c>
      <c r="D156" s="111" t="s">
        <v>6676</v>
      </c>
      <c r="E156" s="111" t="s">
        <v>6677</v>
      </c>
      <c r="F156" s="111" t="s">
        <v>6678</v>
      </c>
      <c r="G156" s="112"/>
      <c r="H156" t="str">
        <f ca="1">$C156&amp;" "&amp;OFFSET($D156,0,language!$E$8)</f>
        <v>4.6.2 Fiederzwenckenbrache</v>
      </c>
      <c r="I156">
        <v>150</v>
      </c>
    </row>
    <row r="157" spans="1:9" x14ac:dyDescent="0.45">
      <c r="A157" t="str">
        <f t="shared" si="2"/>
        <v>!!!!!!!</v>
      </c>
      <c r="B157" s="111">
        <v>134</v>
      </c>
      <c r="C157" s="111" t="s">
        <v>6679</v>
      </c>
      <c r="D157" s="111" t="s">
        <v>6680</v>
      </c>
      <c r="E157" s="111" t="s">
        <v>6681</v>
      </c>
      <c r="F157" s="111" t="s">
        <v>6682</v>
      </c>
      <c r="G157" s="112"/>
      <c r="H157" t="str">
        <f ca="1">$C157&amp;" "&amp;OFFSET($D157,0,language!$E$8)</f>
        <v>4.6.3 Fromentalbrache</v>
      </c>
      <c r="I157">
        <v>151</v>
      </c>
    </row>
    <row r="158" spans="1:9" x14ac:dyDescent="0.45">
      <c r="A158" t="str">
        <f t="shared" si="2"/>
        <v/>
      </c>
      <c r="B158" s="111">
        <v>152</v>
      </c>
      <c r="C158" s="111" t="s">
        <v>6683</v>
      </c>
      <c r="D158" s="111" t="s">
        <v>6684</v>
      </c>
      <c r="E158" s="111" t="s">
        <v>6685</v>
      </c>
      <c r="F158" s="111" t="s">
        <v>6686</v>
      </c>
      <c r="G158" s="112"/>
      <c r="H158" t="str">
        <f ca="1">$C158&amp;" "&amp;OFFSET($D158,0,language!$E$8)</f>
        <v>4.6.4 Pfeifengrasbrache</v>
      </c>
      <c r="I158">
        <v>152</v>
      </c>
    </row>
    <row r="159" spans="1:9" x14ac:dyDescent="0.45">
      <c r="A159" t="str">
        <f t="shared" si="2"/>
        <v>!!!!!!!</v>
      </c>
      <c r="B159" s="111">
        <v>136</v>
      </c>
      <c r="C159" s="111" t="s">
        <v>6687</v>
      </c>
      <c r="D159" s="111" t="s">
        <v>6688</v>
      </c>
      <c r="E159" s="111" t="s">
        <v>6689</v>
      </c>
      <c r="F159" s="111" t="s">
        <v>6690</v>
      </c>
      <c r="G159" s="112"/>
      <c r="H159" t="str">
        <f ca="1">$C159&amp;" "&amp;OFFSET($D159,0,language!$E$8)</f>
        <v>4.6.5 Reitgrasbrache</v>
      </c>
      <c r="I159">
        <v>153</v>
      </c>
    </row>
    <row r="160" spans="1:9" x14ac:dyDescent="0.45">
      <c r="A160" t="str">
        <f t="shared" si="2"/>
        <v>!!!!!!!</v>
      </c>
      <c r="B160" s="111">
        <v>137</v>
      </c>
      <c r="C160" s="111" t="s">
        <v>6691</v>
      </c>
      <c r="D160" s="111" t="s">
        <v>6692</v>
      </c>
      <c r="E160" s="111" t="s">
        <v>6693</v>
      </c>
      <c r="F160" s="111" t="s">
        <v>6694</v>
      </c>
      <c r="G160" s="112"/>
      <c r="H160" t="str">
        <f ca="1">$C160&amp;" "&amp;OFFSET($D160,0,language!$E$8)</f>
        <v>5 Krautsäume, Hochstaudenfluren, Gebüsche</v>
      </c>
      <c r="I160">
        <v>154</v>
      </c>
    </row>
    <row r="161" spans="1:9" x14ac:dyDescent="0.45">
      <c r="A161" t="str">
        <f t="shared" si="2"/>
        <v>!!!!!!!</v>
      </c>
      <c r="B161" s="111">
        <v>138</v>
      </c>
      <c r="C161" s="111" t="s">
        <v>6695</v>
      </c>
      <c r="D161" s="111" t="s">
        <v>6696</v>
      </c>
      <c r="E161" s="111" t="s">
        <v>6697</v>
      </c>
      <c r="F161" s="111" t="s">
        <v>6698</v>
      </c>
      <c r="G161" s="112"/>
      <c r="H161" t="str">
        <f ca="1">$C161&amp;" "&amp;OFFSET($D161,0,language!$E$8)</f>
        <v>5.1 Saumgesellschaften</v>
      </c>
      <c r="I161">
        <v>155</v>
      </c>
    </row>
    <row r="162" spans="1:9" x14ac:dyDescent="0.45">
      <c r="A162" t="str">
        <f t="shared" si="2"/>
        <v>!!!!!!!</v>
      </c>
      <c r="B162" s="111">
        <v>142</v>
      </c>
      <c r="C162" s="111" t="s">
        <v>6699</v>
      </c>
      <c r="D162" s="111" t="s">
        <v>6700</v>
      </c>
      <c r="E162" s="111" t="s">
        <v>6701</v>
      </c>
      <c r="F162" s="111">
        <v>0</v>
      </c>
      <c r="G162" s="112"/>
      <c r="H162" t="str">
        <f ca="1">$C162&amp;" "&amp;OFFSET($D162,0,language!$E$8)</f>
        <v>5.1.0 Künstliche Saumgesellschaft</v>
      </c>
      <c r="I162">
        <v>156</v>
      </c>
    </row>
    <row r="163" spans="1:9" x14ac:dyDescent="0.45">
      <c r="A163" t="str">
        <f t="shared" si="2"/>
        <v/>
      </c>
      <c r="B163" s="111">
        <v>157</v>
      </c>
      <c r="C163" s="111" t="s">
        <v>6702</v>
      </c>
      <c r="D163" s="111" t="s">
        <v>6703</v>
      </c>
      <c r="E163" s="111" t="s">
        <v>6704</v>
      </c>
      <c r="F163" s="111" t="s">
        <v>6705</v>
      </c>
      <c r="G163" s="112"/>
      <c r="H163" t="str">
        <f ca="1">$C163&amp;" "&amp;OFFSET($D163,0,language!$E$8)</f>
        <v>5.1.1 Trockenwarmer Krautsaum</v>
      </c>
      <c r="I163">
        <v>157</v>
      </c>
    </row>
    <row r="164" spans="1:9" x14ac:dyDescent="0.45">
      <c r="A164" t="str">
        <f t="shared" si="2"/>
        <v>!!!!!!!</v>
      </c>
      <c r="B164" s="111">
        <v>140</v>
      </c>
      <c r="C164" s="111" t="s">
        <v>6706</v>
      </c>
      <c r="D164" s="111" t="s">
        <v>6707</v>
      </c>
      <c r="E164" s="111" t="s">
        <v>6708</v>
      </c>
      <c r="F164" s="111" t="s">
        <v>6709</v>
      </c>
      <c r="G164" s="112"/>
      <c r="H164" t="str">
        <f ca="1">$C164&amp;" "&amp;OFFSET($D164,0,language!$E$8)</f>
        <v>5.1.2 Mesophiler Krautsaum</v>
      </c>
      <c r="I164">
        <v>158</v>
      </c>
    </row>
    <row r="165" spans="1:9" x14ac:dyDescent="0.45">
      <c r="A165" t="str">
        <f t="shared" si="2"/>
        <v>!!!!!!!</v>
      </c>
      <c r="B165" s="111">
        <v>145</v>
      </c>
      <c r="C165" s="111" t="s">
        <v>6710</v>
      </c>
      <c r="D165" s="111" t="s">
        <v>6711</v>
      </c>
      <c r="E165" s="111" t="s">
        <v>6712</v>
      </c>
      <c r="F165" s="111" t="s">
        <v>6713</v>
      </c>
      <c r="G165" s="112"/>
      <c r="H165" t="str">
        <f ca="1">$C165&amp;" "&amp;OFFSET($D165,0,language!$E$8)</f>
        <v>5.1.3 Feuchter Krautsaum (Tieflagen)</v>
      </c>
      <c r="I165">
        <v>159</v>
      </c>
    </row>
    <row r="166" spans="1:9" x14ac:dyDescent="0.45">
      <c r="A166" t="str">
        <f t="shared" si="2"/>
        <v>!!!!!!!</v>
      </c>
      <c r="B166" s="111">
        <v>142</v>
      </c>
      <c r="C166" s="111" t="s">
        <v>6714</v>
      </c>
      <c r="D166" s="111" t="s">
        <v>6715</v>
      </c>
      <c r="E166" s="111" t="s">
        <v>6716</v>
      </c>
      <c r="F166" s="111" t="s">
        <v>6717</v>
      </c>
      <c r="G166" s="112"/>
      <c r="H166" t="str">
        <f ca="1">$C166&amp;" "&amp;OFFSET($D166,0,language!$E$8)</f>
        <v>5.1.4 Feuchter Krautsaum der höheren Lagen</v>
      </c>
      <c r="I166">
        <v>160</v>
      </c>
    </row>
    <row r="167" spans="1:9" x14ac:dyDescent="0.45">
      <c r="A167" t="str">
        <f t="shared" si="2"/>
        <v>!!!!!!!</v>
      </c>
      <c r="B167" s="111">
        <v>147</v>
      </c>
      <c r="C167" s="111" t="s">
        <v>6718</v>
      </c>
      <c r="D167" s="111" t="s">
        <v>6719</v>
      </c>
      <c r="E167" s="111" t="s">
        <v>6720</v>
      </c>
      <c r="F167" s="111" t="s">
        <v>6721</v>
      </c>
      <c r="G167" s="112"/>
      <c r="H167" t="str">
        <f ca="1">$C167&amp;" "&amp;OFFSET($D167,0,language!$E$8)</f>
        <v>5.1.5 Nährstoffreicher Krautsaum</v>
      </c>
      <c r="I167">
        <v>161</v>
      </c>
    </row>
    <row r="168" spans="1:9" x14ac:dyDescent="0.45">
      <c r="A168" t="str">
        <f t="shared" si="2"/>
        <v>!!!!!!!</v>
      </c>
      <c r="B168" s="111">
        <v>144</v>
      </c>
      <c r="C168" s="111" t="s">
        <v>6722</v>
      </c>
      <c r="D168" s="111" t="s">
        <v>6723</v>
      </c>
      <c r="E168" s="111" t="s">
        <v>6724</v>
      </c>
      <c r="F168" s="111" t="s">
        <v>6725</v>
      </c>
      <c r="G168" s="112"/>
      <c r="H168" t="str">
        <f ca="1">$C168&amp;" "&amp;OFFSET($D168,0,language!$E$8)</f>
        <v>5.2 Hochstaudenfluren, Waldschläge</v>
      </c>
      <c r="I168">
        <v>162</v>
      </c>
    </row>
    <row r="169" spans="1:9" x14ac:dyDescent="0.45">
      <c r="A169" t="str">
        <f t="shared" si="2"/>
        <v>!!!!!!!</v>
      </c>
      <c r="B169" s="111">
        <v>145</v>
      </c>
      <c r="C169" s="111" t="s">
        <v>6726</v>
      </c>
      <c r="D169" s="111" t="s">
        <v>6727</v>
      </c>
      <c r="E169" s="111" t="s">
        <v>6728</v>
      </c>
      <c r="F169" s="111" t="s">
        <v>6729</v>
      </c>
      <c r="G169" s="112"/>
      <c r="H169" t="str">
        <f ca="1">$C169&amp;" "&amp;OFFSET($D169,0,language!$E$8)</f>
        <v>5.2.1 Schlagflur, Waldlichtung auf basenreichem Boden</v>
      </c>
      <c r="I169">
        <v>163</v>
      </c>
    </row>
    <row r="170" spans="1:9" x14ac:dyDescent="0.45">
      <c r="A170" t="str">
        <f t="shared" si="2"/>
        <v>!!!!!!!</v>
      </c>
      <c r="B170" s="111">
        <v>146</v>
      </c>
      <c r="C170" s="111" t="s">
        <v>6730</v>
      </c>
      <c r="D170" s="111" t="s">
        <v>6731</v>
      </c>
      <c r="E170" s="111" t="s">
        <v>6732</v>
      </c>
      <c r="F170" s="111" t="s">
        <v>6733</v>
      </c>
      <c r="G170" s="112"/>
      <c r="H170" t="str">
        <f ca="1">$C170&amp;" "&amp;OFFSET($D170,0,language!$E$8)</f>
        <v>5.2.2 Schlagflur, Waldlichtung auf saurem Boden</v>
      </c>
      <c r="I170">
        <v>164</v>
      </c>
    </row>
    <row r="171" spans="1:9" x14ac:dyDescent="0.45">
      <c r="A171" t="str">
        <f t="shared" si="2"/>
        <v>!!!!!!!</v>
      </c>
      <c r="B171" s="111">
        <v>147</v>
      </c>
      <c r="C171" s="111" t="s">
        <v>6734</v>
      </c>
      <c r="D171" s="111" t="s">
        <v>6735</v>
      </c>
      <c r="E171" s="111" t="s">
        <v>6736</v>
      </c>
      <c r="F171" s="111" t="s">
        <v>6737</v>
      </c>
      <c r="G171" s="112"/>
      <c r="H171" t="str">
        <f ca="1">$C171&amp;" "&amp;OFFSET($D171,0,language!$E$8)</f>
        <v>5.2.3 Montan-subalpine Hochgrasflur</v>
      </c>
      <c r="I171">
        <v>165</v>
      </c>
    </row>
    <row r="172" spans="1:9" x14ac:dyDescent="0.45">
      <c r="A172" t="str">
        <f t="shared" si="2"/>
        <v>!!!!!!!</v>
      </c>
      <c r="B172" s="111">
        <v>152</v>
      </c>
      <c r="C172" s="111" t="s">
        <v>6738</v>
      </c>
      <c r="D172" s="111" t="s">
        <v>6739</v>
      </c>
      <c r="E172" s="111" t="s">
        <v>6740</v>
      </c>
      <c r="F172" s="111" t="s">
        <v>6741</v>
      </c>
      <c r="G172" s="112"/>
      <c r="H172" t="str">
        <f ca="1">$C172&amp;" "&amp;OFFSET($D172,0,language!$E$8)</f>
        <v>5.2.4 Hochstaudenflur des Gebirges</v>
      </c>
      <c r="I172">
        <v>166</v>
      </c>
    </row>
    <row r="173" spans="1:9" x14ac:dyDescent="0.45">
      <c r="A173" t="str">
        <f t="shared" si="2"/>
        <v>!!!!!!!</v>
      </c>
      <c r="B173" s="111">
        <v>149</v>
      </c>
      <c r="C173" s="111" t="s">
        <v>6742</v>
      </c>
      <c r="D173" s="111" t="s">
        <v>6743</v>
      </c>
      <c r="E173" s="111" t="s">
        <v>6744</v>
      </c>
      <c r="F173" s="111" t="s">
        <v>6745</v>
      </c>
      <c r="G173" s="112"/>
      <c r="H173" t="str">
        <f ca="1">$C173&amp;" "&amp;OFFSET($D173,0,language!$E$8)</f>
        <v>5.2.5 Adlerfarnflur</v>
      </c>
      <c r="I173">
        <v>167</v>
      </c>
    </row>
    <row r="174" spans="1:9" x14ac:dyDescent="0.45">
      <c r="A174" t="str">
        <f t="shared" si="2"/>
        <v>!!!!!!!</v>
      </c>
      <c r="B174" s="111">
        <v>150</v>
      </c>
      <c r="C174" s="111" t="s">
        <v>6746</v>
      </c>
      <c r="D174" s="111" t="s">
        <v>6747</v>
      </c>
      <c r="E174" s="111" t="s">
        <v>6748</v>
      </c>
      <c r="F174" s="111" t="s">
        <v>6749</v>
      </c>
      <c r="G174" s="112"/>
      <c r="H174" t="str">
        <f ca="1">$C174&amp;" "&amp;OFFSET($D174,0,language!$E$8)</f>
        <v>5.3 Gebüsche (Waldmäntel, Dickichte, Hecken)</v>
      </c>
      <c r="I174">
        <v>168</v>
      </c>
    </row>
    <row r="175" spans="1:9" x14ac:dyDescent="0.45">
      <c r="A175" t="str">
        <f t="shared" si="2"/>
        <v>!!!!!!!</v>
      </c>
      <c r="B175" s="111">
        <v>151</v>
      </c>
      <c r="C175" s="111" t="s">
        <v>6750</v>
      </c>
      <c r="D175" s="111" t="s">
        <v>6751</v>
      </c>
      <c r="E175" s="111" t="s">
        <v>6752</v>
      </c>
      <c r="F175" s="111" t="s">
        <v>6753</v>
      </c>
      <c r="G175" s="112"/>
      <c r="H175" t="str">
        <f ca="1">$C175&amp;" "&amp;OFFSET($D175,0,language!$E$8)</f>
        <v>5.3.0 Naturferne Pflanzung</v>
      </c>
      <c r="I175">
        <v>169</v>
      </c>
    </row>
    <row r="176" spans="1:9" x14ac:dyDescent="0.45">
      <c r="A176" t="str">
        <f t="shared" si="2"/>
        <v/>
      </c>
      <c r="B176" s="111">
        <v>170</v>
      </c>
      <c r="C176" s="111" t="s">
        <v>6754</v>
      </c>
      <c r="D176" s="111" t="s">
        <v>6755</v>
      </c>
      <c r="E176" s="111" t="s">
        <v>6756</v>
      </c>
      <c r="F176" s="111" t="s">
        <v>6757</v>
      </c>
      <c r="G176" s="112"/>
      <c r="H176" t="str">
        <f ca="1">$C176&amp;" "&amp;OFFSET($D176,0,language!$E$8)</f>
        <v>5.3.0.1 Naturferne Pflanzung mit sommergrünen Arten</v>
      </c>
      <c r="I176">
        <v>170</v>
      </c>
    </row>
    <row r="177" spans="1:9" x14ac:dyDescent="0.45">
      <c r="A177" t="str">
        <f t="shared" si="2"/>
        <v>!!!!!!!</v>
      </c>
      <c r="B177" s="111">
        <v>157</v>
      </c>
      <c r="C177" s="111" t="s">
        <v>6758</v>
      </c>
      <c r="D177" s="111" t="s">
        <v>6759</v>
      </c>
      <c r="E177" s="111" t="s">
        <v>6760</v>
      </c>
      <c r="F177" s="111" t="s">
        <v>6761</v>
      </c>
      <c r="G177" s="112"/>
      <c r="H177" t="str">
        <f ca="1">$C177&amp;" "&amp;OFFSET($D177,0,language!$E$8)</f>
        <v>5.3.0.2 Naturferne Pflanzung mit immergrünen Arten</v>
      </c>
      <c r="I177">
        <v>171</v>
      </c>
    </row>
    <row r="178" spans="1:9" x14ac:dyDescent="0.45">
      <c r="A178" t="str">
        <f t="shared" si="2"/>
        <v>!!!!!!!</v>
      </c>
      <c r="B178" s="111">
        <v>154</v>
      </c>
      <c r="C178" s="111" t="s">
        <v>6762</v>
      </c>
      <c r="D178" s="111" t="s">
        <v>6763</v>
      </c>
      <c r="E178" s="111" t="s">
        <v>6764</v>
      </c>
      <c r="F178" s="111" t="s">
        <v>6765</v>
      </c>
      <c r="G178" s="112"/>
      <c r="H178" t="str">
        <f ca="1">$C178&amp;" "&amp;OFFSET($D178,0,language!$E$8)</f>
        <v>5.3.1 Besenginster-Gebüsche</v>
      </c>
      <c r="I178">
        <v>172</v>
      </c>
    </row>
    <row r="179" spans="1:9" x14ac:dyDescent="0.45">
      <c r="A179" t="str">
        <f t="shared" si="2"/>
        <v>!!!!!!!</v>
      </c>
      <c r="B179" s="111">
        <v>155</v>
      </c>
      <c r="C179" s="111" t="s">
        <v>6766</v>
      </c>
      <c r="D179" s="111" t="s">
        <v>6767</v>
      </c>
      <c r="E179" s="111" t="s">
        <v>6768</v>
      </c>
      <c r="F179" s="111" t="s">
        <v>6769</v>
      </c>
      <c r="G179" s="112"/>
      <c r="H179" t="str">
        <f ca="1">$C179&amp;" "&amp;OFFSET($D179,0,language!$E$8)</f>
        <v>5.3.2 Trockenwarme Gebüsche auf basenreichem Boden</v>
      </c>
      <c r="I179">
        <v>173</v>
      </c>
    </row>
    <row r="180" spans="1:9" x14ac:dyDescent="0.45">
      <c r="A180" t="str">
        <f t="shared" si="2"/>
        <v/>
      </c>
      <c r="B180" s="111">
        <v>174</v>
      </c>
      <c r="C180" s="111" t="s">
        <v>6770</v>
      </c>
      <c r="D180" s="111" t="s">
        <v>6771</v>
      </c>
      <c r="E180" s="111" t="s">
        <v>6772</v>
      </c>
      <c r="F180" s="111" t="s">
        <v>6773</v>
      </c>
      <c r="G180" s="112"/>
      <c r="H180" t="str">
        <f ca="1">$C180&amp;" "&amp;OFFSET($D180,0,language!$E$8)</f>
        <v>5.3.3 Mesophiles Gebüsch</v>
      </c>
      <c r="I180">
        <v>174</v>
      </c>
    </row>
    <row r="181" spans="1:9" x14ac:dyDescent="0.45">
      <c r="A181" t="str">
        <f t="shared" si="2"/>
        <v>!!!!!!!</v>
      </c>
      <c r="B181" s="111">
        <v>157</v>
      </c>
      <c r="C181" s="111" t="s">
        <v>6774</v>
      </c>
      <c r="D181" s="111" t="s">
        <v>6775</v>
      </c>
      <c r="E181" s="111" t="s">
        <v>6776</v>
      </c>
      <c r="F181" s="111" t="s">
        <v>6777</v>
      </c>
      <c r="G181" s="112"/>
      <c r="H181" t="str">
        <f ca="1">$C181&amp;" "&amp;OFFSET($D181,0,language!$E$8)</f>
        <v>5.3.4 Brombeergestrüpp</v>
      </c>
      <c r="I181">
        <v>175</v>
      </c>
    </row>
    <row r="182" spans="1:9" x14ac:dyDescent="0.45">
      <c r="A182" t="str">
        <f t="shared" si="2"/>
        <v>!!!!!!!</v>
      </c>
      <c r="B182" s="111">
        <v>158</v>
      </c>
      <c r="C182" s="111" t="s">
        <v>6778</v>
      </c>
      <c r="D182" s="111" t="s">
        <v>6779</v>
      </c>
      <c r="E182" s="111" t="s">
        <v>6780</v>
      </c>
      <c r="F182" s="111" t="s">
        <v>6781</v>
      </c>
      <c r="G182" s="112"/>
      <c r="H182" t="str">
        <f ca="1">$C182&amp;" "&amp;OFFSET($D182,0,language!$E$8)</f>
        <v>5.3.5 Gebüschreiche Vorwaldgesellschaften</v>
      </c>
      <c r="I182">
        <v>176</v>
      </c>
    </row>
    <row r="183" spans="1:9" x14ac:dyDescent="0.45">
      <c r="A183" t="str">
        <f t="shared" si="2"/>
        <v>!!!!!!!</v>
      </c>
      <c r="B183" s="111">
        <v>159</v>
      </c>
      <c r="C183" s="111" t="s">
        <v>6782</v>
      </c>
      <c r="D183" s="111" t="s">
        <v>6783</v>
      </c>
      <c r="E183" s="111" t="s">
        <v>6784</v>
      </c>
      <c r="F183" s="111" t="s">
        <v>6785</v>
      </c>
      <c r="G183" s="112"/>
      <c r="H183" t="str">
        <f ca="1">$C183&amp;" "&amp;OFFSET($D183,0,language!$E$8)</f>
        <v>5.3.6 Gebirgsweidenaue</v>
      </c>
      <c r="I183">
        <v>177</v>
      </c>
    </row>
    <row r="184" spans="1:9" x14ac:dyDescent="0.45">
      <c r="A184" t="str">
        <f t="shared" si="2"/>
        <v/>
      </c>
      <c r="B184" s="111">
        <v>178</v>
      </c>
      <c r="C184" s="111" t="s">
        <v>6786</v>
      </c>
      <c r="D184" s="111" t="s">
        <v>6787</v>
      </c>
      <c r="E184" s="111" t="s">
        <v>6788</v>
      </c>
      <c r="F184" s="111" t="s">
        <v>6789</v>
      </c>
      <c r="G184" s="112"/>
      <c r="H184" t="str">
        <f ca="1">$C184&amp;" "&amp;OFFSET($D184,0,language!$E$8)</f>
        <v>5.3.7 Moor-Weidengebüsch</v>
      </c>
      <c r="I184">
        <v>178</v>
      </c>
    </row>
    <row r="185" spans="1:9" x14ac:dyDescent="0.45">
      <c r="A185" t="str">
        <f t="shared" si="2"/>
        <v>!!!!!!!</v>
      </c>
      <c r="B185" s="111">
        <v>161</v>
      </c>
      <c r="C185" s="111" t="s">
        <v>6790</v>
      </c>
      <c r="D185" s="111" t="s">
        <v>6791</v>
      </c>
      <c r="E185" s="111" t="s">
        <v>6792</v>
      </c>
      <c r="F185" s="111" t="s">
        <v>6793</v>
      </c>
      <c r="G185" s="112"/>
      <c r="H185" t="str">
        <f ca="1">$C185&amp;" "&amp;OFFSET($D185,0,language!$E$8)</f>
        <v>5.3.8 subalpine Karst-Weidengebüsche</v>
      </c>
      <c r="I185">
        <v>179</v>
      </c>
    </row>
    <row r="186" spans="1:9" x14ac:dyDescent="0.45">
      <c r="A186" t="str">
        <f t="shared" si="2"/>
        <v>!!!!!!!</v>
      </c>
      <c r="B186" s="111">
        <v>162</v>
      </c>
      <c r="C186" s="111" t="s">
        <v>6794</v>
      </c>
      <c r="D186" s="111" t="s">
        <v>6795</v>
      </c>
      <c r="E186" s="111" t="s">
        <v>6796</v>
      </c>
      <c r="F186" s="111" t="s">
        <v>6797</v>
      </c>
      <c r="G186" s="112"/>
      <c r="H186" t="str">
        <f ca="1">$C186&amp;" "&amp;OFFSET($D186,0,language!$E$8)</f>
        <v>5.3.9 Grünerlengebüsche</v>
      </c>
      <c r="I186">
        <v>180</v>
      </c>
    </row>
    <row r="187" spans="1:9" x14ac:dyDescent="0.45">
      <c r="A187" t="str">
        <f t="shared" si="2"/>
        <v>!!!!!!!</v>
      </c>
      <c r="B187" s="111">
        <v>163</v>
      </c>
      <c r="C187" s="111" t="s">
        <v>6798</v>
      </c>
      <c r="D187" s="111" t="s">
        <v>6799</v>
      </c>
      <c r="E187" s="111" t="s">
        <v>6800</v>
      </c>
      <c r="F187" s="111" t="s">
        <v>6801</v>
      </c>
      <c r="G187" s="112"/>
      <c r="H187" t="str">
        <f ca="1">$C187&amp;" "&amp;OFFSET($D187,0,language!$E$8)</f>
        <v>5.4 Zwergstrauchheiden</v>
      </c>
      <c r="I187">
        <v>181</v>
      </c>
    </row>
    <row r="188" spans="1:9" x14ac:dyDescent="0.45">
      <c r="A188" t="str">
        <f t="shared" si="2"/>
        <v>!!!!!!!</v>
      </c>
      <c r="B188" s="111">
        <v>164</v>
      </c>
      <c r="C188" s="111" t="s">
        <v>6802</v>
      </c>
      <c r="D188" s="111" t="s">
        <v>6803</v>
      </c>
      <c r="E188" s="111" t="s">
        <v>6804</v>
      </c>
      <c r="F188" s="111" t="s">
        <v>6805</v>
      </c>
      <c r="G188" s="112"/>
      <c r="H188" t="str">
        <f ca="1">$C188&amp;" "&amp;OFFSET($D188,0,language!$E$8)</f>
        <v>5.4.1 Subatlantische Zwergstrauchheide</v>
      </c>
      <c r="I188">
        <v>182</v>
      </c>
    </row>
    <row r="189" spans="1:9" x14ac:dyDescent="0.45">
      <c r="A189" t="str">
        <f t="shared" si="2"/>
        <v>!!!!!!!</v>
      </c>
      <c r="B189" s="111">
        <v>169</v>
      </c>
      <c r="C189" s="111" t="s">
        <v>6806</v>
      </c>
      <c r="D189" s="111" t="s">
        <v>6807</v>
      </c>
      <c r="E189" s="111" t="s">
        <v>6808</v>
      </c>
      <c r="F189" s="111">
        <v>0</v>
      </c>
      <c r="G189" s="112"/>
      <c r="H189" t="str">
        <f ca="1">$C189&amp;" "&amp;OFFSET($D189,0,language!$E$8)</f>
        <v>5.4.1.1 Subatlantsiche Heide auf Moorboden</v>
      </c>
      <c r="I189">
        <v>183</v>
      </c>
    </row>
    <row r="190" spans="1:9" x14ac:dyDescent="0.45">
      <c r="A190" t="str">
        <f t="shared" si="2"/>
        <v>!!!!!!!</v>
      </c>
      <c r="B190" s="111">
        <v>170</v>
      </c>
      <c r="C190" s="111" t="s">
        <v>6809</v>
      </c>
      <c r="D190" s="111" t="s">
        <v>6810</v>
      </c>
      <c r="E190" s="111" t="s">
        <v>6811</v>
      </c>
      <c r="F190" s="111">
        <v>0</v>
      </c>
      <c r="G190" s="112"/>
      <c r="H190" t="str">
        <f ca="1">$C190&amp;" "&amp;OFFSET($D190,0,language!$E$8)</f>
        <v>5.4.1.2 Subatlantsiche Heide auf nicht-moorigem Boden</v>
      </c>
      <c r="I190">
        <v>184</v>
      </c>
    </row>
    <row r="191" spans="1:9" x14ac:dyDescent="0.45">
      <c r="A191" t="str">
        <f t="shared" si="2"/>
        <v>!!!!!!!</v>
      </c>
      <c r="B191" s="111">
        <v>165</v>
      </c>
      <c r="C191" s="111" t="s">
        <v>6812</v>
      </c>
      <c r="D191" s="111" t="s">
        <v>6813</v>
      </c>
      <c r="E191" s="111" t="s">
        <v>6814</v>
      </c>
      <c r="F191" s="111" t="s">
        <v>6815</v>
      </c>
      <c r="G191" s="112"/>
      <c r="H191" t="str">
        <f ca="1">$C191&amp;" "&amp;OFFSET($D191,0,language!$E$8)</f>
        <v>5.4.2 Kontinentale Zwergstrauchheinde</v>
      </c>
      <c r="I191">
        <v>185</v>
      </c>
    </row>
    <row r="192" spans="1:9" x14ac:dyDescent="0.45">
      <c r="A192" t="str">
        <f t="shared" si="2"/>
        <v>!!!!!!!</v>
      </c>
      <c r="B192" s="111">
        <v>166</v>
      </c>
      <c r="C192" s="111" t="s">
        <v>6816</v>
      </c>
      <c r="D192" s="111" t="s">
        <v>6817</v>
      </c>
      <c r="E192" s="111" t="s">
        <v>6818</v>
      </c>
      <c r="F192" s="111" t="s">
        <v>6819</v>
      </c>
      <c r="G192" s="112"/>
      <c r="H192" t="str">
        <f ca="1">$C192&amp;" "&amp;OFFSET($D192,0,language!$E$8)</f>
        <v>5.4.3 Subalpine Heide auf Kalkboden</v>
      </c>
      <c r="I192">
        <v>186</v>
      </c>
    </row>
    <row r="193" spans="1:9" x14ac:dyDescent="0.45">
      <c r="A193" t="str">
        <f t="shared" si="2"/>
        <v>!!!!!!!</v>
      </c>
      <c r="B193" s="111">
        <v>167</v>
      </c>
      <c r="C193" s="111" t="s">
        <v>6820</v>
      </c>
      <c r="D193" s="111" t="s">
        <v>6821</v>
      </c>
      <c r="E193" s="111" t="s">
        <v>6822</v>
      </c>
      <c r="F193" s="111" t="s">
        <v>6823</v>
      </c>
      <c r="G193" s="112"/>
      <c r="H193" t="str">
        <f ca="1">$C193&amp;" "&amp;OFFSET($D193,0,language!$E$8)</f>
        <v>5.4.4 Trockene subalpine Zwergstrauchheide</v>
      </c>
      <c r="I193">
        <v>187</v>
      </c>
    </row>
    <row r="194" spans="1:9" x14ac:dyDescent="0.45">
      <c r="A194" t="str">
        <f t="shared" si="2"/>
        <v>!!!!!!!</v>
      </c>
      <c r="B194" s="111">
        <v>168</v>
      </c>
      <c r="C194" s="111" t="s">
        <v>6824</v>
      </c>
      <c r="D194" s="111" t="s">
        <v>6825</v>
      </c>
      <c r="E194" s="111" t="s">
        <v>6826</v>
      </c>
      <c r="F194" s="111" t="s">
        <v>6827</v>
      </c>
      <c r="G194" s="112"/>
      <c r="H194" t="str">
        <f ca="1">$C194&amp;" "&amp;OFFSET($D194,0,language!$E$8)</f>
        <v>5.4.5 Mesophile subalpine Zwergstrauchheide</v>
      </c>
      <c r="I194">
        <v>188</v>
      </c>
    </row>
    <row r="195" spans="1:9" x14ac:dyDescent="0.45">
      <c r="A195" t="str">
        <f t="shared" si="2"/>
        <v>!!!!!!!</v>
      </c>
      <c r="B195" s="111">
        <v>175</v>
      </c>
      <c r="C195" s="111" t="s">
        <v>6828</v>
      </c>
      <c r="D195" s="111" t="s">
        <v>6829</v>
      </c>
      <c r="E195" s="111" t="s">
        <v>6830</v>
      </c>
      <c r="F195" s="111" t="s">
        <v>6831</v>
      </c>
      <c r="G195" s="112"/>
      <c r="H195" t="str">
        <f ca="1">$C195&amp;" "&amp;OFFSET($D195,0,language!$E$8)</f>
        <v>5.4.6 Alpine Windheide</v>
      </c>
      <c r="I195">
        <v>189</v>
      </c>
    </row>
    <row r="196" spans="1:9" x14ac:dyDescent="0.45">
      <c r="A196" t="str">
        <f t="shared" si="2"/>
        <v>!!!!!!!</v>
      </c>
      <c r="B196" s="111">
        <v>170</v>
      </c>
      <c r="C196" s="111" t="s">
        <v>6832</v>
      </c>
      <c r="D196" s="111" t="s">
        <v>6833</v>
      </c>
      <c r="E196" s="111" t="s">
        <v>6834</v>
      </c>
      <c r="F196" s="111" t="s">
        <v>6835</v>
      </c>
      <c r="G196" s="112"/>
      <c r="H196" t="str">
        <f ca="1">$C196&amp;" "&amp;OFFSET($D196,0,language!$E$8)</f>
        <v>6 Wälder</v>
      </c>
      <c r="I196">
        <v>190</v>
      </c>
    </row>
    <row r="197" spans="1:9" x14ac:dyDescent="0.45">
      <c r="A197" t="str">
        <f t="shared" si="2"/>
        <v>!!!!!!!</v>
      </c>
      <c r="B197" s="111">
        <v>171</v>
      </c>
      <c r="C197" s="111" t="s">
        <v>6836</v>
      </c>
      <c r="D197" s="111" t="s">
        <v>6837</v>
      </c>
      <c r="E197" s="111" t="s">
        <v>6838</v>
      </c>
      <c r="F197" s="111" t="s">
        <v>6839</v>
      </c>
      <c r="G197" s="112"/>
      <c r="H197" t="str">
        <f ca="1">$C197&amp;" "&amp;OFFSET($D197,0,language!$E$8)</f>
        <v>6.0 Forstpflanzungen, Einzelbäume</v>
      </c>
      <c r="I197">
        <v>191</v>
      </c>
    </row>
    <row r="198" spans="1:9" x14ac:dyDescent="0.45">
      <c r="A198" t="str">
        <f t="shared" si="2"/>
        <v>!!!!!!!</v>
      </c>
      <c r="B198" s="111">
        <v>172</v>
      </c>
      <c r="C198" s="111" t="s">
        <v>6840</v>
      </c>
      <c r="D198" s="111" t="s">
        <v>6841</v>
      </c>
      <c r="E198" s="111" t="s">
        <v>6842</v>
      </c>
      <c r="F198" s="111" t="s">
        <v>6843</v>
      </c>
      <c r="G198" s="112"/>
      <c r="H198" t="str">
        <f ca="1">$C198&amp;" "&amp;OFFSET($D198,0,language!$E$8)</f>
        <v>6.0.1 Aufforstung mit Laubgehölzen</v>
      </c>
      <c r="I198">
        <v>192</v>
      </c>
    </row>
    <row r="199" spans="1:9" x14ac:dyDescent="0.45">
      <c r="A199" t="str">
        <f t="shared" ref="A199:A262" si="3">IF(B199=I199,"","!!!!!!!")</f>
        <v>!!!!!!!</v>
      </c>
      <c r="B199" s="111">
        <v>173</v>
      </c>
      <c r="C199" s="111" t="s">
        <v>6844</v>
      </c>
      <c r="D199" s="111" t="s">
        <v>6845</v>
      </c>
      <c r="E199" s="111" t="s">
        <v>6846</v>
      </c>
      <c r="F199" s="111" t="s">
        <v>6847</v>
      </c>
      <c r="G199" s="112"/>
      <c r="H199" t="str">
        <f ca="1">$C199&amp;" "&amp;OFFSET($D199,0,language!$E$8)</f>
        <v>6.0.2 Aufforstung mit Nadelgehölzen</v>
      </c>
      <c r="I199">
        <v>193</v>
      </c>
    </row>
    <row r="200" spans="1:9" x14ac:dyDescent="0.45">
      <c r="A200" t="str">
        <f t="shared" si="3"/>
        <v/>
      </c>
      <c r="B200" s="111">
        <v>194</v>
      </c>
      <c r="C200" s="111" t="s">
        <v>6848</v>
      </c>
      <c r="D200" s="111" t="s">
        <v>6849</v>
      </c>
      <c r="E200" s="111" t="s">
        <v>6850</v>
      </c>
      <c r="F200" s="111" t="s">
        <v>6851</v>
      </c>
      <c r="G200" s="112"/>
      <c r="H200" t="str">
        <f ca="1">$C200&amp;" "&amp;OFFSET($D200,0,language!$E$8)</f>
        <v>6.0.3 Einzelbaum</v>
      </c>
      <c r="I200">
        <v>194</v>
      </c>
    </row>
    <row r="201" spans="1:9" x14ac:dyDescent="0.45">
      <c r="A201" t="str">
        <f t="shared" si="3"/>
        <v>!!!!!!!</v>
      </c>
      <c r="B201" s="111">
        <v>174</v>
      </c>
      <c r="C201" s="111" t="s">
        <v>6852</v>
      </c>
      <c r="D201" s="111" t="s">
        <v>6853</v>
      </c>
      <c r="E201" s="111" t="s">
        <v>6854</v>
      </c>
      <c r="F201" s="111" t="s">
        <v>6855</v>
      </c>
      <c r="G201" s="112"/>
      <c r="H201" t="str">
        <f ca="1">$C201&amp;" "&amp;OFFSET($D201,0,language!$E$8)</f>
        <v>6.1 Bruch- und Auenwälder</v>
      </c>
      <c r="I201">
        <v>195</v>
      </c>
    </row>
    <row r="202" spans="1:9" x14ac:dyDescent="0.45">
      <c r="A202" t="str">
        <f t="shared" si="3"/>
        <v/>
      </c>
      <c r="B202" s="111">
        <v>196</v>
      </c>
      <c r="C202" s="111" t="s">
        <v>6856</v>
      </c>
      <c r="D202" s="111" t="s">
        <v>6857</v>
      </c>
      <c r="E202" s="111" t="s">
        <v>6858</v>
      </c>
      <c r="F202" s="111" t="s">
        <v>6859</v>
      </c>
      <c r="G202" s="112"/>
      <c r="H202" t="str">
        <f ca="1">$C202&amp;" "&amp;OFFSET($D202,0,language!$E$8)</f>
        <v>6.1.1 Erlen-Bruchwald</v>
      </c>
      <c r="I202">
        <v>196</v>
      </c>
    </row>
    <row r="203" spans="1:9" x14ac:dyDescent="0.45">
      <c r="A203" t="str">
        <f t="shared" si="3"/>
        <v>!!!!!!!</v>
      </c>
      <c r="B203" s="111">
        <v>176</v>
      </c>
      <c r="C203" s="111" t="s">
        <v>6860</v>
      </c>
      <c r="D203" s="111" t="s">
        <v>6861</v>
      </c>
      <c r="E203" s="111" t="s">
        <v>6862</v>
      </c>
      <c r="F203" s="111" t="s">
        <v>6863</v>
      </c>
      <c r="G203" s="112"/>
      <c r="H203" t="str">
        <f ca="1">$C203&amp;" "&amp;OFFSET($D203,0,language!$E$8)</f>
        <v>6.1.2 Silberweiden-Auenwald</v>
      </c>
      <c r="I203">
        <v>197</v>
      </c>
    </row>
    <row r="204" spans="1:9" x14ac:dyDescent="0.45">
      <c r="A204" t="str">
        <f t="shared" si="3"/>
        <v/>
      </c>
      <c r="B204" s="111">
        <v>198</v>
      </c>
      <c r="C204" s="111" t="s">
        <v>6864</v>
      </c>
      <c r="D204" s="111" t="s">
        <v>6865</v>
      </c>
      <c r="E204" s="111" t="s">
        <v>6866</v>
      </c>
      <c r="F204" s="111" t="s">
        <v>6867</v>
      </c>
      <c r="G204" s="112"/>
      <c r="H204" t="str">
        <f ca="1">$C204&amp;" "&amp;OFFSET($D204,0,language!$E$8)</f>
        <v>6.1.3 Grauerlen-Auenwald</v>
      </c>
      <c r="I204">
        <v>198</v>
      </c>
    </row>
    <row r="205" spans="1:9" x14ac:dyDescent="0.45">
      <c r="A205" t="str">
        <f t="shared" si="3"/>
        <v/>
      </c>
      <c r="B205" s="111">
        <v>199</v>
      </c>
      <c r="C205" s="111" t="s">
        <v>6868</v>
      </c>
      <c r="D205" s="111" t="s">
        <v>6869</v>
      </c>
      <c r="E205" s="111" t="s">
        <v>6870</v>
      </c>
      <c r="F205" s="111" t="s">
        <v>6871</v>
      </c>
      <c r="G205" s="112"/>
      <c r="H205" t="str">
        <f ca="1">$C205&amp;" "&amp;OFFSET($D205,0,language!$E$8)</f>
        <v>6.1.3.1 Alpen-Weidenauenwald</v>
      </c>
      <c r="I205">
        <v>199</v>
      </c>
    </row>
    <row r="206" spans="1:9" x14ac:dyDescent="0.45">
      <c r="A206" t="str">
        <f t="shared" si="3"/>
        <v>!!!!!!!</v>
      </c>
      <c r="B206" s="111">
        <v>178</v>
      </c>
      <c r="C206" s="111" t="s">
        <v>6872</v>
      </c>
      <c r="D206" s="111" t="s">
        <v>6873</v>
      </c>
      <c r="E206" s="111" t="s">
        <v>6874</v>
      </c>
      <c r="F206" s="111" t="s">
        <v>6875</v>
      </c>
      <c r="G206" s="112"/>
      <c r="H206" t="str">
        <f ca="1">$C206&amp;" "&amp;OFFSET($D206,0,language!$E$8)</f>
        <v>6.1.4 Eschen-Auenwald</v>
      </c>
      <c r="I206">
        <v>200</v>
      </c>
    </row>
    <row r="207" spans="1:9" x14ac:dyDescent="0.45">
      <c r="A207" t="str">
        <f t="shared" si="3"/>
        <v>!!!!!!!</v>
      </c>
      <c r="B207" s="111">
        <v>179</v>
      </c>
      <c r="C207" s="111" t="s">
        <v>6876</v>
      </c>
      <c r="D207" s="111" t="s">
        <v>6877</v>
      </c>
      <c r="E207" s="111" t="s">
        <v>6878</v>
      </c>
      <c r="F207" s="111" t="s">
        <v>6879</v>
      </c>
      <c r="G207" s="112"/>
      <c r="H207" t="str">
        <f ca="1">$C207&amp;" "&amp;OFFSET($D207,0,language!$E$8)</f>
        <v>6.2 Buchenwälder</v>
      </c>
      <c r="I207">
        <v>201</v>
      </c>
    </row>
    <row r="208" spans="1:9" x14ac:dyDescent="0.45">
      <c r="A208" t="str">
        <f t="shared" si="3"/>
        <v>!!!!!!!</v>
      </c>
      <c r="B208" s="111">
        <v>180</v>
      </c>
      <c r="C208" s="111" t="s">
        <v>6880</v>
      </c>
      <c r="D208" s="111" t="s">
        <v>6881</v>
      </c>
      <c r="E208" s="111" t="s">
        <v>6882</v>
      </c>
      <c r="F208" s="111" t="s">
        <v>6883</v>
      </c>
      <c r="G208" s="112"/>
      <c r="H208" t="str">
        <f ca="1">$C208&amp;" "&amp;OFFSET($D208,0,language!$E$8)</f>
        <v>6.2.1 Orchideen-Buchenwald</v>
      </c>
      <c r="I208">
        <v>202</v>
      </c>
    </row>
    <row r="209" spans="1:9" x14ac:dyDescent="0.45">
      <c r="A209" t="str">
        <f t="shared" si="3"/>
        <v>!!!!!!!</v>
      </c>
      <c r="B209" s="111">
        <v>181</v>
      </c>
      <c r="C209" s="111" t="s">
        <v>6884</v>
      </c>
      <c r="D209" s="111" t="s">
        <v>6885</v>
      </c>
      <c r="E209" s="111" t="s">
        <v>6886</v>
      </c>
      <c r="F209" s="111" t="s">
        <v>6887</v>
      </c>
      <c r="G209" s="112"/>
      <c r="H209" t="str">
        <f ca="1">$C209&amp;" "&amp;OFFSET($D209,0,language!$E$8)</f>
        <v>6.2.2 Hainsimsen-Buchenwald</v>
      </c>
      <c r="I209">
        <v>203</v>
      </c>
    </row>
    <row r="210" spans="1:9" x14ac:dyDescent="0.45">
      <c r="A210" t="str">
        <f t="shared" si="3"/>
        <v/>
      </c>
      <c r="B210" s="111">
        <v>204</v>
      </c>
      <c r="C210" s="111" t="s">
        <v>6888</v>
      </c>
      <c r="D210" s="111" t="s">
        <v>6889</v>
      </c>
      <c r="E210" s="111" t="s">
        <v>6890</v>
      </c>
      <c r="F210" s="111" t="s">
        <v>6891</v>
      </c>
      <c r="G210" s="112"/>
      <c r="H210" t="str">
        <f ca="1">$C210&amp;" "&amp;OFFSET($D210,0,language!$E$8)</f>
        <v>6.2.3 Waldmeister-Buchenwald</v>
      </c>
      <c r="I210">
        <v>204</v>
      </c>
    </row>
    <row r="211" spans="1:9" x14ac:dyDescent="0.45">
      <c r="A211" t="str">
        <f t="shared" si="3"/>
        <v/>
      </c>
      <c r="B211" s="111">
        <v>205</v>
      </c>
      <c r="C211" s="111" t="s">
        <v>6892</v>
      </c>
      <c r="D211" s="111" t="s">
        <v>6893</v>
      </c>
      <c r="E211" s="111" t="s">
        <v>6894</v>
      </c>
      <c r="F211" s="111" t="s">
        <v>6895</v>
      </c>
      <c r="G211" s="112"/>
      <c r="H211" t="str">
        <f ca="1">$C211&amp;" "&amp;OFFSET($D211,0,language!$E$8)</f>
        <v>6.2.3.1 Atlantischer Buchenwald</v>
      </c>
      <c r="I211">
        <v>205</v>
      </c>
    </row>
    <row r="212" spans="1:9" x14ac:dyDescent="0.45">
      <c r="A212" t="str">
        <f t="shared" si="3"/>
        <v>!!!!!!!</v>
      </c>
      <c r="B212" s="111">
        <v>183</v>
      </c>
      <c r="C212" s="111" t="s">
        <v>6896</v>
      </c>
      <c r="D212" s="111" t="s">
        <v>6897</v>
      </c>
      <c r="E212" s="111" t="s">
        <v>6898</v>
      </c>
      <c r="F212" s="111" t="s">
        <v>6899</v>
      </c>
      <c r="G212" s="112"/>
      <c r="H212" t="str">
        <f ca="1">$C212&amp;" "&amp;OFFSET($D212,0,language!$E$8)</f>
        <v>6.2.4 Alpenheckenkirschen-Buchenwald</v>
      </c>
      <c r="I212">
        <v>206</v>
      </c>
    </row>
    <row r="213" spans="1:9" x14ac:dyDescent="0.45">
      <c r="A213" t="str">
        <f t="shared" si="3"/>
        <v>!!!!!!!</v>
      </c>
      <c r="B213" s="111">
        <v>184</v>
      </c>
      <c r="C213" s="111" t="s">
        <v>6900</v>
      </c>
      <c r="D213" s="111" t="s">
        <v>6901</v>
      </c>
      <c r="E213" s="111" t="s">
        <v>6902</v>
      </c>
      <c r="F213" s="111" t="s">
        <v>6903</v>
      </c>
      <c r="G213" s="112"/>
      <c r="H213" t="str">
        <f ca="1">$C213&amp;" "&amp;OFFSET($D213,0,language!$E$8)</f>
        <v>6.2.5 Tannen-Buchenwald</v>
      </c>
      <c r="I213">
        <v>207</v>
      </c>
    </row>
    <row r="214" spans="1:9" x14ac:dyDescent="0.45">
      <c r="A214" t="str">
        <f t="shared" si="3"/>
        <v>!!!!!!!</v>
      </c>
      <c r="B214" s="111">
        <v>192</v>
      </c>
      <c r="C214" s="111" t="s">
        <v>6904</v>
      </c>
      <c r="D214" s="111" t="s">
        <v>6905</v>
      </c>
      <c r="E214" s="111" t="s">
        <v>6906</v>
      </c>
      <c r="F214" s="111" t="s">
        <v>6907</v>
      </c>
      <c r="G214" s="112"/>
      <c r="H214" t="str">
        <f ca="1">$C214&amp;" "&amp;OFFSET($D214,0,language!$E$8)</f>
        <v>6.3 Andere Laubwälder</v>
      </c>
      <c r="I214">
        <v>208</v>
      </c>
    </row>
    <row r="215" spans="1:9" x14ac:dyDescent="0.45">
      <c r="A215" t="str">
        <f t="shared" si="3"/>
        <v/>
      </c>
      <c r="B215" s="111">
        <v>209</v>
      </c>
      <c r="C215" s="111" t="s">
        <v>6908</v>
      </c>
      <c r="D215" s="111" t="s">
        <v>6909</v>
      </c>
      <c r="E215" s="111" t="s">
        <v>6910</v>
      </c>
      <c r="F215" s="111" t="s">
        <v>6911</v>
      </c>
      <c r="G215" s="112"/>
      <c r="H215" t="str">
        <f ca="1">$C215&amp;" "&amp;OFFSET($D215,0,language!$E$8)</f>
        <v>6.3.1 Ahorn-Schluchtwald</v>
      </c>
      <c r="I215">
        <v>209</v>
      </c>
    </row>
    <row r="216" spans="1:9" x14ac:dyDescent="0.45">
      <c r="A216" t="str">
        <f t="shared" si="3"/>
        <v>!!!!!!!</v>
      </c>
      <c r="B216" s="111">
        <v>187</v>
      </c>
      <c r="C216" s="111" t="s">
        <v>6912</v>
      </c>
      <c r="D216" s="111" t="s">
        <v>6913</v>
      </c>
      <c r="E216" s="111" t="s">
        <v>6914</v>
      </c>
      <c r="F216" s="111" t="s">
        <v>6915</v>
      </c>
      <c r="G216" s="112"/>
      <c r="H216" t="str">
        <f ca="1">$C216&amp;" "&amp;OFFSET($D216,0,language!$E$8)</f>
        <v>6.3.2 Wärmeliebender Linden-Mischwald</v>
      </c>
      <c r="I216">
        <v>210</v>
      </c>
    </row>
    <row r="217" spans="1:9" x14ac:dyDescent="0.45">
      <c r="A217" t="str">
        <f t="shared" si="3"/>
        <v>!!!!!!!</v>
      </c>
      <c r="B217" s="111">
        <v>188</v>
      </c>
      <c r="C217" s="111" t="s">
        <v>6916</v>
      </c>
      <c r="D217" s="111" t="s">
        <v>6917</v>
      </c>
      <c r="E217" s="111" t="s">
        <v>6918</v>
      </c>
      <c r="F217" s="111" t="s">
        <v>6919</v>
      </c>
      <c r="G217" s="112"/>
      <c r="H217" t="str">
        <f ca="1">$C217&amp;" "&amp;OFFSET($D217,0,language!$E$8)</f>
        <v>6.3.3 Eichen- Hainbuchenwald</v>
      </c>
      <c r="I217">
        <v>211</v>
      </c>
    </row>
    <row r="218" spans="1:9" x14ac:dyDescent="0.45">
      <c r="A218" t="str">
        <f t="shared" si="3"/>
        <v>!!!!!!!</v>
      </c>
      <c r="B218" s="111">
        <v>189</v>
      </c>
      <c r="C218" s="111" t="s">
        <v>6920</v>
      </c>
      <c r="D218" s="111" t="s">
        <v>6921</v>
      </c>
      <c r="E218" s="111" t="s">
        <v>6922</v>
      </c>
      <c r="F218" s="111" t="s">
        <v>6923</v>
      </c>
      <c r="G218" s="112"/>
      <c r="H218" t="str">
        <f ca="1">$C218&amp;" "&amp;OFFSET($D218,0,language!$E$8)</f>
        <v>6.3.4 Flaumeichenwald</v>
      </c>
      <c r="I218">
        <v>212</v>
      </c>
    </row>
    <row r="219" spans="1:9" x14ac:dyDescent="0.45">
      <c r="A219" t="str">
        <f t="shared" si="3"/>
        <v>!!!!!!!</v>
      </c>
      <c r="B219" s="111">
        <v>190</v>
      </c>
      <c r="C219" s="111" t="s">
        <v>6924</v>
      </c>
      <c r="D219" s="111" t="s">
        <v>6925</v>
      </c>
      <c r="E219" s="111" t="s">
        <v>6926</v>
      </c>
      <c r="F219" s="111" t="s">
        <v>6927</v>
      </c>
      <c r="G219" s="112"/>
      <c r="H219" t="str">
        <f ca="1">$C219&amp;" "&amp;OFFSET($D219,0,language!$E$8)</f>
        <v>6.3.5 Hopfenbuchenwald der Alpensüdseite</v>
      </c>
      <c r="I219">
        <v>213</v>
      </c>
    </row>
    <row r="220" spans="1:9" x14ac:dyDescent="0.45">
      <c r="A220" t="str">
        <f t="shared" si="3"/>
        <v>!!!!!!!</v>
      </c>
      <c r="B220" s="111">
        <v>201</v>
      </c>
      <c r="C220" s="111" t="s">
        <v>6928</v>
      </c>
      <c r="D220" s="111" t="s">
        <v>6929</v>
      </c>
      <c r="E220" s="111" t="s">
        <v>6930</v>
      </c>
      <c r="F220" s="111" t="s">
        <v>6931</v>
      </c>
      <c r="G220" s="112"/>
      <c r="H220" t="str">
        <f ca="1">$C220&amp;" "&amp;OFFSET($D220,0,language!$E$8)</f>
        <v>6.3.6 Saurer Eichenmischwald</v>
      </c>
      <c r="I220">
        <v>214</v>
      </c>
    </row>
    <row r="221" spans="1:9" x14ac:dyDescent="0.45">
      <c r="A221" t="str">
        <f t="shared" si="3"/>
        <v>!!!!!!!</v>
      </c>
      <c r="B221" s="111">
        <v>192</v>
      </c>
      <c r="C221" s="111" t="s">
        <v>6932</v>
      </c>
      <c r="D221" s="111" t="s">
        <v>6933</v>
      </c>
      <c r="E221" s="111" t="s">
        <v>6934</v>
      </c>
      <c r="F221" s="111" t="s">
        <v>6935</v>
      </c>
      <c r="G221" s="112"/>
      <c r="H221" t="str">
        <f ca="1">$C221&amp;" "&amp;OFFSET($D221,0,language!$E$8)</f>
        <v>6.3.7 Kastanienwald</v>
      </c>
      <c r="I221">
        <v>215</v>
      </c>
    </row>
    <row r="222" spans="1:9" x14ac:dyDescent="0.45">
      <c r="A222" t="str">
        <f t="shared" si="3"/>
        <v>!!!!!!!</v>
      </c>
      <c r="B222" s="111">
        <v>193</v>
      </c>
      <c r="C222" s="111" t="s">
        <v>6936</v>
      </c>
      <c r="D222" s="111" t="s">
        <v>6937</v>
      </c>
      <c r="E222" s="111" t="s">
        <v>6938</v>
      </c>
      <c r="F222" s="111" t="s">
        <v>6939</v>
      </c>
      <c r="G222" s="112"/>
      <c r="H222" t="str">
        <f ca="1">$C222&amp;" "&amp;OFFSET($D222,0,language!$E$8)</f>
        <v>6.3.8 Laubwald mit immergrünem Unterholz</v>
      </c>
      <c r="I222">
        <v>216</v>
      </c>
    </row>
    <row r="223" spans="1:9" x14ac:dyDescent="0.45">
      <c r="A223" t="str">
        <f t="shared" si="3"/>
        <v>!!!!!!!</v>
      </c>
      <c r="B223" s="111">
        <v>194</v>
      </c>
      <c r="C223" s="111" t="s">
        <v>6940</v>
      </c>
      <c r="D223" s="111" t="s">
        <v>6941</v>
      </c>
      <c r="E223" s="111" t="s">
        <v>6942</v>
      </c>
      <c r="F223" s="111" t="s">
        <v>6943</v>
      </c>
      <c r="G223" s="112"/>
      <c r="H223" t="str">
        <f ca="1">$C223&amp;" "&amp;OFFSET($D223,0,language!$E$8)</f>
        <v>6.3.9 Robinien-Sekundärwald</v>
      </c>
      <c r="I223">
        <v>217</v>
      </c>
    </row>
    <row r="224" spans="1:9" x14ac:dyDescent="0.45">
      <c r="A224" t="str">
        <f t="shared" si="3"/>
        <v>!!!!!!!</v>
      </c>
      <c r="B224" s="111">
        <v>195</v>
      </c>
      <c r="C224" s="111" t="s">
        <v>6944</v>
      </c>
      <c r="D224" s="111" t="s">
        <v>6945</v>
      </c>
      <c r="E224" s="111" t="s">
        <v>6946</v>
      </c>
      <c r="F224" s="111" t="s">
        <v>6947</v>
      </c>
      <c r="G224" s="112"/>
      <c r="H224" t="str">
        <f ca="1">$C224&amp;" "&amp;OFFSET($D224,0,language!$E$8)</f>
        <v>6.4 Wärmeliebende Föhrenwälder</v>
      </c>
      <c r="I224">
        <v>218</v>
      </c>
    </row>
    <row r="225" spans="1:9" x14ac:dyDescent="0.45">
      <c r="A225" t="str">
        <f t="shared" si="3"/>
        <v>!!!!!!!</v>
      </c>
      <c r="B225" s="111">
        <v>206</v>
      </c>
      <c r="C225" s="111" t="s">
        <v>6948</v>
      </c>
      <c r="D225" s="111" t="s">
        <v>6949</v>
      </c>
      <c r="E225" s="111" t="s">
        <v>6950</v>
      </c>
      <c r="F225" s="111" t="s">
        <v>6951</v>
      </c>
      <c r="G225" s="112"/>
      <c r="H225" t="str">
        <f ca="1">$C225&amp;" "&amp;OFFSET($D225,0,language!$E$8)</f>
        <v>6.4.1 Pfeifengras-Föhrenwald</v>
      </c>
      <c r="I225">
        <v>219</v>
      </c>
    </row>
    <row r="226" spans="1:9" x14ac:dyDescent="0.45">
      <c r="A226" t="str">
        <f t="shared" si="3"/>
        <v>!!!!!!!</v>
      </c>
      <c r="B226" s="111">
        <v>197</v>
      </c>
      <c r="C226" s="111" t="s">
        <v>6952</v>
      </c>
      <c r="D226" s="111" t="s">
        <v>6953</v>
      </c>
      <c r="E226" s="111" t="s">
        <v>6954</v>
      </c>
      <c r="F226" s="111" t="s">
        <v>6955</v>
      </c>
      <c r="G226" s="112"/>
      <c r="H226" t="str">
        <f ca="1">$C226&amp;" "&amp;OFFSET($D226,0,language!$E$8)</f>
        <v>6.4.2 Subkontinentaler Kalk-Föhrenwald</v>
      </c>
      <c r="I226">
        <v>220</v>
      </c>
    </row>
    <row r="227" spans="1:9" x14ac:dyDescent="0.45">
      <c r="A227" t="str">
        <f t="shared" si="3"/>
        <v/>
      </c>
      <c r="B227" s="111">
        <v>221</v>
      </c>
      <c r="C227" s="111" t="s">
        <v>6956</v>
      </c>
      <c r="D227" s="111" t="s">
        <v>6957</v>
      </c>
      <c r="E227" s="111" t="s">
        <v>6958</v>
      </c>
      <c r="F227" s="111" t="s">
        <v>6959</v>
      </c>
      <c r="G227" s="112"/>
      <c r="H227" t="str">
        <f ca="1">$C227&amp;" "&amp;OFFSET($D227,0,language!$E$8)</f>
        <v>6.4.2.1 Mitteleuropäischer subkontinentaler kalkreicher Föhrenwald (Geissklee-Föhrenwald)</v>
      </c>
      <c r="I227">
        <v>221</v>
      </c>
    </row>
    <row r="228" spans="1:9" x14ac:dyDescent="0.45">
      <c r="A228" t="str">
        <f t="shared" si="3"/>
        <v>!!!!!!!</v>
      </c>
      <c r="B228" s="111">
        <v>198</v>
      </c>
      <c r="C228" s="111" t="s">
        <v>6960</v>
      </c>
      <c r="D228" s="111" t="s">
        <v>6961</v>
      </c>
      <c r="E228" s="111" t="s">
        <v>6962</v>
      </c>
      <c r="F228" s="111" t="s">
        <v>6963</v>
      </c>
      <c r="G228" s="112"/>
      <c r="H228" t="str">
        <f ca="1">$C228&amp;" "&amp;OFFSET($D228,0,language!$E$8)</f>
        <v>6.4.3 Kontinentaler Steppen-Föhrenwald</v>
      </c>
      <c r="I228">
        <v>222</v>
      </c>
    </row>
    <row r="229" spans="1:9" x14ac:dyDescent="0.45">
      <c r="A229" t="str">
        <f t="shared" si="3"/>
        <v/>
      </c>
      <c r="B229" s="111">
        <v>223</v>
      </c>
      <c r="C229" s="111" t="s">
        <v>6964</v>
      </c>
      <c r="D229" s="111" t="s">
        <v>6965</v>
      </c>
      <c r="E229" s="111" t="s">
        <v>6966</v>
      </c>
      <c r="F229" s="111" t="s">
        <v>6967</v>
      </c>
      <c r="G229" s="112"/>
      <c r="H229" t="str">
        <f ca="1">$C229&amp;" "&amp;OFFSET($D229,0,language!$E$8)</f>
        <v>6.4.3.1 Kalkreicher Steppen-Föhrenwald</v>
      </c>
      <c r="I229">
        <v>223</v>
      </c>
    </row>
    <row r="230" spans="1:9" x14ac:dyDescent="0.45">
      <c r="A230" t="str">
        <f t="shared" si="3"/>
        <v>!!!!!!!</v>
      </c>
      <c r="B230" s="111">
        <v>210</v>
      </c>
      <c r="C230" s="111" t="s">
        <v>6968</v>
      </c>
      <c r="D230" s="111" t="s">
        <v>6969</v>
      </c>
      <c r="E230" s="111" t="s">
        <v>6970</v>
      </c>
      <c r="F230" s="111" t="s">
        <v>6971</v>
      </c>
      <c r="G230" s="112"/>
      <c r="H230" t="str">
        <f ca="1">$C230&amp;" "&amp;OFFSET($D230,0,language!$E$8)</f>
        <v>6.4.3.2 Kalkarmer Steppen-Föhrenwald</v>
      </c>
      <c r="I230">
        <v>224</v>
      </c>
    </row>
    <row r="231" spans="1:9" x14ac:dyDescent="0.45">
      <c r="A231" t="str">
        <f t="shared" si="3"/>
        <v/>
      </c>
      <c r="B231" s="111">
        <v>225</v>
      </c>
      <c r="C231" s="111" t="s">
        <v>6972</v>
      </c>
      <c r="D231" s="111" t="s">
        <v>6973</v>
      </c>
      <c r="E231" s="111" t="s">
        <v>6974</v>
      </c>
      <c r="F231" s="111" t="s">
        <v>6975</v>
      </c>
      <c r="G231" s="112"/>
      <c r="H231" t="str">
        <f ca="1">$C231&amp;" "&amp;OFFSET($D231,0,language!$E$8)</f>
        <v>6.4.4 Kalkarmer Föhrenwald</v>
      </c>
      <c r="I231">
        <v>225</v>
      </c>
    </row>
    <row r="232" spans="1:9" x14ac:dyDescent="0.45">
      <c r="A232" t="str">
        <f t="shared" si="3"/>
        <v>!!!!!!!</v>
      </c>
      <c r="B232" s="111">
        <v>200</v>
      </c>
      <c r="C232" s="111" t="s">
        <v>6976</v>
      </c>
      <c r="D232" s="111" t="s">
        <v>6977</v>
      </c>
      <c r="E232" s="111" t="s">
        <v>6978</v>
      </c>
      <c r="F232" s="111" t="s">
        <v>6979</v>
      </c>
      <c r="G232" s="112"/>
      <c r="H232" t="str">
        <f ca="1">$C232&amp;" "&amp;OFFSET($D232,0,language!$E$8)</f>
        <v>6.5 Moorwälder</v>
      </c>
      <c r="I232">
        <v>226</v>
      </c>
    </row>
    <row r="233" spans="1:9" x14ac:dyDescent="0.45">
      <c r="A233" t="str">
        <f t="shared" si="3"/>
        <v>!!!!!!!</v>
      </c>
      <c r="B233" s="111">
        <v>201</v>
      </c>
      <c r="C233" s="111" t="s">
        <v>6980</v>
      </c>
      <c r="D233" s="111" t="s">
        <v>6981</v>
      </c>
      <c r="E233" s="111" t="s">
        <v>6982</v>
      </c>
      <c r="F233" s="111" t="s">
        <v>6983</v>
      </c>
      <c r="G233" s="112"/>
      <c r="H233" t="str">
        <f ca="1">$C233&amp;" "&amp;OFFSET($D233,0,language!$E$8)</f>
        <v>6.5.1 Birken-Moorwald</v>
      </c>
      <c r="I233">
        <v>227</v>
      </c>
    </row>
    <row r="234" spans="1:9" x14ac:dyDescent="0.45">
      <c r="A234" t="str">
        <f t="shared" si="3"/>
        <v>!!!!!!!</v>
      </c>
      <c r="B234" s="111">
        <v>214</v>
      </c>
      <c r="C234" s="111" t="s">
        <v>6984</v>
      </c>
      <c r="D234" s="111" t="s">
        <v>6985</v>
      </c>
      <c r="E234" s="111" t="s">
        <v>6986</v>
      </c>
      <c r="F234" s="111" t="s">
        <v>6987</v>
      </c>
      <c r="G234" s="112"/>
      <c r="H234" t="str">
        <f ca="1">$C234&amp;" "&amp;OFFSET($D234,0,language!$E$8)</f>
        <v>6.5.2 Hochmoor-Bergföhrenwald</v>
      </c>
      <c r="I234">
        <v>228</v>
      </c>
    </row>
    <row r="235" spans="1:9" x14ac:dyDescent="0.45">
      <c r="A235" t="str">
        <f t="shared" si="3"/>
        <v>!!!!!!!</v>
      </c>
      <c r="B235" s="111">
        <v>203</v>
      </c>
      <c r="C235" s="111" t="s">
        <v>6988</v>
      </c>
      <c r="D235" s="111" t="s">
        <v>6989</v>
      </c>
      <c r="E235" s="111" t="s">
        <v>6990</v>
      </c>
      <c r="F235" s="111" t="s">
        <v>6991</v>
      </c>
      <c r="G235" s="112"/>
      <c r="H235" t="str">
        <f ca="1">$C235&amp;" "&amp;OFFSET($D235,0,language!$E$8)</f>
        <v>6.5.3 Torfmoos-Fichtenwald</v>
      </c>
      <c r="I235">
        <v>229</v>
      </c>
    </row>
    <row r="236" spans="1:9" x14ac:dyDescent="0.45">
      <c r="A236" t="str">
        <f t="shared" si="3"/>
        <v/>
      </c>
      <c r="B236" s="111">
        <v>230</v>
      </c>
      <c r="C236" s="111" t="s">
        <v>6992</v>
      </c>
      <c r="D236" s="111" t="s">
        <v>6993</v>
      </c>
      <c r="E236" s="111" t="s">
        <v>6994</v>
      </c>
      <c r="F236" s="111" t="s">
        <v>6995</v>
      </c>
      <c r="G236" s="112"/>
      <c r="H236" t="str">
        <f ca="1">$C236&amp;" "&amp;OFFSET($D236,0,language!$E$8)</f>
        <v>6.6 Gebirgsnadelwälder</v>
      </c>
      <c r="I236">
        <v>230</v>
      </c>
    </row>
    <row r="237" spans="1:9" x14ac:dyDescent="0.45">
      <c r="A237" t="str">
        <f t="shared" si="3"/>
        <v>!!!!!!!</v>
      </c>
      <c r="B237" s="111">
        <v>205</v>
      </c>
      <c r="C237" s="111" t="s">
        <v>6996</v>
      </c>
      <c r="D237" s="111" t="s">
        <v>6997</v>
      </c>
      <c r="E237" s="111" t="s">
        <v>6998</v>
      </c>
      <c r="F237" s="111" t="s">
        <v>6999</v>
      </c>
      <c r="G237" s="112"/>
      <c r="H237" t="str">
        <f ca="1">$C237&amp;" "&amp;OFFSET($D237,0,language!$E$8)</f>
        <v>6.6.1 Tannen-Fichtenwald</v>
      </c>
      <c r="I237">
        <v>231</v>
      </c>
    </row>
    <row r="238" spans="1:9" x14ac:dyDescent="0.45">
      <c r="A238" t="str">
        <f t="shared" si="3"/>
        <v>!!!!!!!</v>
      </c>
      <c r="B238" s="111">
        <v>206</v>
      </c>
      <c r="C238" s="111" t="s">
        <v>7000</v>
      </c>
      <c r="D238" s="111" t="s">
        <v>7001</v>
      </c>
      <c r="E238" s="111" t="s">
        <v>7002</v>
      </c>
      <c r="F238" s="111" t="s">
        <v>7003</v>
      </c>
      <c r="G238" s="112"/>
      <c r="H238" t="str">
        <f ca="1">$C238&amp;" "&amp;OFFSET($D238,0,language!$E$8)</f>
        <v>6.6.2 Heidelbeer-Fichtenwald</v>
      </c>
      <c r="I238">
        <v>232</v>
      </c>
    </row>
    <row r="239" spans="1:9" x14ac:dyDescent="0.45">
      <c r="A239" t="str">
        <f t="shared" si="3"/>
        <v>!!!!!!!</v>
      </c>
      <c r="B239" s="111">
        <v>207</v>
      </c>
      <c r="C239" s="111" t="s">
        <v>7004</v>
      </c>
      <c r="D239" s="111" t="s">
        <v>7005</v>
      </c>
      <c r="E239" s="111" t="s">
        <v>7006</v>
      </c>
      <c r="F239" s="111" t="s">
        <v>7007</v>
      </c>
      <c r="G239" s="112"/>
      <c r="H239" t="str">
        <f ca="1">$C239&amp;" "&amp;OFFSET($D239,0,language!$E$8)</f>
        <v>6.6.3 Lärchen-Arvenwald</v>
      </c>
      <c r="I239">
        <v>233</v>
      </c>
    </row>
    <row r="240" spans="1:9" x14ac:dyDescent="0.45">
      <c r="A240" t="str">
        <f t="shared" si="3"/>
        <v/>
      </c>
      <c r="B240" s="111">
        <v>234</v>
      </c>
      <c r="C240" s="111" t="s">
        <v>7008</v>
      </c>
      <c r="D240" s="111" t="s">
        <v>7009</v>
      </c>
      <c r="E240" s="111" t="s">
        <v>7010</v>
      </c>
      <c r="F240" s="111" t="s">
        <v>7011</v>
      </c>
      <c r="G240" s="112"/>
      <c r="H240" t="str">
        <f ca="1">$C240&amp;" "&amp;OFFSET($D240,0,language!$E$8)</f>
        <v>6.6.4 Lärchenwald</v>
      </c>
      <c r="I240">
        <v>234</v>
      </c>
    </row>
    <row r="241" spans="1:9" x14ac:dyDescent="0.45">
      <c r="A241" t="str">
        <f t="shared" si="3"/>
        <v>!!!!!!!</v>
      </c>
      <c r="B241" s="111">
        <v>221</v>
      </c>
      <c r="C241" s="111" t="s">
        <v>7012</v>
      </c>
      <c r="D241" s="111" t="s">
        <v>7013</v>
      </c>
      <c r="E241" s="111" t="s">
        <v>7014</v>
      </c>
      <c r="F241" s="111" t="s">
        <v>7015</v>
      </c>
      <c r="G241" s="112"/>
      <c r="H241" t="str">
        <f ca="1">$C241&amp;" "&amp;OFFSET($D241,0,language!$E$8)</f>
        <v>6.6.5 Bergföhrenwald</v>
      </c>
      <c r="I241">
        <v>235</v>
      </c>
    </row>
    <row r="242" spans="1:9" x14ac:dyDescent="0.45">
      <c r="A242" t="str">
        <f t="shared" si="3"/>
        <v/>
      </c>
      <c r="B242" s="111">
        <v>236</v>
      </c>
      <c r="C242" s="111" t="s">
        <v>7016</v>
      </c>
      <c r="D242" s="111" t="s">
        <v>7017</v>
      </c>
      <c r="E242" s="111" t="s">
        <v>7018</v>
      </c>
      <c r="F242" s="111" t="s">
        <v>7019</v>
      </c>
      <c r="G242" s="112"/>
      <c r="H242" t="str">
        <f ca="1">$C242&amp;" "&amp;OFFSET($D242,0,language!$E$8)</f>
        <v>6.6.5.1 Kalkarmer Bergföhrenwald</v>
      </c>
      <c r="I242">
        <v>236</v>
      </c>
    </row>
    <row r="243" spans="1:9" x14ac:dyDescent="0.45">
      <c r="A243" t="str">
        <f t="shared" si="3"/>
        <v/>
      </c>
      <c r="B243" s="111">
        <v>237</v>
      </c>
      <c r="C243" s="111" t="s">
        <v>7020</v>
      </c>
      <c r="D243" s="111" t="s">
        <v>7021</v>
      </c>
      <c r="E243" s="111" t="s">
        <v>7022</v>
      </c>
      <c r="F243" s="111" t="s">
        <v>7023</v>
      </c>
      <c r="G243" s="112"/>
      <c r="H243" t="str">
        <f ca="1">$C243&amp;" "&amp;OFFSET($D243,0,language!$E$8)</f>
        <v>6.6.5.2 Kalkreicher Bergföhrenwald</v>
      </c>
      <c r="I243">
        <v>237</v>
      </c>
    </row>
    <row r="244" spans="1:9" x14ac:dyDescent="0.45">
      <c r="A244" t="str">
        <f t="shared" si="3"/>
        <v>!!!!!!!</v>
      </c>
      <c r="B244" s="111">
        <v>222</v>
      </c>
      <c r="C244" s="111" t="s">
        <v>7024</v>
      </c>
      <c r="D244" s="111" t="s">
        <v>7025</v>
      </c>
      <c r="E244" s="111" t="s">
        <v>7026</v>
      </c>
      <c r="F244" s="111" t="s">
        <v>7027</v>
      </c>
      <c r="G244" s="112"/>
      <c r="H244" t="str">
        <f ca="1">$C244&amp;" "&amp;OFFSET($D244,0,language!$E$8)</f>
        <v>7 Pioniervegetation gestörter Plätze (Ruderalstandorte)</v>
      </c>
      <c r="I244">
        <v>238</v>
      </c>
    </row>
    <row r="245" spans="1:9" x14ac:dyDescent="0.45">
      <c r="A245" t="str">
        <f t="shared" si="3"/>
        <v>!!!!!!!</v>
      </c>
      <c r="B245" s="111">
        <v>223</v>
      </c>
      <c r="C245" s="111" t="s">
        <v>7028</v>
      </c>
      <c r="D245" s="111" t="s">
        <v>7029</v>
      </c>
      <c r="E245" s="111" t="s">
        <v>7030</v>
      </c>
      <c r="F245" s="111" t="s">
        <v>7031</v>
      </c>
      <c r="G245" s="112"/>
      <c r="H245" t="str">
        <f ca="1">$C245&amp;" "&amp;OFFSET($D245,0,language!$E$8)</f>
        <v>7.1 Trittrasen und Ruderalfluren</v>
      </c>
      <c r="I245">
        <v>239</v>
      </c>
    </row>
    <row r="246" spans="1:9" x14ac:dyDescent="0.45">
      <c r="A246" t="str">
        <f t="shared" si="3"/>
        <v/>
      </c>
      <c r="B246" s="111">
        <v>240</v>
      </c>
      <c r="C246" s="111" t="s">
        <v>7032</v>
      </c>
      <c r="D246" s="111" t="s">
        <v>7033</v>
      </c>
      <c r="E246" s="111" t="s">
        <v>7034</v>
      </c>
      <c r="F246" s="111" t="s">
        <v>7035</v>
      </c>
      <c r="G246" s="112"/>
      <c r="H246" t="str">
        <f ca="1">$C246&amp;" "&amp;OFFSET($D246,0,language!$E$8)</f>
        <v>7.1.0 Tritt- und Trümmerflächen ohne Vegetation</v>
      </c>
      <c r="I246">
        <v>240</v>
      </c>
    </row>
    <row r="247" spans="1:9" x14ac:dyDescent="0.45">
      <c r="A247" t="str">
        <f t="shared" si="3"/>
        <v>!!!!!!!</v>
      </c>
      <c r="B247" s="111">
        <v>213</v>
      </c>
      <c r="C247" s="111" t="s">
        <v>7036</v>
      </c>
      <c r="D247" s="111" t="s">
        <v>7037</v>
      </c>
      <c r="E247" s="111" t="s">
        <v>7038</v>
      </c>
      <c r="F247" s="111" t="s">
        <v>7039</v>
      </c>
      <c r="G247" s="112"/>
      <c r="H247" t="str">
        <f ca="1">$C247&amp;" "&amp;OFFSET($D247,0,language!$E$8)</f>
        <v>7.1.1 Feuchte Trittflur</v>
      </c>
      <c r="I247">
        <v>241</v>
      </c>
    </row>
    <row r="248" spans="1:9" x14ac:dyDescent="0.45">
      <c r="A248" t="str">
        <f t="shared" si="3"/>
        <v>!!!!!!!</v>
      </c>
      <c r="B248" s="111">
        <v>214</v>
      </c>
      <c r="C248" s="111" t="s">
        <v>7040</v>
      </c>
      <c r="D248" s="111" t="s">
        <v>7041</v>
      </c>
      <c r="E248" s="111" t="s">
        <v>7042</v>
      </c>
      <c r="F248" s="111" t="s">
        <v>7043</v>
      </c>
      <c r="G248" s="112"/>
      <c r="H248" t="str">
        <f ca="1">$C248&amp;" "&amp;OFFSET($D248,0,language!$E$8)</f>
        <v>7.1.2 Trockene Trittflur</v>
      </c>
      <c r="I248">
        <v>242</v>
      </c>
    </row>
    <row r="249" spans="1:9" x14ac:dyDescent="0.45">
      <c r="A249" t="str">
        <f t="shared" si="3"/>
        <v>!!!!!!!</v>
      </c>
      <c r="B249" s="111">
        <v>215</v>
      </c>
      <c r="C249" s="111" t="s">
        <v>7044</v>
      </c>
      <c r="D249" s="111" t="s">
        <v>7045</v>
      </c>
      <c r="E249" s="111" t="s">
        <v>7046</v>
      </c>
      <c r="F249" s="111" t="s">
        <v>7047</v>
      </c>
      <c r="G249" s="112"/>
      <c r="H249" t="str">
        <f ca="1">$C249&amp;" "&amp;OFFSET($D249,0,language!$E$8)</f>
        <v>7.1.3 Subalpiner und alpiner Trittrasen</v>
      </c>
      <c r="I249">
        <v>243</v>
      </c>
    </row>
    <row r="250" spans="1:9" x14ac:dyDescent="0.45">
      <c r="A250" t="str">
        <f t="shared" si="3"/>
        <v/>
      </c>
      <c r="B250" s="111">
        <v>244</v>
      </c>
      <c r="C250" s="111" t="s">
        <v>7048</v>
      </c>
      <c r="D250" s="111" t="s">
        <v>7049</v>
      </c>
      <c r="E250" s="111" t="s">
        <v>7050</v>
      </c>
      <c r="F250" s="111" t="s">
        <v>7051</v>
      </c>
      <c r="G250" s="112"/>
      <c r="H250" t="str">
        <f ca="1">$C250&amp;" "&amp;OFFSET($D250,0,language!$E$8)</f>
        <v>7.1.4 Einjährige Ruderalflur</v>
      </c>
      <c r="I250">
        <v>244</v>
      </c>
    </row>
    <row r="251" spans="1:9" x14ac:dyDescent="0.45">
      <c r="A251" t="str">
        <f t="shared" si="3"/>
        <v>!!!!!!!</v>
      </c>
      <c r="B251" s="111">
        <v>229</v>
      </c>
      <c r="C251" s="111" t="s">
        <v>7052</v>
      </c>
      <c r="D251" s="111" t="s">
        <v>7053</v>
      </c>
      <c r="E251" s="111" t="s">
        <v>7054</v>
      </c>
      <c r="F251" s="111" t="s">
        <v>7055</v>
      </c>
      <c r="G251" s="112"/>
      <c r="H251" t="str">
        <f ca="1">$C251&amp;" "&amp;OFFSET($D251,0,language!$E$8)</f>
        <v>7.1.5 Trockenwarme Ruderalflur</v>
      </c>
      <c r="I251">
        <v>245</v>
      </c>
    </row>
    <row r="252" spans="1:9" x14ac:dyDescent="0.45">
      <c r="A252" t="str">
        <f t="shared" si="3"/>
        <v>!!!!!!!</v>
      </c>
      <c r="B252" s="111">
        <v>218</v>
      </c>
      <c r="C252" s="111" t="s">
        <v>7056</v>
      </c>
      <c r="D252" s="111" t="s">
        <v>7057</v>
      </c>
      <c r="E252" s="111" t="s">
        <v>7058</v>
      </c>
      <c r="F252" s="111" t="s">
        <v>7059</v>
      </c>
      <c r="G252" s="112"/>
      <c r="H252" t="str">
        <f ca="1">$C252&amp;" "&amp;OFFSET($D252,0,language!$E$8)</f>
        <v>7.1.6 Mesophile Ruderalgesellschaften</v>
      </c>
      <c r="I252">
        <v>246</v>
      </c>
    </row>
    <row r="253" spans="1:9" x14ac:dyDescent="0.45">
      <c r="A253" t="str">
        <f t="shared" si="3"/>
        <v>!!!!!!!</v>
      </c>
      <c r="B253" s="111">
        <v>219</v>
      </c>
      <c r="C253" s="111" t="s">
        <v>7060</v>
      </c>
      <c r="D253" s="111" t="s">
        <v>7061</v>
      </c>
      <c r="E253" s="111" t="s">
        <v>7062</v>
      </c>
      <c r="F253" s="111" t="s">
        <v>7063</v>
      </c>
      <c r="G253" s="112"/>
      <c r="H253" t="str">
        <f ca="1">$C253&amp;" "&amp;OFFSET($D253,0,language!$E$8)</f>
        <v>7.1.7 Subalpine und alpine Lägergesellschaften</v>
      </c>
      <c r="I253">
        <v>247</v>
      </c>
    </row>
    <row r="254" spans="1:9" x14ac:dyDescent="0.45">
      <c r="A254" t="str">
        <f t="shared" si="3"/>
        <v/>
      </c>
      <c r="B254" s="111">
        <v>248</v>
      </c>
      <c r="C254" s="111" t="s">
        <v>7064</v>
      </c>
      <c r="D254" s="111" t="s">
        <v>7065</v>
      </c>
      <c r="E254" s="111" t="s">
        <v>7066</v>
      </c>
      <c r="F254" s="111" t="s">
        <v>7067</v>
      </c>
      <c r="G254" s="112"/>
      <c r="H254" t="str">
        <f ca="1">$C254&amp;" "&amp;OFFSET($D254,0,language!$E$8)</f>
        <v>7.1.8 Lägerflur der Tieflagen</v>
      </c>
      <c r="I254">
        <v>248</v>
      </c>
    </row>
    <row r="255" spans="1:9" x14ac:dyDescent="0.45">
      <c r="A255" t="str">
        <f t="shared" si="3"/>
        <v>!!!!!!!</v>
      </c>
      <c r="B255" s="111">
        <v>221</v>
      </c>
      <c r="C255" s="111" t="s">
        <v>7068</v>
      </c>
      <c r="D255" s="111" t="s">
        <v>7069</v>
      </c>
      <c r="E255" s="111" t="s">
        <v>7070</v>
      </c>
      <c r="F255" s="111" t="s">
        <v>7071</v>
      </c>
      <c r="G255" s="112"/>
      <c r="H255" t="str">
        <f ca="1">$C255&amp;" "&amp;OFFSET($D255,0,language!$E$8)</f>
        <v>7.2 Anthropogene Steinfluren</v>
      </c>
      <c r="I255">
        <v>249</v>
      </c>
    </row>
    <row r="256" spans="1:9" x14ac:dyDescent="0.45">
      <c r="A256" t="str">
        <f t="shared" si="3"/>
        <v>!!!!!!!</v>
      </c>
      <c r="B256" s="111">
        <v>222</v>
      </c>
      <c r="C256" s="111" t="s">
        <v>7072</v>
      </c>
      <c r="D256" s="111" t="s">
        <v>7073</v>
      </c>
      <c r="E256" s="111" t="s">
        <v>7074</v>
      </c>
      <c r="F256" s="111" t="s">
        <v>7075</v>
      </c>
      <c r="G256" s="112"/>
      <c r="H256" t="str">
        <f ca="1">$C256&amp;" "&amp;OFFSET($D256,0,language!$E$8)</f>
        <v>7.2.0 Mauer und Steinpflästerung ohne Vegetation</v>
      </c>
      <c r="I256">
        <v>250</v>
      </c>
    </row>
    <row r="257" spans="1:9" x14ac:dyDescent="0.45">
      <c r="A257" t="str">
        <f t="shared" si="3"/>
        <v>!!!!!!!</v>
      </c>
      <c r="B257" s="111">
        <v>223</v>
      </c>
      <c r="C257" s="111" t="s">
        <v>7076</v>
      </c>
      <c r="D257" s="111" t="s">
        <v>7077</v>
      </c>
      <c r="E257" s="111" t="s">
        <v>7078</v>
      </c>
      <c r="F257" s="111" t="s">
        <v>7079</v>
      </c>
      <c r="G257" s="112"/>
      <c r="H257" t="str">
        <f ca="1">$C257&amp;" "&amp;OFFSET($D257,0,language!$E$8)</f>
        <v>7.2.1 Ruine und alte Mauer</v>
      </c>
      <c r="I257">
        <v>251</v>
      </c>
    </row>
    <row r="258" spans="1:9" x14ac:dyDescent="0.45">
      <c r="A258" t="str">
        <f t="shared" si="3"/>
        <v/>
      </c>
      <c r="B258" s="111">
        <v>252</v>
      </c>
      <c r="C258" s="111" t="s">
        <v>7080</v>
      </c>
      <c r="D258" s="111" t="s">
        <v>7081</v>
      </c>
      <c r="E258" s="111" t="s">
        <v>7082</v>
      </c>
      <c r="F258" s="111" t="s">
        <v>7083</v>
      </c>
      <c r="G258" s="112"/>
      <c r="H258" t="str">
        <f ca="1">$C258&amp;" "&amp;OFFSET($D258,0,language!$E$8)</f>
        <v>7.2.2 Steinpflaster-Trittflur</v>
      </c>
      <c r="I258">
        <v>252</v>
      </c>
    </row>
    <row r="259" spans="1:9" x14ac:dyDescent="0.45">
      <c r="A259" t="str">
        <f t="shared" si="3"/>
        <v/>
      </c>
      <c r="B259" s="111">
        <v>253</v>
      </c>
      <c r="C259" s="111" t="s">
        <v>7084</v>
      </c>
      <c r="D259" s="111" t="s">
        <v>7085</v>
      </c>
      <c r="E259" s="111" t="s">
        <v>7086</v>
      </c>
      <c r="F259" s="111" t="s">
        <v>7087</v>
      </c>
      <c r="G259" s="112"/>
      <c r="H259" t="str">
        <f ca="1">$C259&amp;" "&amp;OFFSET($D259,0,language!$E$8)</f>
        <v>8 Pflanzungen, Äcker und Kulturen</v>
      </c>
      <c r="I259">
        <v>253</v>
      </c>
    </row>
    <row r="260" spans="1:9" x14ac:dyDescent="0.45">
      <c r="A260" t="str">
        <f t="shared" si="3"/>
        <v/>
      </c>
      <c r="B260" s="111">
        <v>254</v>
      </c>
      <c r="C260" s="111" t="s">
        <v>7088</v>
      </c>
      <c r="D260" s="111" t="s">
        <v>7089</v>
      </c>
      <c r="E260" s="111" t="s">
        <v>7090</v>
      </c>
      <c r="F260" s="111" t="s">
        <v>7091</v>
      </c>
      <c r="G260" s="112"/>
      <c r="H260" t="str">
        <f ca="1">$C260&amp;" "&amp;OFFSET($D260,0,language!$E$8)</f>
        <v>8.1 Baumschulen, Obstgärten, Rebberge</v>
      </c>
      <c r="I260">
        <v>254</v>
      </c>
    </row>
    <row r="261" spans="1:9" x14ac:dyDescent="0.45">
      <c r="A261" t="str">
        <f t="shared" si="3"/>
        <v/>
      </c>
      <c r="B261" s="111">
        <v>255</v>
      </c>
      <c r="C261" s="111" t="s">
        <v>7092</v>
      </c>
      <c r="D261" s="111" t="s">
        <v>7093</v>
      </c>
      <c r="E261" s="111" t="s">
        <v>7094</v>
      </c>
      <c r="F261" s="111" t="s">
        <v>7095</v>
      </c>
      <c r="G261" s="112"/>
      <c r="H261" t="str">
        <f ca="1">$C261&amp;" "&amp;OFFSET($D261,0,language!$E$8)</f>
        <v>8.1.1 Baumschule aus Laubgehölzen</v>
      </c>
      <c r="I261">
        <v>255</v>
      </c>
    </row>
    <row r="262" spans="1:9" x14ac:dyDescent="0.45">
      <c r="A262" t="str">
        <f t="shared" si="3"/>
        <v>!!!!!!!</v>
      </c>
      <c r="B262" s="111">
        <v>228</v>
      </c>
      <c r="C262" s="111" t="s">
        <v>7096</v>
      </c>
      <c r="D262" s="111" t="s">
        <v>7097</v>
      </c>
      <c r="E262" s="111" t="s">
        <v>7098</v>
      </c>
      <c r="F262" s="111" t="s">
        <v>7099</v>
      </c>
      <c r="G262" s="112"/>
      <c r="H262" t="str">
        <f ca="1">$C262&amp;" "&amp;OFFSET($D262,0,language!$E$8)</f>
        <v>8.1.2 Baumschule aus Nadelgehölzen</v>
      </c>
      <c r="I262">
        <v>256</v>
      </c>
    </row>
    <row r="263" spans="1:9" x14ac:dyDescent="0.45">
      <c r="A263" t="str">
        <f t="shared" ref="A263:A324" si="4">IF(B263=I263,"","!!!!!!!")</f>
        <v/>
      </c>
      <c r="B263" s="111">
        <v>257</v>
      </c>
      <c r="C263" s="111" t="s">
        <v>7100</v>
      </c>
      <c r="D263" s="111" t="s">
        <v>7101</v>
      </c>
      <c r="E263" s="111" t="s">
        <v>7102</v>
      </c>
      <c r="F263" s="111" t="s">
        <v>7103</v>
      </c>
      <c r="G263" s="112"/>
      <c r="H263" t="str">
        <f ca="1">$C263&amp;" "&amp;OFFSET($D263,0,language!$E$8)</f>
        <v>8.1.3 Kastanienhain (ohne Unterholz)</v>
      </c>
      <c r="I263">
        <v>257</v>
      </c>
    </row>
    <row r="264" spans="1:9" x14ac:dyDescent="0.45">
      <c r="A264" t="str">
        <f t="shared" si="4"/>
        <v>!!!!!!!</v>
      </c>
      <c r="B264" s="111">
        <v>230</v>
      </c>
      <c r="C264" s="111" t="s">
        <v>7104</v>
      </c>
      <c r="D264" s="111" t="s">
        <v>7105</v>
      </c>
      <c r="E264" s="111" t="s">
        <v>7106</v>
      </c>
      <c r="F264" s="111" t="s">
        <v>7107</v>
      </c>
      <c r="G264" s="112"/>
      <c r="H264" t="str">
        <f ca="1">$C264&amp;" "&amp;OFFSET($D264,0,language!$E$8)</f>
        <v>8.1.4 Hochstammobstgarten</v>
      </c>
      <c r="I264">
        <v>258</v>
      </c>
    </row>
    <row r="265" spans="1:9" x14ac:dyDescent="0.45">
      <c r="A265" t="str">
        <f t="shared" si="4"/>
        <v>!!!!!!!</v>
      </c>
      <c r="B265" s="111">
        <v>231</v>
      </c>
      <c r="C265" s="111" t="s">
        <v>7108</v>
      </c>
      <c r="D265" s="111" t="s">
        <v>7109</v>
      </c>
      <c r="E265" s="111" t="s">
        <v>7110</v>
      </c>
      <c r="F265" s="111" t="s">
        <v>7111</v>
      </c>
      <c r="G265" s="112"/>
      <c r="H265" t="str">
        <f ca="1">$C265&amp;" "&amp;OFFSET($D265,0,language!$E$8)</f>
        <v>8.1.5 Niederstammobstgarten</v>
      </c>
      <c r="I265">
        <v>259</v>
      </c>
    </row>
    <row r="266" spans="1:9" x14ac:dyDescent="0.45">
      <c r="A266" t="str">
        <f t="shared" si="4"/>
        <v>!!!!!!!</v>
      </c>
      <c r="B266" s="111">
        <v>232</v>
      </c>
      <c r="C266" s="111" t="s">
        <v>7112</v>
      </c>
      <c r="D266" s="111" t="s">
        <v>7113</v>
      </c>
      <c r="E266" s="111" t="s">
        <v>7114</v>
      </c>
      <c r="F266" s="111" t="s">
        <v>7115</v>
      </c>
      <c r="G266" s="112"/>
      <c r="H266" t="str">
        <f ca="1">$C266&amp;" "&amp;OFFSET($D266,0,language!$E$8)</f>
        <v>8.1.6 Weinberg</v>
      </c>
      <c r="I266">
        <v>260</v>
      </c>
    </row>
    <row r="267" spans="1:9" x14ac:dyDescent="0.45">
      <c r="A267" t="str">
        <f t="shared" si="4"/>
        <v>!!!!!!!</v>
      </c>
      <c r="B267" s="111">
        <v>233</v>
      </c>
      <c r="C267" s="111" t="s">
        <v>7116</v>
      </c>
      <c r="D267" s="111" t="s">
        <v>7117</v>
      </c>
      <c r="E267" s="111" t="s">
        <v>7118</v>
      </c>
      <c r="F267" s="111" t="s">
        <v>7119</v>
      </c>
      <c r="G267" s="112"/>
      <c r="H267" t="str">
        <f ca="1">$C267&amp;" "&amp;OFFSET($D267,0,language!$E$8)</f>
        <v>8.1.7 Beerenkultur</v>
      </c>
      <c r="I267">
        <v>261</v>
      </c>
    </row>
    <row r="268" spans="1:9" x14ac:dyDescent="0.45">
      <c r="A268" t="str">
        <f t="shared" si="4"/>
        <v/>
      </c>
      <c r="B268" s="111">
        <v>262</v>
      </c>
      <c r="C268" s="111" t="s">
        <v>7120</v>
      </c>
      <c r="D268" s="111" t="s">
        <v>7121</v>
      </c>
      <c r="E268" s="111" t="s">
        <v>7122</v>
      </c>
      <c r="F268" s="111" t="s">
        <v>7123</v>
      </c>
      <c r="G268" s="112"/>
      <c r="H268" t="str">
        <f ca="1">$C268&amp;" "&amp;OFFSET($D268,0,language!$E$8)</f>
        <v>8.2 Feldkulturen (Äcker)</v>
      </c>
      <c r="I268">
        <v>262</v>
      </c>
    </row>
    <row r="269" spans="1:9" x14ac:dyDescent="0.45">
      <c r="A269" t="str">
        <f t="shared" si="4"/>
        <v/>
      </c>
      <c r="B269" s="111">
        <v>263</v>
      </c>
      <c r="C269" s="111" t="s">
        <v>7124</v>
      </c>
      <c r="D269" s="111" t="s">
        <v>7125</v>
      </c>
      <c r="E269" s="111" t="s">
        <v>7126</v>
      </c>
      <c r="F269" s="111" t="s">
        <v>7127</v>
      </c>
      <c r="G269" s="112"/>
      <c r="H269" t="str">
        <f ca="1">$C269&amp;" "&amp;OFFSET($D269,0,language!$E$8)</f>
        <v>8.2.0 Feldkulturen (Äcker) ohne Vegetation</v>
      </c>
      <c r="I269">
        <v>263</v>
      </c>
    </row>
    <row r="270" spans="1:9" x14ac:dyDescent="0.45">
      <c r="A270" t="str">
        <f t="shared" si="4"/>
        <v>!!!!!!!</v>
      </c>
      <c r="B270" s="111">
        <v>247</v>
      </c>
      <c r="C270" s="111" t="s">
        <v>7128</v>
      </c>
      <c r="D270" s="111" t="s">
        <v>7129</v>
      </c>
      <c r="E270" s="111" t="s">
        <v>7130</v>
      </c>
      <c r="F270" s="111" t="s">
        <v>7131</v>
      </c>
      <c r="G270" s="112"/>
      <c r="H270" t="str">
        <f ca="1">$C270&amp;" "&amp;OFFSET($D270,0,language!$E$8)</f>
        <v>8.2.1 Getreidefeld (vorwiegend Winterkultur)</v>
      </c>
      <c r="I270">
        <v>264</v>
      </c>
    </row>
    <row r="271" spans="1:9" x14ac:dyDescent="0.45">
      <c r="A271" t="str">
        <f t="shared" si="4"/>
        <v>!!!!!!!</v>
      </c>
      <c r="B271" s="111">
        <v>236</v>
      </c>
      <c r="C271" s="111" t="s">
        <v>7132</v>
      </c>
      <c r="D271" s="111" t="s">
        <v>7133</v>
      </c>
      <c r="E271" s="111" t="s">
        <v>7134</v>
      </c>
      <c r="F271" s="111" t="s">
        <v>7135</v>
      </c>
      <c r="G271" s="112"/>
      <c r="H271" t="str">
        <f ca="1">$C271&amp;" "&amp;OFFSET($D271,0,language!$E$8)</f>
        <v>8.2.1.0 Getreide ohne Ackerbegleitvegetation</v>
      </c>
      <c r="I271">
        <v>265</v>
      </c>
    </row>
    <row r="272" spans="1:9" x14ac:dyDescent="0.45">
      <c r="A272" t="str">
        <f t="shared" si="4"/>
        <v>!!!!!!!</v>
      </c>
      <c r="B272" s="111">
        <v>237</v>
      </c>
      <c r="C272" s="111" t="s">
        <v>7136</v>
      </c>
      <c r="D272" s="111" t="s">
        <v>7137</v>
      </c>
      <c r="E272" s="111" t="s">
        <v>7138</v>
      </c>
      <c r="F272" s="111" t="s">
        <v>7139</v>
      </c>
      <c r="G272" s="112"/>
      <c r="H272" t="str">
        <f ca="1">$C272&amp;" "&amp;OFFSET($D272,0,language!$E$8)</f>
        <v>8.2.1.1 Ackerbegleitvegetation der sauren Böden</v>
      </c>
      <c r="I272">
        <v>266</v>
      </c>
    </row>
    <row r="273" spans="1:9" x14ac:dyDescent="0.45">
      <c r="A273" t="str">
        <f t="shared" si="4"/>
        <v/>
      </c>
      <c r="B273" s="111">
        <v>267</v>
      </c>
      <c r="C273" s="111" t="s">
        <v>7140</v>
      </c>
      <c r="D273" s="111" t="s">
        <v>7141</v>
      </c>
      <c r="E273" s="111" t="s">
        <v>7142</v>
      </c>
      <c r="F273" s="111" t="s">
        <v>7143</v>
      </c>
      <c r="G273" s="112"/>
      <c r="H273" t="str">
        <f ca="1">$C273&amp;" "&amp;OFFSET($D273,0,language!$E$8)</f>
        <v>8.2.1.2 Kalkreiche Getreideäcker</v>
      </c>
      <c r="I273">
        <v>267</v>
      </c>
    </row>
    <row r="274" spans="1:9" x14ac:dyDescent="0.45">
      <c r="A274" t="str">
        <f t="shared" si="4"/>
        <v>!!!!!!!</v>
      </c>
      <c r="B274" s="111">
        <v>251</v>
      </c>
      <c r="C274" s="111" t="s">
        <v>7144</v>
      </c>
      <c r="D274" s="111" t="s">
        <v>7145</v>
      </c>
      <c r="E274" s="111" t="s">
        <v>7146</v>
      </c>
      <c r="F274" s="111" t="s">
        <v>7147</v>
      </c>
      <c r="G274" s="112"/>
      <c r="H274" t="str">
        <f ca="1">$C274&amp;" "&amp;OFFSET($D274,0,language!$E$8)</f>
        <v>8.2.2 Mais-, Tabak- und andere Ackerkulturen (vorwiegend Sommerkultur)</v>
      </c>
      <c r="I274">
        <v>268</v>
      </c>
    </row>
    <row r="275" spans="1:9" x14ac:dyDescent="0.45">
      <c r="A275" t="str">
        <f t="shared" si="4"/>
        <v>!!!!!!!</v>
      </c>
      <c r="B275" s="111">
        <v>240</v>
      </c>
      <c r="C275" s="111" t="s">
        <v>7148</v>
      </c>
      <c r="D275" s="111" t="s">
        <v>7149</v>
      </c>
      <c r="E275" s="111" t="s">
        <v>7150</v>
      </c>
      <c r="F275" s="111" t="s">
        <v>7151</v>
      </c>
      <c r="G275" s="112"/>
      <c r="H275" t="str">
        <f ca="1">$C275&amp;" "&amp;OFFSET($D275,0,language!$E$8)</f>
        <v>8.2.3 Hackfruchtkultur (Sommerkultur), Gärten</v>
      </c>
      <c r="I275">
        <v>269</v>
      </c>
    </row>
    <row r="276" spans="1:9" x14ac:dyDescent="0.45">
      <c r="A276" t="str">
        <f t="shared" si="4"/>
        <v>!!!!!!!</v>
      </c>
      <c r="B276" s="111">
        <v>241</v>
      </c>
      <c r="C276" s="111" t="s">
        <v>7152</v>
      </c>
      <c r="D276" s="111" t="s">
        <v>7153</v>
      </c>
      <c r="E276" s="111" t="s">
        <v>7154</v>
      </c>
      <c r="F276" s="111" t="s">
        <v>7155</v>
      </c>
      <c r="G276" s="112"/>
      <c r="H276" t="str">
        <f ca="1">$C276&amp;" "&amp;OFFSET($D276,0,language!$E$8)</f>
        <v>8.2.3.0 Hackfrucht ohne Begleitflora</v>
      </c>
      <c r="I276">
        <v>270</v>
      </c>
    </row>
    <row r="277" spans="1:9" x14ac:dyDescent="0.45">
      <c r="A277" t="str">
        <f t="shared" si="4"/>
        <v>!!!!!!!</v>
      </c>
      <c r="B277" s="111">
        <v>254</v>
      </c>
      <c r="C277" s="111" t="s">
        <v>7156</v>
      </c>
      <c r="D277" s="111" t="s">
        <v>7157</v>
      </c>
      <c r="E277" s="111" t="s">
        <v>7158</v>
      </c>
      <c r="F277" s="111" t="s">
        <v>7159</v>
      </c>
      <c r="G277" s="112"/>
      <c r="H277" t="str">
        <f ca="1">$C277&amp;" "&amp;OFFSET($D277,0,language!$E$8)</f>
        <v>8.2.3.1 Kalkarmer, lehmiger Hackfruchtacker</v>
      </c>
      <c r="I277">
        <v>271</v>
      </c>
    </row>
    <row r="278" spans="1:9" x14ac:dyDescent="0.45">
      <c r="A278" t="str">
        <f t="shared" si="4"/>
        <v>!!!!!!!</v>
      </c>
      <c r="B278" s="111">
        <v>243</v>
      </c>
      <c r="C278" s="111" t="s">
        <v>7160</v>
      </c>
      <c r="D278" s="111" t="s">
        <v>7161</v>
      </c>
      <c r="E278" s="111" t="s">
        <v>7162</v>
      </c>
      <c r="F278" s="111" t="s">
        <v>7163</v>
      </c>
      <c r="G278" s="112"/>
      <c r="H278" t="str">
        <f ca="1">$C278&amp;" "&amp;OFFSET($D278,0,language!$E$8)</f>
        <v>8.2.3.2 Begleitvegetation der Hackkulturen auf kalkhaltigen Lehmböden</v>
      </c>
      <c r="I278">
        <v>272</v>
      </c>
    </row>
    <row r="279" spans="1:9" x14ac:dyDescent="0.45">
      <c r="A279" t="str">
        <f t="shared" si="4"/>
        <v>!!!!!!!</v>
      </c>
      <c r="B279" s="111">
        <v>244</v>
      </c>
      <c r="C279" s="111" t="s">
        <v>7164</v>
      </c>
      <c r="D279" s="111" t="s">
        <v>7165</v>
      </c>
      <c r="E279" s="111" t="s">
        <v>7166</v>
      </c>
      <c r="F279" s="111" t="s">
        <v>7167</v>
      </c>
      <c r="G279" s="112"/>
      <c r="H279" t="str">
        <f ca="1">$C279&amp;" "&amp;OFFSET($D279,0,language!$E$8)</f>
        <v>8.2.3.3 Begleitvegetation der Hackkulturen auf basenarmen lockeren Böden</v>
      </c>
      <c r="I279">
        <v>273</v>
      </c>
    </row>
    <row r="280" spans="1:9" x14ac:dyDescent="0.45">
      <c r="A280" t="str">
        <f t="shared" si="4"/>
        <v/>
      </c>
      <c r="B280" s="111">
        <v>274</v>
      </c>
      <c r="C280" s="111" t="s">
        <v>7168</v>
      </c>
      <c r="D280" s="111" t="s">
        <v>7169</v>
      </c>
      <c r="E280" s="111" t="s">
        <v>7170</v>
      </c>
      <c r="F280" s="111" t="s">
        <v>7171</v>
      </c>
      <c r="G280" s="112"/>
      <c r="H280" t="str">
        <f ca="1">$C280&amp;" "&amp;OFFSET($D280,0,language!$E$8)</f>
        <v>8.2.3.4 Kalkreicher, trockener Hackfruchtacker</v>
      </c>
      <c r="I280">
        <v>274</v>
      </c>
    </row>
    <row r="281" spans="1:9" x14ac:dyDescent="0.45">
      <c r="A281" t="str">
        <f t="shared" si="4"/>
        <v>!!!!!!!</v>
      </c>
      <c r="B281" s="111">
        <v>246</v>
      </c>
      <c r="C281" s="111" t="s">
        <v>7172</v>
      </c>
      <c r="D281" s="111" t="s">
        <v>7173</v>
      </c>
      <c r="E281" s="111" t="s">
        <v>7174</v>
      </c>
      <c r="F281" s="111" t="s">
        <v>7175</v>
      </c>
      <c r="G281" s="112"/>
      <c r="H281" t="str">
        <f ca="1">$C281&amp;" "&amp;OFFSET($D281,0,language!$E$8)</f>
        <v>9 Bauten, Anlagen</v>
      </c>
      <c r="I281">
        <v>275</v>
      </c>
    </row>
    <row r="282" spans="1:9" x14ac:dyDescent="0.45">
      <c r="A282" t="str">
        <f t="shared" si="4"/>
        <v>!!!!!!!</v>
      </c>
      <c r="B282" s="111">
        <v>259</v>
      </c>
      <c r="C282" s="111" t="s">
        <v>7176</v>
      </c>
      <c r="D282" s="111" t="s">
        <v>7177</v>
      </c>
      <c r="E282" s="111" t="s">
        <v>7178</v>
      </c>
      <c r="F282" s="111" t="s">
        <v>7179</v>
      </c>
      <c r="G282" s="112"/>
      <c r="H282" t="str">
        <f ca="1">$C282&amp;" "&amp;OFFSET($D282,0,language!$E$8)</f>
        <v>9.1 Lagerplätze, Deponien</v>
      </c>
      <c r="I282">
        <v>276</v>
      </c>
    </row>
    <row r="283" spans="1:9" x14ac:dyDescent="0.45">
      <c r="A283" t="str">
        <f t="shared" si="4"/>
        <v>!!!!!!!</v>
      </c>
      <c r="B283" s="111">
        <v>248</v>
      </c>
      <c r="C283" s="111" t="s">
        <v>7180</v>
      </c>
      <c r="D283" s="111" t="s">
        <v>7181</v>
      </c>
      <c r="E283" s="111" t="s">
        <v>7182</v>
      </c>
      <c r="F283" s="111" t="s">
        <v>7183</v>
      </c>
      <c r="G283" s="112"/>
      <c r="H283" t="str">
        <f ca="1">$C283&amp;" "&amp;OFFSET($D283,0,language!$E$8)</f>
        <v>9.1.1 Misthaufen</v>
      </c>
      <c r="I283">
        <v>277</v>
      </c>
    </row>
    <row r="284" spans="1:9" x14ac:dyDescent="0.45">
      <c r="A284" t="str">
        <f t="shared" si="4"/>
        <v>!!!!!!!</v>
      </c>
      <c r="B284" s="111">
        <v>249</v>
      </c>
      <c r="C284" s="111" t="s">
        <v>7184</v>
      </c>
      <c r="D284" s="111" t="s">
        <v>7185</v>
      </c>
      <c r="E284" s="111" t="s">
        <v>7186</v>
      </c>
      <c r="F284" s="111" t="s">
        <v>7187</v>
      </c>
      <c r="G284" s="112"/>
      <c r="H284" t="str">
        <f ca="1">$C284&amp;" "&amp;OFFSET($D284,0,language!$E$8)</f>
        <v>9.1.2 Komposthaufen</v>
      </c>
      <c r="I284">
        <v>278</v>
      </c>
    </row>
    <row r="285" spans="1:9" x14ac:dyDescent="0.45">
      <c r="A285" t="str">
        <f t="shared" si="4"/>
        <v/>
      </c>
      <c r="B285" s="111">
        <v>279</v>
      </c>
      <c r="C285" s="111" t="s">
        <v>7188</v>
      </c>
      <c r="D285" s="111" t="s">
        <v>7189</v>
      </c>
      <c r="E285" s="111" t="s">
        <v>7190</v>
      </c>
      <c r="F285" s="111" t="s">
        <v>7191</v>
      </c>
      <c r="G285" s="112"/>
      <c r="H285" t="str">
        <f ca="1">$C285&amp;" "&amp;OFFSET($D285,0,language!$E$8)</f>
        <v>9.2 Bauten</v>
      </c>
      <c r="I285">
        <v>279</v>
      </c>
    </row>
    <row r="286" spans="1:9" x14ac:dyDescent="0.45">
      <c r="A286" t="str">
        <f t="shared" si="4"/>
        <v>!!!!!!!</v>
      </c>
      <c r="B286" s="111">
        <v>263</v>
      </c>
      <c r="C286" s="111" t="s">
        <v>7192</v>
      </c>
      <c r="D286" s="111" t="s">
        <v>7193</v>
      </c>
      <c r="E286" s="111" t="s">
        <v>7194</v>
      </c>
      <c r="F286" s="111" t="s">
        <v>7195</v>
      </c>
      <c r="G286" s="112"/>
      <c r="H286" t="str">
        <f ca="1">$C286&amp;" "&amp;OFFSET($D286,0,language!$E$8)</f>
        <v>9.2.1 Bewohntes Gebäude</v>
      </c>
      <c r="I286">
        <v>280</v>
      </c>
    </row>
    <row r="287" spans="1:9" x14ac:dyDescent="0.45">
      <c r="A287" t="str">
        <f t="shared" si="4"/>
        <v>!!!!!!!</v>
      </c>
      <c r="B287" s="111">
        <v>253</v>
      </c>
      <c r="C287" s="111" t="s">
        <v>7196</v>
      </c>
      <c r="D287" s="111" t="s">
        <v>7197</v>
      </c>
      <c r="E287" s="111" t="s">
        <v>7198</v>
      </c>
      <c r="F287" s="111" t="s">
        <v>7199</v>
      </c>
      <c r="G287" s="112"/>
      <c r="H287" t="str">
        <f ca="1">$C287&amp;" "&amp;OFFSET($D287,0,language!$E$8)</f>
        <v>9.2.1.1 Keller</v>
      </c>
      <c r="I287">
        <v>281</v>
      </c>
    </row>
    <row r="288" spans="1:9" x14ac:dyDescent="0.45">
      <c r="A288" t="str">
        <f t="shared" si="4"/>
        <v>!!!!!!!</v>
      </c>
      <c r="B288" s="111">
        <v>254</v>
      </c>
      <c r="C288" s="111" t="s">
        <v>7200</v>
      </c>
      <c r="D288" s="111" t="s">
        <v>7201</v>
      </c>
      <c r="E288" s="111" t="s">
        <v>7202</v>
      </c>
      <c r="F288" s="111" t="s">
        <v>7203</v>
      </c>
      <c r="G288" s="112"/>
      <c r="H288" t="str">
        <f ca="1">$C288&amp;" "&amp;OFFSET($D288,0,language!$E$8)</f>
        <v>9.2.1.2 Bewohnte Räumlichkeit, Wohnung</v>
      </c>
      <c r="I288">
        <v>282</v>
      </c>
    </row>
    <row r="289" spans="1:9" x14ac:dyDescent="0.45">
      <c r="A289" t="str">
        <f t="shared" si="4"/>
        <v/>
      </c>
      <c r="B289" s="111">
        <v>283</v>
      </c>
      <c r="C289" s="111" t="s">
        <v>7204</v>
      </c>
      <c r="D289" s="111" t="s">
        <v>7205</v>
      </c>
      <c r="E289" s="111" t="s">
        <v>7206</v>
      </c>
      <c r="F289" s="111" t="s">
        <v>7207</v>
      </c>
      <c r="G289" s="112"/>
      <c r="H289" t="str">
        <f ca="1">$C289&amp;" "&amp;OFFSET($D289,0,language!$E$8)</f>
        <v>9.2.1.3 Einfamilienhaus</v>
      </c>
      <c r="I289">
        <v>283</v>
      </c>
    </row>
    <row r="290" spans="1:9" x14ac:dyDescent="0.45">
      <c r="A290" t="str">
        <f t="shared" si="4"/>
        <v>!!!!!!!</v>
      </c>
      <c r="B290" s="111">
        <v>256</v>
      </c>
      <c r="C290" s="111" t="s">
        <v>7208</v>
      </c>
      <c r="D290" s="111" t="s">
        <v>7209</v>
      </c>
      <c r="E290" s="111" t="s">
        <v>7210</v>
      </c>
      <c r="F290" s="111" t="s">
        <v>7211</v>
      </c>
      <c r="G290" s="112"/>
      <c r="H290" t="str">
        <f ca="1">$C290&amp;" "&amp;OFFSET($D290,0,language!$E$8)</f>
        <v>9.2.1.4 Fassade, Aussenwände</v>
      </c>
      <c r="I290">
        <v>284</v>
      </c>
    </row>
    <row r="291" spans="1:9" x14ac:dyDescent="0.45">
      <c r="A291" t="str">
        <f t="shared" si="4"/>
        <v>!!!!!!!</v>
      </c>
      <c r="B291" s="111">
        <v>257</v>
      </c>
      <c r="C291" s="111" t="s">
        <v>7212</v>
      </c>
      <c r="D291" s="111" t="s">
        <v>7213</v>
      </c>
      <c r="E291" s="111" t="s">
        <v>7214</v>
      </c>
      <c r="F291" s="111" t="s">
        <v>7215</v>
      </c>
      <c r="G291" s="112"/>
      <c r="H291" t="str">
        <f ca="1">$C291&amp;" "&amp;OFFSET($D291,0,language!$E$8)</f>
        <v>9.2.2 Tierstallungen, Gewächshäuser</v>
      </c>
      <c r="I291">
        <v>285</v>
      </c>
    </row>
    <row r="292" spans="1:9" x14ac:dyDescent="0.45">
      <c r="A292" t="str">
        <f t="shared" si="4"/>
        <v>!!!!!!!</v>
      </c>
      <c r="B292" s="111">
        <v>269</v>
      </c>
      <c r="C292" s="111" t="s">
        <v>7216</v>
      </c>
      <c r="D292" s="111" t="s">
        <v>7217</v>
      </c>
      <c r="E292" s="111" t="s">
        <v>7218</v>
      </c>
      <c r="F292" s="111" t="s">
        <v>7219</v>
      </c>
      <c r="G292" s="112"/>
      <c r="H292" t="str">
        <f ca="1">$C292&amp;" "&amp;OFFSET($D292,0,language!$E$8)</f>
        <v>9.2.2.1 Kuh- und Pferdestall</v>
      </c>
      <c r="I292">
        <v>286</v>
      </c>
    </row>
    <row r="293" spans="1:9" x14ac:dyDescent="0.45">
      <c r="A293" t="str">
        <f t="shared" si="4"/>
        <v/>
      </c>
      <c r="B293" s="111">
        <v>287</v>
      </c>
      <c r="C293" s="111" t="s">
        <v>7220</v>
      </c>
      <c r="D293" s="111" t="s">
        <v>7221</v>
      </c>
      <c r="E293" s="111" t="s">
        <v>7222</v>
      </c>
      <c r="F293" s="111" t="s">
        <v>7223</v>
      </c>
      <c r="G293" s="112"/>
      <c r="H293" t="str">
        <f ca="1">$C293&amp;" "&amp;OFFSET($D293,0,language!$E$8)</f>
        <v>9.2.2.2 Schweinestall</v>
      </c>
      <c r="I293">
        <v>287</v>
      </c>
    </row>
    <row r="294" spans="1:9" x14ac:dyDescent="0.45">
      <c r="A294" t="str">
        <f t="shared" si="4"/>
        <v>!!!!!!!</v>
      </c>
      <c r="B294" s="111">
        <v>260</v>
      </c>
      <c r="C294" s="111" t="s">
        <v>7224</v>
      </c>
      <c r="D294" s="111" t="s">
        <v>7225</v>
      </c>
      <c r="E294" s="111" t="s">
        <v>7226</v>
      </c>
      <c r="F294" s="111" t="s">
        <v>7227</v>
      </c>
      <c r="G294" s="112"/>
      <c r="H294" t="str">
        <f ca="1">$C294&amp;" "&amp;OFFSET($D294,0,language!$E$8)</f>
        <v>9.2.2.3 Kaninchen- und Hühnerstall</v>
      </c>
      <c r="I294">
        <v>288</v>
      </c>
    </row>
    <row r="295" spans="1:9" x14ac:dyDescent="0.45">
      <c r="A295" t="str">
        <f t="shared" si="4"/>
        <v>!!!!!!!</v>
      </c>
      <c r="B295" s="111">
        <v>261</v>
      </c>
      <c r="C295" s="111" t="s">
        <v>7228</v>
      </c>
      <c r="D295" s="111" t="s">
        <v>7229</v>
      </c>
      <c r="E295" s="111" t="s">
        <v>7230</v>
      </c>
      <c r="F295" s="111" t="s">
        <v>7230</v>
      </c>
      <c r="G295" s="112"/>
      <c r="H295" t="str">
        <f ca="1">$C295&amp;" "&amp;OFFSET($D295,0,language!$E$8)</f>
        <v>9.2.2.4 Treibhaus</v>
      </c>
      <c r="I295">
        <v>289</v>
      </c>
    </row>
    <row r="296" spans="1:9" x14ac:dyDescent="0.45">
      <c r="A296" t="str">
        <f t="shared" si="4"/>
        <v>!!!!!!!</v>
      </c>
      <c r="B296" s="111">
        <v>262</v>
      </c>
      <c r="C296" s="111" t="s">
        <v>7231</v>
      </c>
      <c r="D296" s="111" t="s">
        <v>7232</v>
      </c>
      <c r="E296" s="111" t="s">
        <v>7233</v>
      </c>
      <c r="F296" s="111" t="s">
        <v>7234</v>
      </c>
      <c r="G296" s="112"/>
      <c r="H296" t="str">
        <f ca="1">$C296&amp;" "&amp;OFFSET($D296,0,language!$E$8)</f>
        <v>9.2.3 Scheune, Schopf</v>
      </c>
      <c r="I296">
        <v>290</v>
      </c>
    </row>
    <row r="297" spans="1:9" x14ac:dyDescent="0.45">
      <c r="A297" t="str">
        <f t="shared" si="4"/>
        <v>!!!!!!!</v>
      </c>
      <c r="B297" s="111">
        <v>274</v>
      </c>
      <c r="C297" s="111" t="s">
        <v>7235</v>
      </c>
      <c r="D297" s="111" t="s">
        <v>7232</v>
      </c>
      <c r="E297" s="111" t="s">
        <v>7233</v>
      </c>
      <c r="F297" s="111" t="s">
        <v>7236</v>
      </c>
      <c r="G297" s="112"/>
      <c r="H297" t="str">
        <f ca="1">$C297&amp;" "&amp;OFFSET($D297,0,language!$E$8)</f>
        <v>9.2.3.1 Scheune, Schopf</v>
      </c>
      <c r="I297">
        <v>291</v>
      </c>
    </row>
    <row r="298" spans="1:9" x14ac:dyDescent="0.45">
      <c r="A298" t="str">
        <f t="shared" si="4"/>
        <v>!!!!!!!</v>
      </c>
      <c r="B298" s="111">
        <v>275</v>
      </c>
      <c r="C298" s="111" t="s">
        <v>7237</v>
      </c>
      <c r="D298" s="111" t="s">
        <v>7238</v>
      </c>
      <c r="E298" s="111" t="s">
        <v>7238</v>
      </c>
      <c r="F298" s="111" t="s">
        <v>7238</v>
      </c>
      <c r="G298" s="112"/>
      <c r="H298" t="str">
        <f ca="1">$C298&amp;" "&amp;OFFSET($D298,0,language!$E$8)</f>
        <v>9.2.3.2 Garage</v>
      </c>
      <c r="I298">
        <v>292</v>
      </c>
    </row>
    <row r="299" spans="1:9" x14ac:dyDescent="0.45">
      <c r="A299" t="str">
        <f t="shared" si="4"/>
        <v>!!!!!!!</v>
      </c>
      <c r="B299" s="111">
        <v>276</v>
      </c>
      <c r="C299" s="111" t="s">
        <v>7239</v>
      </c>
      <c r="D299" s="111" t="s">
        <v>7240</v>
      </c>
      <c r="E299" s="111" t="s">
        <v>7241</v>
      </c>
      <c r="F299" s="111" t="s">
        <v>7242</v>
      </c>
      <c r="G299" s="112"/>
      <c r="H299" t="str">
        <f ca="1">$C299&amp;" "&amp;OFFSET($D299,0,language!$E$8)</f>
        <v>9.2.3.3 Schiffshalle</v>
      </c>
      <c r="I299">
        <v>293</v>
      </c>
    </row>
    <row r="300" spans="1:9" x14ac:dyDescent="0.45">
      <c r="A300" t="str">
        <f t="shared" si="4"/>
        <v/>
      </c>
      <c r="B300" s="111">
        <v>294</v>
      </c>
      <c r="C300" s="111" t="s">
        <v>7243</v>
      </c>
      <c r="D300" s="111" t="s">
        <v>7244</v>
      </c>
      <c r="E300" s="111" t="s">
        <v>7244</v>
      </c>
      <c r="F300" s="111" t="s">
        <v>7244</v>
      </c>
      <c r="G300" s="112"/>
      <c r="H300" t="str">
        <f ca="1">$C300&amp;" "&amp;OFFSET($D300,0,language!$E$8)</f>
        <v>9.2.3.4 Bunker</v>
      </c>
      <c r="I300">
        <v>294</v>
      </c>
    </row>
    <row r="301" spans="1:9" x14ac:dyDescent="0.45">
      <c r="A301" t="str">
        <f t="shared" si="4"/>
        <v>!!!!!!!</v>
      </c>
      <c r="B301" s="111">
        <v>278</v>
      </c>
      <c r="C301" s="111" t="s">
        <v>7245</v>
      </c>
      <c r="D301" s="111" t="s">
        <v>7246</v>
      </c>
      <c r="E301" s="111" t="s">
        <v>7247</v>
      </c>
      <c r="F301" s="111" t="s">
        <v>7248</v>
      </c>
      <c r="G301" s="112"/>
      <c r="H301" t="str">
        <f ca="1">$C301&amp;" "&amp;OFFSET($D301,0,language!$E$8)</f>
        <v>9.2.3.5 Berghütte, Forsthaus</v>
      </c>
      <c r="I301">
        <v>295</v>
      </c>
    </row>
    <row r="302" spans="1:9" x14ac:dyDescent="0.45">
      <c r="A302" t="str">
        <f t="shared" si="4"/>
        <v>!!!!!!!</v>
      </c>
      <c r="B302" s="111">
        <v>263</v>
      </c>
      <c r="C302" s="111" t="s">
        <v>7249</v>
      </c>
      <c r="D302" s="111" t="s">
        <v>7250</v>
      </c>
      <c r="E302" s="111" t="s">
        <v>7251</v>
      </c>
      <c r="F302" s="111" t="s">
        <v>7252</v>
      </c>
      <c r="G302" s="112"/>
      <c r="H302" t="str">
        <f ca="1">$C302&amp;" "&amp;OFFSET($D302,0,language!$E$8)</f>
        <v>9.2.4 Andere Bauten</v>
      </c>
      <c r="I302">
        <v>296</v>
      </c>
    </row>
    <row r="303" spans="1:9" x14ac:dyDescent="0.45">
      <c r="A303" t="str">
        <f t="shared" si="4"/>
        <v/>
      </c>
      <c r="B303" s="111">
        <v>297</v>
      </c>
      <c r="C303" s="111" t="s">
        <v>7253</v>
      </c>
      <c r="D303" s="111" t="s">
        <v>7254</v>
      </c>
      <c r="E303" s="111" t="s">
        <v>7255</v>
      </c>
      <c r="F303" s="111" t="s">
        <v>7256</v>
      </c>
      <c r="G303" s="112"/>
      <c r="H303" t="str">
        <f ca="1">$C303&amp;" "&amp;OFFSET($D303,0,language!$E$8)</f>
        <v>9.2.4.1 Fabrik</v>
      </c>
      <c r="I303">
        <v>297</v>
      </c>
    </row>
    <row r="304" spans="1:9" x14ac:dyDescent="0.45">
      <c r="A304" t="str">
        <f t="shared" si="4"/>
        <v>!!!!!!!</v>
      </c>
      <c r="B304" s="111">
        <v>265</v>
      </c>
      <c r="C304" s="111" t="s">
        <v>7257</v>
      </c>
      <c r="D304" s="111" t="s">
        <v>7258</v>
      </c>
      <c r="E304" s="111" t="s">
        <v>7259</v>
      </c>
      <c r="F304" s="111">
        <v>0</v>
      </c>
      <c r="G304" s="112"/>
      <c r="H304" t="str">
        <f ca="1">$C304&amp;" "&amp;OFFSET($D304,0,language!$E$8)</f>
        <v>9.2.4.2 Friedhöfe</v>
      </c>
      <c r="I304">
        <v>298</v>
      </c>
    </row>
    <row r="305" spans="1:9" x14ac:dyDescent="0.45">
      <c r="A305" t="str">
        <f t="shared" si="4"/>
        <v>!!!!!!!</v>
      </c>
      <c r="B305" s="111">
        <v>282</v>
      </c>
      <c r="C305" s="111" t="s">
        <v>7260</v>
      </c>
      <c r="D305" s="111" t="s">
        <v>7261</v>
      </c>
      <c r="E305" s="111" t="s">
        <v>7262</v>
      </c>
      <c r="F305" s="111" t="s">
        <v>7263</v>
      </c>
      <c r="G305" s="112"/>
      <c r="H305" t="str">
        <f ca="1">$C305&amp;" "&amp;OFFSET($D305,0,language!$E$8)</f>
        <v>9.2.4.3 Fabrik, Halle, Lagerhaus</v>
      </c>
      <c r="I305">
        <v>299</v>
      </c>
    </row>
    <row r="306" spans="1:9" x14ac:dyDescent="0.45">
      <c r="A306" t="str">
        <f t="shared" si="4"/>
        <v>!!!!!!!</v>
      </c>
      <c r="B306" s="111">
        <v>267</v>
      </c>
      <c r="C306" s="111" t="s">
        <v>7264</v>
      </c>
      <c r="D306" s="111" t="s">
        <v>7265</v>
      </c>
      <c r="E306" s="111" t="s">
        <v>7266</v>
      </c>
      <c r="F306" s="111" t="s">
        <v>7267</v>
      </c>
      <c r="G306" s="112"/>
      <c r="H306" t="str">
        <f ca="1">$C306&amp;" "&amp;OFFSET($D306,0,language!$E$8)</f>
        <v>9.2.4.4 Andere Baulichkeiten</v>
      </c>
      <c r="I306">
        <v>300</v>
      </c>
    </row>
    <row r="307" spans="1:9" x14ac:dyDescent="0.45">
      <c r="A307" t="str">
        <f t="shared" si="4"/>
        <v/>
      </c>
      <c r="B307" s="111">
        <v>301</v>
      </c>
      <c r="C307" s="111" t="s">
        <v>7268</v>
      </c>
      <c r="D307" s="111" t="s">
        <v>7269</v>
      </c>
      <c r="E307" s="111" t="s">
        <v>7269</v>
      </c>
      <c r="F307" s="111" t="s">
        <v>7270</v>
      </c>
      <c r="G307" s="112"/>
      <c r="H307" t="str">
        <f ca="1">$C307&amp;" "&amp;OFFSET($D307,0,language!$E$8)</f>
        <v>9.2.4.5 Raffinerie</v>
      </c>
      <c r="I307">
        <v>301</v>
      </c>
    </row>
    <row r="308" spans="1:9" x14ac:dyDescent="0.45">
      <c r="A308" t="str">
        <f t="shared" si="4"/>
        <v/>
      </c>
      <c r="B308" s="111">
        <v>302</v>
      </c>
      <c r="C308" s="111" t="s">
        <v>7271</v>
      </c>
      <c r="D308" s="111" t="s">
        <v>7272</v>
      </c>
      <c r="E308" s="111" t="s">
        <v>7273</v>
      </c>
      <c r="F308" s="111" t="s">
        <v>7274</v>
      </c>
      <c r="G308" s="112"/>
      <c r="H308" t="str">
        <f ca="1">$C308&amp;" "&amp;OFFSET($D308,0,language!$E$8)</f>
        <v>9.2.4.6 Sägerei, Schreinerei</v>
      </c>
      <c r="I308">
        <v>302</v>
      </c>
    </row>
    <row r="309" spans="1:9" x14ac:dyDescent="0.45">
      <c r="A309" t="str">
        <f t="shared" si="4"/>
        <v/>
      </c>
      <c r="B309" s="111">
        <v>303</v>
      </c>
      <c r="C309" s="111" t="s">
        <v>7275</v>
      </c>
      <c r="D309" s="111" t="s">
        <v>7276</v>
      </c>
      <c r="E309" s="111" t="s">
        <v>7277</v>
      </c>
      <c r="F309" s="111" t="s">
        <v>7278</v>
      </c>
      <c r="G309" s="112"/>
      <c r="H309" t="str">
        <f ca="1">$C309&amp;" "&amp;OFFSET($D309,0,language!$E$8)</f>
        <v>9.2.5 Öffentliches Gebäude, Denkmal</v>
      </c>
      <c r="I309">
        <v>303</v>
      </c>
    </row>
    <row r="310" spans="1:9" x14ac:dyDescent="0.45">
      <c r="A310" t="str">
        <f t="shared" si="4"/>
        <v/>
      </c>
      <c r="B310" s="111">
        <v>304</v>
      </c>
      <c r="C310" s="111" t="s">
        <v>7279</v>
      </c>
      <c r="D310" s="111" t="s">
        <v>7280</v>
      </c>
      <c r="E310" s="111" t="s">
        <v>7281</v>
      </c>
      <c r="F310" s="111" t="s">
        <v>7282</v>
      </c>
      <c r="G310" s="112"/>
      <c r="H310" t="str">
        <f ca="1">$C310&amp;" "&amp;OFFSET($D310,0,language!$E$8)</f>
        <v>9.2.5.1 Schloss</v>
      </c>
      <c r="I310">
        <v>304</v>
      </c>
    </row>
    <row r="311" spans="1:9" x14ac:dyDescent="0.45">
      <c r="A311" t="str">
        <f t="shared" si="4"/>
        <v/>
      </c>
      <c r="B311" s="111">
        <v>305</v>
      </c>
      <c r="C311" s="111" t="s">
        <v>7283</v>
      </c>
      <c r="D311" s="111" t="s">
        <v>7284</v>
      </c>
      <c r="E311" s="111" t="s">
        <v>7285</v>
      </c>
      <c r="F311" s="111" t="s">
        <v>7286</v>
      </c>
      <c r="G311" s="112"/>
      <c r="H311" t="str">
        <f ca="1">$C311&amp;" "&amp;OFFSET($D311,0,language!$E$8)</f>
        <v>9.2.5.2 Kriche</v>
      </c>
      <c r="I311">
        <v>305</v>
      </c>
    </row>
    <row r="312" spans="1:9" x14ac:dyDescent="0.45">
      <c r="A312" t="str">
        <f t="shared" si="4"/>
        <v/>
      </c>
      <c r="B312" s="111">
        <v>306</v>
      </c>
      <c r="C312" s="111" t="s">
        <v>7287</v>
      </c>
      <c r="D312" s="111" t="s">
        <v>7288</v>
      </c>
      <c r="E312" s="111" t="s">
        <v>7289</v>
      </c>
      <c r="F312" s="111" t="s">
        <v>7290</v>
      </c>
      <c r="G312" s="112"/>
      <c r="H312" t="str">
        <f ca="1">$C312&amp;" "&amp;OFFSET($D312,0,language!$E$8)</f>
        <v>9.2.5.3 Bahnhof</v>
      </c>
      <c r="I312">
        <v>306</v>
      </c>
    </row>
    <row r="313" spans="1:9" x14ac:dyDescent="0.45">
      <c r="A313" t="str">
        <f t="shared" si="4"/>
        <v/>
      </c>
      <c r="B313" s="111">
        <v>307</v>
      </c>
      <c r="C313" s="111" t="s">
        <v>7291</v>
      </c>
      <c r="D313" s="111" t="s">
        <v>7292</v>
      </c>
      <c r="E313" s="111" t="s">
        <v>7293</v>
      </c>
      <c r="F313" s="111" t="s">
        <v>7294</v>
      </c>
      <c r="G313" s="112"/>
      <c r="H313" t="str">
        <f ca="1">$C313&amp;" "&amp;OFFSET($D313,0,language!$E$8)</f>
        <v>9.2.5.4 Spital</v>
      </c>
      <c r="I313">
        <v>307</v>
      </c>
    </row>
    <row r="314" spans="1:9" x14ac:dyDescent="0.45">
      <c r="A314" t="str">
        <f t="shared" si="4"/>
        <v>!!!!!!!</v>
      </c>
      <c r="B314" s="111">
        <v>291</v>
      </c>
      <c r="C314" s="111" t="s">
        <v>7295</v>
      </c>
      <c r="D314" s="111" t="s">
        <v>7296</v>
      </c>
      <c r="E314" s="111" t="s">
        <v>7297</v>
      </c>
      <c r="F314" s="111" t="s">
        <v>7298</v>
      </c>
      <c r="G314" s="112"/>
      <c r="H314" t="str">
        <f ca="1">$C314&amp;" "&amp;OFFSET($D314,0,language!$E$8)</f>
        <v>9.3 Belagsflächen</v>
      </c>
      <c r="I314">
        <v>308</v>
      </c>
    </row>
    <row r="315" spans="1:9" x14ac:dyDescent="0.45">
      <c r="A315" t="str">
        <f t="shared" si="4"/>
        <v>!!!!!!!</v>
      </c>
      <c r="B315" s="111">
        <v>270</v>
      </c>
      <c r="C315" s="111" t="s">
        <v>7299</v>
      </c>
      <c r="D315" s="111" t="s">
        <v>7300</v>
      </c>
      <c r="E315" s="111" t="s">
        <v>7301</v>
      </c>
      <c r="F315" s="111" t="s">
        <v>7302</v>
      </c>
      <c r="G315" s="112"/>
      <c r="H315" t="str">
        <f ca="1">$C315&amp;" "&amp;OFFSET($D315,0,language!$E$8)</f>
        <v>9.3.2 Asphalt- oder Betonstrasse</v>
      </c>
      <c r="I315">
        <v>309</v>
      </c>
    </row>
    <row r="316" spans="1:9" x14ac:dyDescent="0.45">
      <c r="A316" t="str">
        <f t="shared" si="4"/>
        <v/>
      </c>
      <c r="B316" s="111">
        <v>310</v>
      </c>
      <c r="C316" s="111" t="s">
        <v>7303</v>
      </c>
      <c r="D316" s="111" t="s">
        <v>7304</v>
      </c>
      <c r="E316" s="111" t="s">
        <v>7305</v>
      </c>
      <c r="F316" s="111" t="s">
        <v>7306</v>
      </c>
      <c r="G316" s="112"/>
      <c r="H316" t="str">
        <f ca="1">$C316&amp;" "&amp;OFFSET($D316,0,language!$E$8)</f>
        <v>9.3.2.1 Strasse</v>
      </c>
      <c r="I316">
        <v>310</v>
      </c>
    </row>
    <row r="317" spans="1:9" x14ac:dyDescent="0.45">
      <c r="A317" t="str">
        <f t="shared" si="4"/>
        <v>!!!!!!!</v>
      </c>
      <c r="B317" s="111">
        <v>272</v>
      </c>
      <c r="C317" s="111" t="s">
        <v>7307</v>
      </c>
      <c r="D317" s="111" t="s">
        <v>7308</v>
      </c>
      <c r="E317" s="111" t="s">
        <v>7309</v>
      </c>
      <c r="F317" s="111" t="s">
        <v>7310</v>
      </c>
      <c r="G317" s="112"/>
      <c r="H317" t="str">
        <f ca="1">$C317&amp;" "&amp;OFFSET($D317,0,language!$E$8)</f>
        <v>9.3.2.2 Autobahn</v>
      </c>
      <c r="I317">
        <v>311</v>
      </c>
    </row>
    <row r="318" spans="1:9" x14ac:dyDescent="0.45">
      <c r="A318" t="str">
        <f t="shared" si="4"/>
        <v/>
      </c>
      <c r="B318" s="111">
        <v>312</v>
      </c>
      <c r="C318" s="111" t="s">
        <v>7311</v>
      </c>
      <c r="D318" s="111" t="s">
        <v>7312</v>
      </c>
      <c r="E318" s="111" t="s">
        <v>7313</v>
      </c>
      <c r="F318" s="111" t="s">
        <v>7314</v>
      </c>
      <c r="G318" s="112"/>
      <c r="H318" t="str">
        <f ca="1">$C318&amp;" "&amp;OFFSET($D318,0,language!$E$8)</f>
        <v>9.3.2.3 Weg ohne Vegetation (Beton, Kies)</v>
      </c>
      <c r="I318">
        <v>312</v>
      </c>
    </row>
    <row r="319" spans="1:9" x14ac:dyDescent="0.45">
      <c r="A319" t="str">
        <f t="shared" si="4"/>
        <v>!!!!!!!</v>
      </c>
      <c r="B319" s="111">
        <v>296</v>
      </c>
      <c r="C319" s="111" t="s">
        <v>7315</v>
      </c>
      <c r="D319" s="111" t="s">
        <v>7316</v>
      </c>
      <c r="E319" s="111" t="s">
        <v>7317</v>
      </c>
      <c r="F319" s="111" t="s">
        <v>7318</v>
      </c>
      <c r="G319" s="112"/>
      <c r="H319" t="str">
        <f ca="1">$C319&amp;" "&amp;OFFSET($D319,0,language!$E$8)</f>
        <v>9.3.3 Weg ohne Vegetation</v>
      </c>
      <c r="I319">
        <v>313</v>
      </c>
    </row>
    <row r="320" spans="1:9" x14ac:dyDescent="0.45">
      <c r="A320" t="str">
        <f t="shared" si="4"/>
        <v/>
      </c>
      <c r="B320" s="111">
        <v>314</v>
      </c>
      <c r="C320" s="111" t="s">
        <v>7319</v>
      </c>
      <c r="D320" s="111" t="s">
        <v>7320</v>
      </c>
      <c r="E320" s="111" t="s">
        <v>7321</v>
      </c>
      <c r="F320" s="111" t="s">
        <v>7322</v>
      </c>
      <c r="G320" s="112"/>
      <c r="H320" t="str">
        <f ca="1">$C320&amp;" "&amp;OFFSET($D320,0,language!$E$8)</f>
        <v>9.3.3.1 Naturweg (Dreckweg)</v>
      </c>
      <c r="I320">
        <v>314</v>
      </c>
    </row>
    <row r="321" spans="1:9" x14ac:dyDescent="0.45">
      <c r="A321" t="str">
        <f t="shared" si="4"/>
        <v/>
      </c>
      <c r="B321" s="111">
        <v>315</v>
      </c>
      <c r="C321" s="111" t="s">
        <v>7323</v>
      </c>
      <c r="D321" s="111" t="s">
        <v>7324</v>
      </c>
      <c r="E321" s="111" t="s">
        <v>7325</v>
      </c>
      <c r="F321" s="111" t="s">
        <v>7326</v>
      </c>
      <c r="G321" s="112"/>
      <c r="H321" t="str">
        <f ca="1">$C321&amp;" "&amp;OFFSET($D321,0,language!$E$8)</f>
        <v>9.3.3.2 Holzerweg</v>
      </c>
      <c r="I321">
        <v>315</v>
      </c>
    </row>
    <row r="322" spans="1:9" x14ac:dyDescent="0.45">
      <c r="A322" t="str">
        <f t="shared" si="4"/>
        <v/>
      </c>
      <c r="B322" s="111">
        <v>316</v>
      </c>
      <c r="C322" s="111" t="s">
        <v>7327</v>
      </c>
      <c r="D322" s="111" t="s">
        <v>7328</v>
      </c>
      <c r="E322" s="111" t="s">
        <v>7329</v>
      </c>
      <c r="F322" s="111" t="s">
        <v>7330</v>
      </c>
      <c r="G322" s="112"/>
      <c r="H322" t="str">
        <f ca="1">$C322&amp;" "&amp;OFFSET($D322,0,language!$E$8)</f>
        <v>9.3.3.3 Pfad</v>
      </c>
      <c r="I322">
        <v>316</v>
      </c>
    </row>
    <row r="323" spans="1:9" x14ac:dyDescent="0.45">
      <c r="A323" t="str">
        <f t="shared" si="4"/>
        <v/>
      </c>
      <c r="B323" s="111">
        <v>317</v>
      </c>
      <c r="C323" s="111" t="s">
        <v>7331</v>
      </c>
      <c r="D323" s="111" t="s">
        <v>7332</v>
      </c>
      <c r="E323" s="111" t="s">
        <v>7333</v>
      </c>
      <c r="F323" s="111" t="s">
        <v>7334</v>
      </c>
      <c r="G323" s="112"/>
      <c r="H323" t="str">
        <f ca="1">$C323&amp;" "&amp;OFFSET($D323,0,language!$E$8)</f>
        <v>9.3.4 Bahngleis</v>
      </c>
      <c r="I323">
        <v>317</v>
      </c>
    </row>
    <row r="324" spans="1:9" x14ac:dyDescent="0.45">
      <c r="A324" t="str">
        <f t="shared" si="4"/>
        <v>!!!!!!!</v>
      </c>
      <c r="B324" s="111">
        <v>301</v>
      </c>
      <c r="C324" s="111" t="s">
        <v>7335</v>
      </c>
      <c r="D324" s="111" t="s">
        <v>7332</v>
      </c>
      <c r="E324" s="111" t="s">
        <v>7333</v>
      </c>
      <c r="F324" s="111" t="s">
        <v>7336</v>
      </c>
      <c r="G324" s="112"/>
      <c r="H324" t="str">
        <f ca="1">$C324&amp;" "&amp;OFFSET($D324,0,language!$E$8)</f>
        <v>9.4 Bahngleis</v>
      </c>
      <c r="I324">
        <v>318</v>
      </c>
    </row>
  </sheetData>
  <pageMargins left="0.7" right="0.7" top="0.78740157499999996" bottom="0.78740157499999996"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74BC3-0DA5-4461-AFF1-33A022A45365}">
  <sheetPr codeName="Tabelle9"/>
  <dimension ref="A1:B111"/>
  <sheetViews>
    <sheetView workbookViewId="0"/>
  </sheetViews>
  <sheetFormatPr defaultColWidth="11.3984375" defaultRowHeight="14.25" x14ac:dyDescent="0.45"/>
  <cols>
    <col min="1" max="1" width="80.265625" bestFit="1" customWidth="1"/>
  </cols>
  <sheetData>
    <row r="1" spans="1:2" x14ac:dyDescent="0.45">
      <c r="A1" t="s">
        <v>30</v>
      </c>
      <c r="B1" t="s">
        <v>6082</v>
      </c>
    </row>
    <row r="2" spans="1:2" x14ac:dyDescent="0.45">
      <c r="A2" s="126" t="str">
        <f ca="1">nothing</f>
        <v>[keine Eingabe]</v>
      </c>
    </row>
    <row r="3" spans="1:2" x14ac:dyDescent="0.45">
      <c r="A3" t="s">
        <v>7680</v>
      </c>
      <c r="B3">
        <v>1</v>
      </c>
    </row>
    <row r="4" spans="1:2" x14ac:dyDescent="0.45">
      <c r="A4" t="s">
        <v>345</v>
      </c>
      <c r="B4">
        <v>2</v>
      </c>
    </row>
    <row r="5" spans="1:2" x14ac:dyDescent="0.45">
      <c r="A5" t="s">
        <v>166</v>
      </c>
      <c r="B5">
        <v>3</v>
      </c>
    </row>
    <row r="6" spans="1:2" x14ac:dyDescent="0.45">
      <c r="A6" t="s">
        <v>346</v>
      </c>
      <c r="B6">
        <v>5</v>
      </c>
    </row>
    <row r="7" spans="1:2" x14ac:dyDescent="0.45">
      <c r="A7" t="s">
        <v>347</v>
      </c>
      <c r="B7">
        <v>6</v>
      </c>
    </row>
    <row r="8" spans="1:2" x14ac:dyDescent="0.45">
      <c r="A8" t="s">
        <v>165</v>
      </c>
      <c r="B8">
        <v>8</v>
      </c>
    </row>
    <row r="9" spans="1:2" x14ac:dyDescent="0.45">
      <c r="A9" t="s">
        <v>164</v>
      </c>
      <c r="B9">
        <v>9</v>
      </c>
    </row>
    <row r="10" spans="1:2" x14ac:dyDescent="0.45">
      <c r="A10" t="s">
        <v>348</v>
      </c>
      <c r="B10">
        <v>10</v>
      </c>
    </row>
    <row r="11" spans="1:2" x14ac:dyDescent="0.45">
      <c r="A11" t="s">
        <v>349</v>
      </c>
      <c r="B11">
        <v>11</v>
      </c>
    </row>
    <row r="12" spans="1:2" x14ac:dyDescent="0.45">
      <c r="A12" t="s">
        <v>350</v>
      </c>
      <c r="B12">
        <v>12</v>
      </c>
    </row>
    <row r="13" spans="1:2" x14ac:dyDescent="0.45">
      <c r="A13" t="s">
        <v>168</v>
      </c>
      <c r="B13">
        <v>13</v>
      </c>
    </row>
    <row r="14" spans="1:2" x14ac:dyDescent="0.45">
      <c r="A14" t="s">
        <v>351</v>
      </c>
      <c r="B14">
        <v>14</v>
      </c>
    </row>
    <row r="15" spans="1:2" x14ac:dyDescent="0.45">
      <c r="A15" t="s">
        <v>170</v>
      </c>
      <c r="B15">
        <v>15</v>
      </c>
    </row>
    <row r="16" spans="1:2" x14ac:dyDescent="0.45">
      <c r="A16" t="s">
        <v>352</v>
      </c>
      <c r="B16">
        <v>16</v>
      </c>
    </row>
    <row r="17" spans="1:2" x14ac:dyDescent="0.45">
      <c r="A17" t="s">
        <v>353</v>
      </c>
      <c r="B17">
        <v>17</v>
      </c>
    </row>
    <row r="18" spans="1:2" x14ac:dyDescent="0.45">
      <c r="A18" t="s">
        <v>354</v>
      </c>
      <c r="B18">
        <v>18</v>
      </c>
    </row>
    <row r="19" spans="1:2" x14ac:dyDescent="0.45">
      <c r="A19" t="s">
        <v>355</v>
      </c>
      <c r="B19">
        <v>19</v>
      </c>
    </row>
    <row r="20" spans="1:2" x14ac:dyDescent="0.45">
      <c r="A20" t="s">
        <v>356</v>
      </c>
      <c r="B20">
        <v>20</v>
      </c>
    </row>
    <row r="21" spans="1:2" x14ac:dyDescent="0.45">
      <c r="A21" t="s">
        <v>357</v>
      </c>
      <c r="B21">
        <v>21</v>
      </c>
    </row>
    <row r="22" spans="1:2" x14ac:dyDescent="0.45">
      <c r="A22" t="s">
        <v>358</v>
      </c>
      <c r="B22">
        <v>23</v>
      </c>
    </row>
    <row r="23" spans="1:2" x14ac:dyDescent="0.45">
      <c r="A23" t="s">
        <v>359</v>
      </c>
      <c r="B23">
        <v>24</v>
      </c>
    </row>
    <row r="24" spans="1:2" x14ac:dyDescent="0.45">
      <c r="A24" t="s">
        <v>163</v>
      </c>
      <c r="B24">
        <v>25</v>
      </c>
    </row>
    <row r="25" spans="1:2" x14ac:dyDescent="0.45">
      <c r="A25" t="s">
        <v>360</v>
      </c>
      <c r="B25">
        <v>28</v>
      </c>
    </row>
    <row r="26" spans="1:2" x14ac:dyDescent="0.45">
      <c r="A26" t="s">
        <v>361</v>
      </c>
      <c r="B26">
        <v>29</v>
      </c>
    </row>
    <row r="27" spans="1:2" x14ac:dyDescent="0.45">
      <c r="A27" t="s">
        <v>167</v>
      </c>
      <c r="B27">
        <v>31</v>
      </c>
    </row>
    <row r="28" spans="1:2" x14ac:dyDescent="0.45">
      <c r="A28" t="s">
        <v>169</v>
      </c>
      <c r="B28">
        <v>32</v>
      </c>
    </row>
    <row r="29" spans="1:2" x14ac:dyDescent="0.45">
      <c r="A29" t="s">
        <v>362</v>
      </c>
      <c r="B29">
        <v>36</v>
      </c>
    </row>
    <row r="30" spans="1:2" x14ac:dyDescent="0.45">
      <c r="A30" t="s">
        <v>363</v>
      </c>
      <c r="B30">
        <v>37</v>
      </c>
    </row>
    <row r="31" spans="1:2" x14ac:dyDescent="0.45">
      <c r="A31" t="s">
        <v>364</v>
      </c>
      <c r="B31">
        <v>38</v>
      </c>
    </row>
    <row r="32" spans="1:2" x14ac:dyDescent="0.45">
      <c r="A32" t="s">
        <v>365</v>
      </c>
      <c r="B32">
        <v>39</v>
      </c>
    </row>
    <row r="33" spans="1:2" x14ac:dyDescent="0.45">
      <c r="A33" t="s">
        <v>366</v>
      </c>
      <c r="B33">
        <v>40</v>
      </c>
    </row>
    <row r="34" spans="1:2" x14ac:dyDescent="0.45">
      <c r="A34" t="s">
        <v>367</v>
      </c>
      <c r="B34">
        <v>41</v>
      </c>
    </row>
    <row r="35" spans="1:2" x14ac:dyDescent="0.45">
      <c r="A35" t="s">
        <v>368</v>
      </c>
      <c r="B35">
        <v>42</v>
      </c>
    </row>
    <row r="36" spans="1:2" x14ac:dyDescent="0.45">
      <c r="A36" t="s">
        <v>369</v>
      </c>
      <c r="B36">
        <v>43</v>
      </c>
    </row>
    <row r="37" spans="1:2" x14ac:dyDescent="0.45">
      <c r="A37" t="s">
        <v>370</v>
      </c>
      <c r="B37">
        <v>44</v>
      </c>
    </row>
    <row r="38" spans="1:2" x14ac:dyDescent="0.45">
      <c r="A38" t="s">
        <v>371</v>
      </c>
      <c r="B38">
        <v>45</v>
      </c>
    </row>
    <row r="39" spans="1:2" x14ac:dyDescent="0.45">
      <c r="A39" t="s">
        <v>372</v>
      </c>
      <c r="B39">
        <v>46</v>
      </c>
    </row>
    <row r="40" spans="1:2" x14ac:dyDescent="0.45">
      <c r="A40" t="s">
        <v>373</v>
      </c>
      <c r="B40">
        <v>47</v>
      </c>
    </row>
    <row r="41" spans="1:2" x14ac:dyDescent="0.45">
      <c r="A41" t="s">
        <v>374</v>
      </c>
      <c r="B41">
        <v>48</v>
      </c>
    </row>
    <row r="42" spans="1:2" x14ac:dyDescent="0.45">
      <c r="A42" t="s">
        <v>375</v>
      </c>
      <c r="B42">
        <v>49</v>
      </c>
    </row>
    <row r="43" spans="1:2" x14ac:dyDescent="0.45">
      <c r="A43" t="s">
        <v>376</v>
      </c>
      <c r="B43">
        <v>50</v>
      </c>
    </row>
    <row r="44" spans="1:2" x14ac:dyDescent="0.45">
      <c r="A44" t="s">
        <v>377</v>
      </c>
      <c r="B44">
        <v>51</v>
      </c>
    </row>
    <row r="45" spans="1:2" x14ac:dyDescent="0.45">
      <c r="A45" t="s">
        <v>378</v>
      </c>
      <c r="B45">
        <v>52</v>
      </c>
    </row>
    <row r="46" spans="1:2" x14ac:dyDescent="0.45">
      <c r="A46" t="s">
        <v>379</v>
      </c>
      <c r="B46">
        <v>53</v>
      </c>
    </row>
    <row r="47" spans="1:2" x14ac:dyDescent="0.45">
      <c r="A47" t="s">
        <v>380</v>
      </c>
      <c r="B47">
        <v>54</v>
      </c>
    </row>
    <row r="48" spans="1:2" x14ac:dyDescent="0.45">
      <c r="A48" t="s">
        <v>381</v>
      </c>
      <c r="B48">
        <v>55</v>
      </c>
    </row>
    <row r="49" spans="1:2" x14ac:dyDescent="0.45">
      <c r="A49" t="s">
        <v>382</v>
      </c>
      <c r="B49">
        <v>56</v>
      </c>
    </row>
    <row r="50" spans="1:2" x14ac:dyDescent="0.45">
      <c r="A50" t="s">
        <v>383</v>
      </c>
      <c r="B50">
        <v>57</v>
      </c>
    </row>
    <row r="51" spans="1:2" x14ac:dyDescent="0.45">
      <c r="A51" t="s">
        <v>384</v>
      </c>
      <c r="B51">
        <v>58</v>
      </c>
    </row>
    <row r="52" spans="1:2" x14ac:dyDescent="0.45">
      <c r="A52" t="s">
        <v>385</v>
      </c>
      <c r="B52">
        <v>59</v>
      </c>
    </row>
    <row r="53" spans="1:2" x14ac:dyDescent="0.45">
      <c r="A53" t="s">
        <v>386</v>
      </c>
      <c r="B53">
        <v>60</v>
      </c>
    </row>
    <row r="54" spans="1:2" x14ac:dyDescent="0.45">
      <c r="A54" t="s">
        <v>387</v>
      </c>
      <c r="B54">
        <v>61</v>
      </c>
    </row>
    <row r="55" spans="1:2" x14ac:dyDescent="0.45">
      <c r="A55" t="s">
        <v>388</v>
      </c>
      <c r="B55">
        <v>62</v>
      </c>
    </row>
    <row r="56" spans="1:2" x14ac:dyDescent="0.45">
      <c r="A56" t="s">
        <v>389</v>
      </c>
      <c r="B56">
        <v>63</v>
      </c>
    </row>
    <row r="57" spans="1:2" x14ac:dyDescent="0.45">
      <c r="A57" t="s">
        <v>390</v>
      </c>
      <c r="B57">
        <v>64</v>
      </c>
    </row>
    <row r="58" spans="1:2" x14ac:dyDescent="0.45">
      <c r="A58" t="s">
        <v>391</v>
      </c>
      <c r="B58">
        <v>65</v>
      </c>
    </row>
    <row r="59" spans="1:2" x14ac:dyDescent="0.45">
      <c r="A59" t="s">
        <v>392</v>
      </c>
      <c r="B59">
        <v>66</v>
      </c>
    </row>
    <row r="60" spans="1:2" x14ac:dyDescent="0.45">
      <c r="A60" t="s">
        <v>393</v>
      </c>
      <c r="B60">
        <v>67</v>
      </c>
    </row>
    <row r="61" spans="1:2" x14ac:dyDescent="0.45">
      <c r="A61" t="s">
        <v>394</v>
      </c>
      <c r="B61">
        <v>68</v>
      </c>
    </row>
    <row r="62" spans="1:2" x14ac:dyDescent="0.45">
      <c r="A62" t="s">
        <v>395</v>
      </c>
      <c r="B62">
        <v>69</v>
      </c>
    </row>
    <row r="63" spans="1:2" x14ac:dyDescent="0.45">
      <c r="A63" t="s">
        <v>396</v>
      </c>
      <c r="B63">
        <v>70</v>
      </c>
    </row>
    <row r="64" spans="1:2" x14ac:dyDescent="0.45">
      <c r="A64" t="s">
        <v>121</v>
      </c>
      <c r="B64">
        <v>71</v>
      </c>
    </row>
    <row r="65" spans="1:2" x14ac:dyDescent="0.45">
      <c r="A65" t="s">
        <v>120</v>
      </c>
      <c r="B65">
        <v>72</v>
      </c>
    </row>
    <row r="66" spans="1:2" x14ac:dyDescent="0.45">
      <c r="A66" t="s">
        <v>122</v>
      </c>
      <c r="B66">
        <v>73</v>
      </c>
    </row>
    <row r="67" spans="1:2" x14ac:dyDescent="0.45">
      <c r="A67" t="s">
        <v>123</v>
      </c>
      <c r="B67">
        <v>74</v>
      </c>
    </row>
    <row r="68" spans="1:2" x14ac:dyDescent="0.45">
      <c r="A68" t="s">
        <v>124</v>
      </c>
      <c r="B68">
        <v>75</v>
      </c>
    </row>
    <row r="69" spans="1:2" x14ac:dyDescent="0.45">
      <c r="A69" t="s">
        <v>125</v>
      </c>
      <c r="B69">
        <v>76</v>
      </c>
    </row>
    <row r="70" spans="1:2" x14ac:dyDescent="0.45">
      <c r="A70" t="s">
        <v>126</v>
      </c>
      <c r="B70">
        <v>77</v>
      </c>
    </row>
    <row r="71" spans="1:2" x14ac:dyDescent="0.45">
      <c r="A71" t="s">
        <v>127</v>
      </c>
      <c r="B71">
        <v>78</v>
      </c>
    </row>
    <row r="72" spans="1:2" x14ac:dyDescent="0.45">
      <c r="A72" t="s">
        <v>128</v>
      </c>
      <c r="B72">
        <v>79</v>
      </c>
    </row>
    <row r="73" spans="1:2" x14ac:dyDescent="0.45">
      <c r="A73" t="s">
        <v>129</v>
      </c>
      <c r="B73">
        <v>80</v>
      </c>
    </row>
    <row r="74" spans="1:2" x14ac:dyDescent="0.45">
      <c r="A74" t="s">
        <v>130</v>
      </c>
      <c r="B74">
        <v>81</v>
      </c>
    </row>
    <row r="75" spans="1:2" x14ac:dyDescent="0.45">
      <c r="A75" t="s">
        <v>131</v>
      </c>
      <c r="B75">
        <v>82</v>
      </c>
    </row>
    <row r="76" spans="1:2" x14ac:dyDescent="0.45">
      <c r="A76" t="s">
        <v>132</v>
      </c>
      <c r="B76">
        <v>83</v>
      </c>
    </row>
    <row r="77" spans="1:2" x14ac:dyDescent="0.45">
      <c r="A77" t="s">
        <v>133</v>
      </c>
      <c r="B77">
        <v>84</v>
      </c>
    </row>
    <row r="78" spans="1:2" x14ac:dyDescent="0.45">
      <c r="A78" t="s">
        <v>134</v>
      </c>
      <c r="B78">
        <v>85</v>
      </c>
    </row>
    <row r="79" spans="1:2" x14ac:dyDescent="0.45">
      <c r="A79" t="s">
        <v>135</v>
      </c>
      <c r="B79">
        <v>86</v>
      </c>
    </row>
    <row r="80" spans="1:2" x14ac:dyDescent="0.45">
      <c r="A80" t="s">
        <v>136</v>
      </c>
      <c r="B80">
        <v>87</v>
      </c>
    </row>
    <row r="81" spans="1:2" x14ac:dyDescent="0.45">
      <c r="A81" t="s">
        <v>137</v>
      </c>
      <c r="B81">
        <v>88</v>
      </c>
    </row>
    <row r="82" spans="1:2" x14ac:dyDescent="0.45">
      <c r="A82" t="s">
        <v>138</v>
      </c>
      <c r="B82">
        <v>89</v>
      </c>
    </row>
    <row r="83" spans="1:2" x14ac:dyDescent="0.45">
      <c r="A83" t="s">
        <v>139</v>
      </c>
      <c r="B83">
        <v>90</v>
      </c>
    </row>
    <row r="84" spans="1:2" x14ac:dyDescent="0.45">
      <c r="A84" t="s">
        <v>116</v>
      </c>
      <c r="B84">
        <v>91</v>
      </c>
    </row>
    <row r="85" spans="1:2" x14ac:dyDescent="0.45">
      <c r="A85" t="s">
        <v>397</v>
      </c>
      <c r="B85">
        <v>92</v>
      </c>
    </row>
    <row r="86" spans="1:2" x14ac:dyDescent="0.45">
      <c r="A86" t="s">
        <v>140</v>
      </c>
      <c r="B86">
        <v>93</v>
      </c>
    </row>
    <row r="87" spans="1:2" x14ac:dyDescent="0.45">
      <c r="A87" t="s">
        <v>141</v>
      </c>
      <c r="B87">
        <v>94</v>
      </c>
    </row>
    <row r="88" spans="1:2" x14ac:dyDescent="0.45">
      <c r="A88" t="s">
        <v>142</v>
      </c>
      <c r="B88">
        <v>95</v>
      </c>
    </row>
    <row r="89" spans="1:2" x14ac:dyDescent="0.45">
      <c r="A89" t="s">
        <v>143</v>
      </c>
      <c r="B89">
        <v>96</v>
      </c>
    </row>
    <row r="90" spans="1:2" x14ac:dyDescent="0.45">
      <c r="A90" t="s">
        <v>144</v>
      </c>
      <c r="B90">
        <v>97</v>
      </c>
    </row>
    <row r="91" spans="1:2" x14ac:dyDescent="0.45">
      <c r="A91" t="s">
        <v>145</v>
      </c>
      <c r="B91">
        <v>98</v>
      </c>
    </row>
    <row r="92" spans="1:2" x14ac:dyDescent="0.45">
      <c r="A92" t="s">
        <v>146</v>
      </c>
      <c r="B92">
        <v>99</v>
      </c>
    </row>
    <row r="93" spans="1:2" x14ac:dyDescent="0.45">
      <c r="A93" t="s">
        <v>119</v>
      </c>
      <c r="B93">
        <v>100</v>
      </c>
    </row>
    <row r="94" spans="1:2" x14ac:dyDescent="0.45">
      <c r="A94" t="s">
        <v>147</v>
      </c>
      <c r="B94">
        <v>101</v>
      </c>
    </row>
    <row r="95" spans="1:2" x14ac:dyDescent="0.45">
      <c r="A95" t="s">
        <v>148</v>
      </c>
      <c r="B95">
        <v>102</v>
      </c>
    </row>
    <row r="96" spans="1:2" x14ac:dyDescent="0.45">
      <c r="A96" t="s">
        <v>149</v>
      </c>
      <c r="B96">
        <v>103</v>
      </c>
    </row>
    <row r="97" spans="1:2" x14ac:dyDescent="0.45">
      <c r="A97" t="s">
        <v>150</v>
      </c>
      <c r="B97">
        <v>104</v>
      </c>
    </row>
    <row r="98" spans="1:2" x14ac:dyDescent="0.45">
      <c r="A98" t="s">
        <v>151</v>
      </c>
      <c r="B98">
        <v>105</v>
      </c>
    </row>
    <row r="99" spans="1:2" x14ac:dyDescent="0.45">
      <c r="A99" t="s">
        <v>152</v>
      </c>
      <c r="B99">
        <v>106</v>
      </c>
    </row>
    <row r="100" spans="1:2" x14ac:dyDescent="0.45">
      <c r="A100" t="s">
        <v>153</v>
      </c>
      <c r="B100">
        <v>107</v>
      </c>
    </row>
    <row r="101" spans="1:2" x14ac:dyDescent="0.45">
      <c r="A101" t="s">
        <v>154</v>
      </c>
      <c r="B101">
        <v>108</v>
      </c>
    </row>
    <row r="102" spans="1:2" x14ac:dyDescent="0.45">
      <c r="A102" t="s">
        <v>118</v>
      </c>
      <c r="B102">
        <v>109</v>
      </c>
    </row>
    <row r="103" spans="1:2" x14ac:dyDescent="0.45">
      <c r="A103" t="s">
        <v>155</v>
      </c>
      <c r="B103">
        <v>110</v>
      </c>
    </row>
    <row r="104" spans="1:2" x14ac:dyDescent="0.45">
      <c r="A104" t="s">
        <v>156</v>
      </c>
      <c r="B104">
        <v>111</v>
      </c>
    </row>
    <row r="105" spans="1:2" x14ac:dyDescent="0.45">
      <c r="A105" t="s">
        <v>117</v>
      </c>
      <c r="B105">
        <v>112</v>
      </c>
    </row>
    <row r="106" spans="1:2" x14ac:dyDescent="0.45">
      <c r="A106" t="s">
        <v>157</v>
      </c>
      <c r="B106">
        <v>113</v>
      </c>
    </row>
    <row r="107" spans="1:2" x14ac:dyDescent="0.45">
      <c r="A107" t="s">
        <v>158</v>
      </c>
      <c r="B107">
        <v>114</v>
      </c>
    </row>
    <row r="108" spans="1:2" x14ac:dyDescent="0.45">
      <c r="A108" t="s">
        <v>159</v>
      </c>
      <c r="B108">
        <v>115</v>
      </c>
    </row>
    <row r="109" spans="1:2" x14ac:dyDescent="0.45">
      <c r="A109" t="s">
        <v>160</v>
      </c>
      <c r="B109">
        <v>116</v>
      </c>
    </row>
    <row r="110" spans="1:2" x14ac:dyDescent="0.45">
      <c r="A110" t="s">
        <v>161</v>
      </c>
      <c r="B110">
        <v>117</v>
      </c>
    </row>
    <row r="111" spans="1:2" x14ac:dyDescent="0.45">
      <c r="A111" t="s">
        <v>162</v>
      </c>
      <c r="B111">
        <v>118</v>
      </c>
    </row>
  </sheetData>
  <pageMargins left="0.7" right="0.7" top="0.78740157499999996" bottom="0.78740157499999996"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0"/>
  <dimension ref="A1:B80"/>
  <sheetViews>
    <sheetView topLeftCell="A2" workbookViewId="0"/>
  </sheetViews>
  <sheetFormatPr defaultColWidth="8.73046875" defaultRowHeight="14.25" x14ac:dyDescent="0.45"/>
  <cols>
    <col min="1" max="1" width="68.265625" customWidth="1"/>
    <col min="2" max="2" width="7.59765625" customWidth="1"/>
  </cols>
  <sheetData>
    <row r="1" spans="1:2" x14ac:dyDescent="0.45">
      <c r="A1" t="s">
        <v>266</v>
      </c>
      <c r="B1" s="3" t="s">
        <v>265</v>
      </c>
    </row>
    <row r="2" spans="1:2" x14ac:dyDescent="0.45">
      <c r="A2" t="s">
        <v>5868</v>
      </c>
      <c r="B2" s="22"/>
    </row>
    <row r="3" spans="1:2" x14ac:dyDescent="0.45">
      <c r="A3" t="s">
        <v>298</v>
      </c>
      <c r="B3">
        <v>71</v>
      </c>
    </row>
    <row r="4" spans="1:2" x14ac:dyDescent="0.45">
      <c r="A4" t="s">
        <v>280</v>
      </c>
      <c r="B4">
        <v>53</v>
      </c>
    </row>
    <row r="5" spans="1:2" x14ac:dyDescent="0.45">
      <c r="A5" t="s">
        <v>291</v>
      </c>
      <c r="B5">
        <v>64</v>
      </c>
    </row>
    <row r="6" spans="1:2" x14ac:dyDescent="0.45">
      <c r="A6" t="s">
        <v>286</v>
      </c>
      <c r="B6">
        <v>59</v>
      </c>
    </row>
    <row r="7" spans="1:2" x14ac:dyDescent="0.45">
      <c r="A7" t="s">
        <v>285</v>
      </c>
      <c r="B7">
        <v>58</v>
      </c>
    </row>
    <row r="8" spans="1:2" x14ac:dyDescent="0.45">
      <c r="A8" t="s">
        <v>202</v>
      </c>
      <c r="B8">
        <v>35</v>
      </c>
    </row>
    <row r="9" spans="1:2" x14ac:dyDescent="0.45">
      <c r="A9" t="s">
        <v>283</v>
      </c>
      <c r="B9">
        <v>56</v>
      </c>
    </row>
    <row r="10" spans="1:2" x14ac:dyDescent="0.45">
      <c r="A10" t="s">
        <v>210</v>
      </c>
      <c r="B10">
        <v>45</v>
      </c>
    </row>
    <row r="11" spans="1:2" x14ac:dyDescent="0.45">
      <c r="A11" t="s">
        <v>185</v>
      </c>
      <c r="B11">
        <v>17</v>
      </c>
    </row>
    <row r="12" spans="1:2" x14ac:dyDescent="0.45">
      <c r="A12" t="s">
        <v>189</v>
      </c>
      <c r="B12">
        <v>21</v>
      </c>
    </row>
    <row r="13" spans="1:2" x14ac:dyDescent="0.45">
      <c r="A13" t="s">
        <v>300</v>
      </c>
      <c r="B13">
        <v>73</v>
      </c>
    </row>
    <row r="14" spans="1:2" x14ac:dyDescent="0.45">
      <c r="A14" t="s">
        <v>193</v>
      </c>
      <c r="B14">
        <v>25</v>
      </c>
    </row>
    <row r="15" spans="1:2" x14ac:dyDescent="0.45">
      <c r="A15" t="s">
        <v>307</v>
      </c>
      <c r="B15">
        <v>80</v>
      </c>
    </row>
    <row r="16" spans="1:2" x14ac:dyDescent="0.45">
      <c r="A16" t="s">
        <v>272</v>
      </c>
      <c r="B16">
        <v>30</v>
      </c>
    </row>
    <row r="17" spans="1:2" x14ac:dyDescent="0.45">
      <c r="A17" t="s">
        <v>198</v>
      </c>
      <c r="B17">
        <v>31</v>
      </c>
    </row>
    <row r="18" spans="1:2" x14ac:dyDescent="0.45">
      <c r="A18" t="s">
        <v>184</v>
      </c>
      <c r="B18">
        <v>15</v>
      </c>
    </row>
    <row r="19" spans="1:2" x14ac:dyDescent="0.45">
      <c r="A19" t="s">
        <v>277</v>
      </c>
      <c r="B19">
        <v>49</v>
      </c>
    </row>
    <row r="20" spans="1:2" x14ac:dyDescent="0.45">
      <c r="A20" t="s">
        <v>188</v>
      </c>
      <c r="B20">
        <v>20</v>
      </c>
    </row>
    <row r="21" spans="1:2" x14ac:dyDescent="0.45">
      <c r="A21" t="s">
        <v>175</v>
      </c>
      <c r="B21">
        <v>1</v>
      </c>
    </row>
    <row r="22" spans="1:2" x14ac:dyDescent="0.45">
      <c r="A22" t="s">
        <v>174</v>
      </c>
      <c r="B22">
        <v>2</v>
      </c>
    </row>
    <row r="23" spans="1:2" x14ac:dyDescent="0.45">
      <c r="A23" t="s">
        <v>176</v>
      </c>
      <c r="B23">
        <v>3</v>
      </c>
    </row>
    <row r="24" spans="1:2" x14ac:dyDescent="0.45">
      <c r="A24" t="s">
        <v>177</v>
      </c>
      <c r="B24">
        <v>4</v>
      </c>
    </row>
    <row r="25" spans="1:2" x14ac:dyDescent="0.45">
      <c r="A25" t="s">
        <v>178</v>
      </c>
      <c r="B25">
        <v>5</v>
      </c>
    </row>
    <row r="26" spans="1:2" x14ac:dyDescent="0.45">
      <c r="A26" t="s">
        <v>179</v>
      </c>
      <c r="B26">
        <v>6</v>
      </c>
    </row>
    <row r="27" spans="1:2" x14ac:dyDescent="0.45">
      <c r="A27" t="s">
        <v>191</v>
      </c>
      <c r="B27">
        <v>23</v>
      </c>
    </row>
    <row r="28" spans="1:2" x14ac:dyDescent="0.45">
      <c r="A28" t="s">
        <v>207</v>
      </c>
      <c r="B28">
        <v>41</v>
      </c>
    </row>
    <row r="29" spans="1:2" x14ac:dyDescent="0.45">
      <c r="A29" t="s">
        <v>190</v>
      </c>
      <c r="B29">
        <v>22</v>
      </c>
    </row>
    <row r="30" spans="1:2" x14ac:dyDescent="0.45">
      <c r="A30" t="s">
        <v>183</v>
      </c>
      <c r="B30">
        <v>14</v>
      </c>
    </row>
    <row r="31" spans="1:2" x14ac:dyDescent="0.45">
      <c r="A31" t="s">
        <v>270</v>
      </c>
      <c r="B31">
        <v>13</v>
      </c>
    </row>
    <row r="32" spans="1:2" x14ac:dyDescent="0.45">
      <c r="A32" t="s">
        <v>201</v>
      </c>
      <c r="B32">
        <v>34</v>
      </c>
    </row>
    <row r="33" spans="1:2" x14ac:dyDescent="0.45">
      <c r="A33" t="s">
        <v>279</v>
      </c>
      <c r="B33">
        <v>51</v>
      </c>
    </row>
    <row r="34" spans="1:2" x14ac:dyDescent="0.45">
      <c r="A34" t="s">
        <v>276</v>
      </c>
      <c r="B34">
        <v>48</v>
      </c>
    </row>
    <row r="35" spans="1:2" x14ac:dyDescent="0.45">
      <c r="A35" t="s">
        <v>275</v>
      </c>
      <c r="B35">
        <v>47</v>
      </c>
    </row>
    <row r="36" spans="1:2" x14ac:dyDescent="0.45">
      <c r="A36" t="s">
        <v>186</v>
      </c>
      <c r="B36">
        <v>18</v>
      </c>
    </row>
    <row r="37" spans="1:2" x14ac:dyDescent="0.45">
      <c r="A37" t="s">
        <v>289</v>
      </c>
      <c r="B37">
        <v>62</v>
      </c>
    </row>
    <row r="38" spans="1:2" x14ac:dyDescent="0.45">
      <c r="A38" t="s">
        <v>205</v>
      </c>
      <c r="B38">
        <v>38</v>
      </c>
    </row>
    <row r="39" spans="1:2" x14ac:dyDescent="0.45">
      <c r="A39" t="s">
        <v>206</v>
      </c>
      <c r="B39">
        <v>39</v>
      </c>
    </row>
    <row r="40" spans="1:2" x14ac:dyDescent="0.45">
      <c r="A40" t="s">
        <v>203</v>
      </c>
      <c r="B40">
        <v>36</v>
      </c>
    </row>
    <row r="41" spans="1:2" x14ac:dyDescent="0.45">
      <c r="A41" t="s">
        <v>204</v>
      </c>
      <c r="B41">
        <v>37</v>
      </c>
    </row>
    <row r="42" spans="1:2" x14ac:dyDescent="0.45">
      <c r="A42" t="s">
        <v>182</v>
      </c>
      <c r="B42">
        <v>11</v>
      </c>
    </row>
    <row r="43" spans="1:2" x14ac:dyDescent="0.45">
      <c r="A43" t="s">
        <v>295</v>
      </c>
      <c r="B43">
        <v>68</v>
      </c>
    </row>
    <row r="44" spans="1:2" x14ac:dyDescent="0.45">
      <c r="A44" t="s">
        <v>209</v>
      </c>
      <c r="B44">
        <v>44</v>
      </c>
    </row>
    <row r="45" spans="1:2" x14ac:dyDescent="0.45">
      <c r="A45" t="s">
        <v>194</v>
      </c>
      <c r="B45">
        <v>26</v>
      </c>
    </row>
    <row r="46" spans="1:2" x14ac:dyDescent="0.45">
      <c r="A46" t="s">
        <v>196</v>
      </c>
      <c r="B46">
        <v>28</v>
      </c>
    </row>
    <row r="47" spans="1:2" x14ac:dyDescent="0.45">
      <c r="A47" t="s">
        <v>267</v>
      </c>
      <c r="B47">
        <v>8</v>
      </c>
    </row>
    <row r="48" spans="1:2" x14ac:dyDescent="0.45">
      <c r="A48" t="s">
        <v>208</v>
      </c>
      <c r="B48">
        <v>42</v>
      </c>
    </row>
    <row r="49" spans="1:2" x14ac:dyDescent="0.45">
      <c r="A49" t="s">
        <v>269</v>
      </c>
      <c r="B49">
        <v>12</v>
      </c>
    </row>
    <row r="50" spans="1:2" x14ac:dyDescent="0.45">
      <c r="A50" t="s">
        <v>197</v>
      </c>
      <c r="B50">
        <v>29</v>
      </c>
    </row>
    <row r="51" spans="1:2" x14ac:dyDescent="0.45">
      <c r="A51" t="s">
        <v>278</v>
      </c>
      <c r="B51">
        <v>50</v>
      </c>
    </row>
    <row r="52" spans="1:2" x14ac:dyDescent="0.45">
      <c r="A52" t="s">
        <v>281</v>
      </c>
      <c r="B52">
        <v>54</v>
      </c>
    </row>
    <row r="53" spans="1:2" x14ac:dyDescent="0.45">
      <c r="A53" t="s">
        <v>181</v>
      </c>
      <c r="B53">
        <v>9</v>
      </c>
    </row>
    <row r="54" spans="1:2" x14ac:dyDescent="0.45">
      <c r="A54" t="s">
        <v>305</v>
      </c>
      <c r="B54">
        <v>78</v>
      </c>
    </row>
    <row r="55" spans="1:2" x14ac:dyDescent="0.45">
      <c r="A55" t="s">
        <v>304</v>
      </c>
      <c r="B55">
        <v>77</v>
      </c>
    </row>
    <row r="56" spans="1:2" x14ac:dyDescent="0.45">
      <c r="A56" t="s">
        <v>180</v>
      </c>
      <c r="B56">
        <v>7</v>
      </c>
    </row>
    <row r="57" spans="1:2" x14ac:dyDescent="0.45">
      <c r="A57" t="s">
        <v>282</v>
      </c>
      <c r="B57">
        <v>55</v>
      </c>
    </row>
    <row r="58" spans="1:2" x14ac:dyDescent="0.45">
      <c r="A58" t="s">
        <v>297</v>
      </c>
      <c r="B58">
        <v>70</v>
      </c>
    </row>
    <row r="59" spans="1:2" x14ac:dyDescent="0.45">
      <c r="A59" t="s">
        <v>296</v>
      </c>
      <c r="B59">
        <v>69</v>
      </c>
    </row>
    <row r="60" spans="1:2" x14ac:dyDescent="0.45">
      <c r="A60" t="s">
        <v>271</v>
      </c>
      <c r="B60">
        <v>16</v>
      </c>
    </row>
    <row r="61" spans="1:2" x14ac:dyDescent="0.45">
      <c r="A61" t="s">
        <v>274</v>
      </c>
      <c r="B61">
        <v>46</v>
      </c>
    </row>
    <row r="62" spans="1:2" x14ac:dyDescent="0.45">
      <c r="A62" t="s">
        <v>268</v>
      </c>
      <c r="B62">
        <v>10</v>
      </c>
    </row>
    <row r="63" spans="1:2" x14ac:dyDescent="0.45">
      <c r="A63" t="s">
        <v>192</v>
      </c>
      <c r="B63">
        <v>24</v>
      </c>
    </row>
    <row r="64" spans="1:2" x14ac:dyDescent="0.45">
      <c r="A64" t="s">
        <v>302</v>
      </c>
      <c r="B64">
        <v>75</v>
      </c>
    </row>
    <row r="65" spans="1:2" x14ac:dyDescent="0.45">
      <c r="A65" t="s">
        <v>303</v>
      </c>
      <c r="B65">
        <v>76</v>
      </c>
    </row>
    <row r="66" spans="1:2" x14ac:dyDescent="0.45">
      <c r="A66" t="s">
        <v>306</v>
      </c>
      <c r="B66">
        <v>79</v>
      </c>
    </row>
    <row r="67" spans="1:2" x14ac:dyDescent="0.45">
      <c r="A67" t="s">
        <v>301</v>
      </c>
      <c r="B67">
        <v>74</v>
      </c>
    </row>
    <row r="68" spans="1:2" x14ac:dyDescent="0.45">
      <c r="A68" t="s">
        <v>187</v>
      </c>
      <c r="B68">
        <v>19</v>
      </c>
    </row>
    <row r="69" spans="1:2" x14ac:dyDescent="0.45">
      <c r="A69" t="s">
        <v>273</v>
      </c>
      <c r="B69">
        <v>43</v>
      </c>
    </row>
    <row r="70" spans="1:2" x14ac:dyDescent="0.45">
      <c r="A70" t="s">
        <v>200</v>
      </c>
      <c r="B70">
        <v>33</v>
      </c>
    </row>
    <row r="71" spans="1:2" x14ac:dyDescent="0.45">
      <c r="A71" t="s">
        <v>290</v>
      </c>
      <c r="B71">
        <v>63</v>
      </c>
    </row>
    <row r="72" spans="1:2" x14ac:dyDescent="0.45">
      <c r="A72" t="s">
        <v>284</v>
      </c>
      <c r="B72">
        <v>57</v>
      </c>
    </row>
    <row r="73" spans="1:2" x14ac:dyDescent="0.45">
      <c r="A73" t="s">
        <v>287</v>
      </c>
      <c r="B73">
        <v>60</v>
      </c>
    </row>
    <row r="74" spans="1:2" x14ac:dyDescent="0.45">
      <c r="A74" t="s">
        <v>288</v>
      </c>
      <c r="B74">
        <v>61</v>
      </c>
    </row>
    <row r="75" spans="1:2" x14ac:dyDescent="0.45">
      <c r="A75" t="s">
        <v>199</v>
      </c>
      <c r="B75">
        <v>32</v>
      </c>
    </row>
    <row r="76" spans="1:2" x14ac:dyDescent="0.45">
      <c r="A76" t="s">
        <v>292</v>
      </c>
      <c r="B76">
        <v>65</v>
      </c>
    </row>
    <row r="77" spans="1:2" x14ac:dyDescent="0.45">
      <c r="A77" t="s">
        <v>293</v>
      </c>
      <c r="B77">
        <v>66</v>
      </c>
    </row>
    <row r="78" spans="1:2" x14ac:dyDescent="0.45">
      <c r="A78" t="s">
        <v>294</v>
      </c>
      <c r="B78">
        <v>67</v>
      </c>
    </row>
    <row r="79" spans="1:2" x14ac:dyDescent="0.45">
      <c r="A79" t="s">
        <v>195</v>
      </c>
      <c r="B79">
        <v>27</v>
      </c>
    </row>
    <row r="80" spans="1:2" x14ac:dyDescent="0.45">
      <c r="A80" t="s">
        <v>299</v>
      </c>
      <c r="B80">
        <v>72</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8698-5E29-4C03-8130-A323A0D3C0C6}">
  <sheetPr codeName="Tabelle11"/>
  <dimension ref="A1:E5421"/>
  <sheetViews>
    <sheetView workbookViewId="0"/>
  </sheetViews>
  <sheetFormatPr defaultColWidth="11.3984375" defaultRowHeight="14.25" x14ac:dyDescent="0.45"/>
  <cols>
    <col min="1" max="1" width="32" bestFit="1" customWidth="1"/>
    <col min="4" max="4" width="24.73046875" bestFit="1" customWidth="1"/>
  </cols>
  <sheetData>
    <row r="1" spans="1:5" x14ac:dyDescent="0.45">
      <c r="A1" t="s">
        <v>261</v>
      </c>
      <c r="B1" t="s">
        <v>444</v>
      </c>
      <c r="D1" t="s">
        <v>71</v>
      </c>
      <c r="E1" t="s">
        <v>5864</v>
      </c>
    </row>
    <row r="2" spans="1:5" x14ac:dyDescent="0.45">
      <c r="A2" s="126" t="str">
        <f ca="1">nothing</f>
        <v>[keine Eingabe]</v>
      </c>
      <c r="B2" s="21"/>
      <c r="D2" s="126" t="str">
        <f ca="1">nothing</f>
        <v>[keine Eingabe]</v>
      </c>
      <c r="E2" s="19"/>
    </row>
    <row r="3" spans="1:5" x14ac:dyDescent="0.45">
      <c r="A3" s="16" t="s">
        <v>72</v>
      </c>
      <c r="B3" s="17">
        <v>1477</v>
      </c>
      <c r="D3" s="18" t="s">
        <v>72</v>
      </c>
      <c r="E3" s="19">
        <v>2</v>
      </c>
    </row>
    <row r="4" spans="1:5" x14ac:dyDescent="0.45">
      <c r="A4" s="16" t="s">
        <v>1898</v>
      </c>
      <c r="B4" s="17">
        <v>1478</v>
      </c>
      <c r="D4" s="18" t="s">
        <v>5852</v>
      </c>
      <c r="E4" s="19">
        <v>43</v>
      </c>
    </row>
    <row r="5" spans="1:5" x14ac:dyDescent="0.45">
      <c r="A5" s="16" t="s">
        <v>445</v>
      </c>
      <c r="B5" s="17">
        <v>1</v>
      </c>
      <c r="D5" s="18" t="s">
        <v>445</v>
      </c>
      <c r="E5" s="19">
        <v>44</v>
      </c>
    </row>
    <row r="6" spans="1:5" x14ac:dyDescent="0.45">
      <c r="A6" s="16" t="s">
        <v>1429</v>
      </c>
      <c r="B6" s="17">
        <v>1002</v>
      </c>
      <c r="D6" s="18" t="s">
        <v>73</v>
      </c>
      <c r="E6" s="19">
        <v>35</v>
      </c>
    </row>
    <row r="7" spans="1:5" x14ac:dyDescent="0.45">
      <c r="A7" s="16" t="s">
        <v>1899</v>
      </c>
      <c r="B7" s="17">
        <v>1479</v>
      </c>
      <c r="D7" s="18" t="s">
        <v>1909</v>
      </c>
      <c r="E7" s="19">
        <v>45</v>
      </c>
    </row>
    <row r="8" spans="1:5" x14ac:dyDescent="0.45">
      <c r="A8" s="16" t="s">
        <v>446</v>
      </c>
      <c r="B8" s="17">
        <v>2</v>
      </c>
      <c r="D8" s="18" t="s">
        <v>1910</v>
      </c>
      <c r="E8" s="19">
        <v>46</v>
      </c>
    </row>
    <row r="9" spans="1:5" x14ac:dyDescent="0.45">
      <c r="A9" s="16" t="s">
        <v>1900</v>
      </c>
      <c r="B9" s="17">
        <v>1480</v>
      </c>
      <c r="D9" s="18" t="s">
        <v>74</v>
      </c>
      <c r="E9" s="19">
        <v>8</v>
      </c>
    </row>
    <row r="10" spans="1:5" x14ac:dyDescent="0.45">
      <c r="A10" s="16" t="s">
        <v>1901</v>
      </c>
      <c r="B10" s="17">
        <v>1481</v>
      </c>
      <c r="D10" s="18" t="s">
        <v>75</v>
      </c>
      <c r="E10" s="19">
        <v>9</v>
      </c>
    </row>
    <row r="11" spans="1:5" x14ac:dyDescent="0.45">
      <c r="A11" s="16" t="s">
        <v>1902</v>
      </c>
      <c r="B11" s="17">
        <v>1482</v>
      </c>
      <c r="D11" s="18" t="s">
        <v>1959</v>
      </c>
      <c r="E11" s="19">
        <v>47</v>
      </c>
    </row>
    <row r="12" spans="1:5" x14ac:dyDescent="0.45">
      <c r="A12" s="16" t="s">
        <v>1903</v>
      </c>
      <c r="B12" s="17">
        <v>1483</v>
      </c>
      <c r="D12" s="18" t="s">
        <v>76</v>
      </c>
      <c r="E12" s="19">
        <v>39</v>
      </c>
    </row>
    <row r="13" spans="1:5" x14ac:dyDescent="0.45">
      <c r="A13" s="16" t="s">
        <v>447</v>
      </c>
      <c r="B13" s="17">
        <v>3</v>
      </c>
      <c r="D13" s="18" t="s">
        <v>77</v>
      </c>
      <c r="E13" s="19">
        <v>12</v>
      </c>
    </row>
    <row r="14" spans="1:5" x14ac:dyDescent="0.45">
      <c r="A14" s="16" t="s">
        <v>1904</v>
      </c>
      <c r="B14" s="17">
        <v>1484</v>
      </c>
      <c r="D14" s="18" t="s">
        <v>78</v>
      </c>
      <c r="E14" s="19">
        <v>11</v>
      </c>
    </row>
    <row r="15" spans="1:5" x14ac:dyDescent="0.45">
      <c r="A15" s="16" t="s">
        <v>1905</v>
      </c>
      <c r="B15" s="17">
        <v>1485</v>
      </c>
      <c r="D15" s="18" t="s">
        <v>79</v>
      </c>
      <c r="E15" s="19">
        <v>31</v>
      </c>
    </row>
    <row r="16" spans="1:5" x14ac:dyDescent="0.45">
      <c r="A16" s="16" t="s">
        <v>1829</v>
      </c>
      <c r="B16" s="17">
        <v>1404</v>
      </c>
      <c r="D16" s="18" t="s">
        <v>80</v>
      </c>
      <c r="E16" s="19">
        <v>13</v>
      </c>
    </row>
    <row r="17" spans="1:5" x14ac:dyDescent="0.45">
      <c r="A17" s="16" t="s">
        <v>1430</v>
      </c>
      <c r="B17" s="17">
        <v>1003</v>
      </c>
      <c r="D17" s="18" t="s">
        <v>2162</v>
      </c>
      <c r="E17" s="19">
        <v>48</v>
      </c>
    </row>
    <row r="18" spans="1:5" x14ac:dyDescent="0.45">
      <c r="A18" s="16" t="s">
        <v>73</v>
      </c>
      <c r="B18" s="17">
        <v>1486</v>
      </c>
      <c r="D18" s="18" t="s">
        <v>5853</v>
      </c>
      <c r="E18" s="19">
        <v>50</v>
      </c>
    </row>
    <row r="19" spans="1:5" x14ac:dyDescent="0.45">
      <c r="A19" s="16" t="s">
        <v>1906</v>
      </c>
      <c r="B19" s="17">
        <v>1487</v>
      </c>
      <c r="D19" s="18" t="s">
        <v>2273</v>
      </c>
      <c r="E19" s="19">
        <v>49</v>
      </c>
    </row>
    <row r="20" spans="1:5" x14ac:dyDescent="0.45">
      <c r="A20" s="16" t="s">
        <v>1907</v>
      </c>
      <c r="B20" s="17">
        <v>1488</v>
      </c>
      <c r="D20" s="18" t="s">
        <v>2428</v>
      </c>
      <c r="E20" s="19">
        <v>51</v>
      </c>
    </row>
    <row r="21" spans="1:5" x14ac:dyDescent="0.45">
      <c r="A21" s="16" t="s">
        <v>1908</v>
      </c>
      <c r="B21" s="17">
        <v>1489</v>
      </c>
      <c r="D21" s="18" t="s">
        <v>5854</v>
      </c>
      <c r="E21" s="19">
        <v>52</v>
      </c>
    </row>
    <row r="22" spans="1:5" x14ac:dyDescent="0.45">
      <c r="A22" s="16" t="s">
        <v>1909</v>
      </c>
      <c r="B22" s="17">
        <v>1490</v>
      </c>
      <c r="D22" s="18" t="s">
        <v>2435</v>
      </c>
      <c r="E22" s="19">
        <v>55</v>
      </c>
    </row>
    <row r="23" spans="1:5" x14ac:dyDescent="0.45">
      <c r="A23" s="16" t="s">
        <v>1910</v>
      </c>
      <c r="B23" s="17">
        <v>1491</v>
      </c>
      <c r="D23" s="18" t="s">
        <v>2436</v>
      </c>
      <c r="E23" s="19">
        <v>53</v>
      </c>
    </row>
    <row r="24" spans="1:5" x14ac:dyDescent="0.45">
      <c r="A24" s="16" t="s">
        <v>74</v>
      </c>
      <c r="B24" s="17">
        <v>1492</v>
      </c>
      <c r="D24" s="18" t="s">
        <v>2437</v>
      </c>
      <c r="E24" s="19">
        <v>54</v>
      </c>
    </row>
    <row r="25" spans="1:5" x14ac:dyDescent="0.45">
      <c r="A25" s="16" t="s">
        <v>1911</v>
      </c>
      <c r="B25" s="17">
        <v>1493</v>
      </c>
      <c r="D25" s="18" t="s">
        <v>81</v>
      </c>
      <c r="E25" s="19">
        <v>29</v>
      </c>
    </row>
    <row r="26" spans="1:5" x14ac:dyDescent="0.45">
      <c r="A26" s="16" t="s">
        <v>1912</v>
      </c>
      <c r="B26" s="17">
        <v>1494</v>
      </c>
      <c r="D26" s="18" t="s">
        <v>2534</v>
      </c>
      <c r="E26" s="19">
        <v>56</v>
      </c>
    </row>
    <row r="27" spans="1:5" x14ac:dyDescent="0.45">
      <c r="A27" s="16" t="s">
        <v>75</v>
      </c>
      <c r="B27" s="17">
        <v>4</v>
      </c>
      <c r="D27" s="18" t="s">
        <v>617</v>
      </c>
      <c r="E27" s="19">
        <v>57</v>
      </c>
    </row>
    <row r="28" spans="1:5" x14ac:dyDescent="0.45">
      <c r="A28" s="16" t="s">
        <v>1913</v>
      </c>
      <c r="B28" s="17">
        <v>1495</v>
      </c>
      <c r="D28" s="18" t="s">
        <v>82</v>
      </c>
      <c r="E28" s="19">
        <v>19</v>
      </c>
    </row>
    <row r="29" spans="1:5" x14ac:dyDescent="0.45">
      <c r="A29" s="16" t="s">
        <v>448</v>
      </c>
      <c r="B29" s="17">
        <v>5</v>
      </c>
      <c r="D29" s="18" t="s">
        <v>83</v>
      </c>
      <c r="E29" s="19">
        <v>20</v>
      </c>
    </row>
    <row r="30" spans="1:5" x14ac:dyDescent="0.45">
      <c r="A30" s="16" t="s">
        <v>1914</v>
      </c>
      <c r="B30" s="17">
        <v>1496</v>
      </c>
      <c r="D30" s="18" t="s">
        <v>84</v>
      </c>
      <c r="E30" s="19">
        <v>25</v>
      </c>
    </row>
    <row r="31" spans="1:5" x14ac:dyDescent="0.45">
      <c r="A31" s="16" t="s">
        <v>1915</v>
      </c>
      <c r="B31" s="17">
        <v>1497</v>
      </c>
      <c r="D31" s="18" t="s">
        <v>2765</v>
      </c>
      <c r="E31" s="19">
        <v>58</v>
      </c>
    </row>
    <row r="32" spans="1:5" x14ac:dyDescent="0.45">
      <c r="A32" s="16" t="s">
        <v>1916</v>
      </c>
      <c r="B32" s="17">
        <v>1498</v>
      </c>
      <c r="D32" s="18" t="s">
        <v>667</v>
      </c>
      <c r="E32" s="19">
        <v>59</v>
      </c>
    </row>
    <row r="33" spans="1:5" x14ac:dyDescent="0.45">
      <c r="A33" s="16" t="s">
        <v>1917</v>
      </c>
      <c r="B33" s="17">
        <v>1499</v>
      </c>
      <c r="D33" s="18" t="s">
        <v>2950</v>
      </c>
      <c r="E33" s="19">
        <v>60</v>
      </c>
    </row>
    <row r="34" spans="1:5" x14ac:dyDescent="0.45">
      <c r="A34" s="16" t="s">
        <v>1918</v>
      </c>
      <c r="B34" s="17">
        <v>1500</v>
      </c>
      <c r="D34" s="18" t="s">
        <v>2951</v>
      </c>
      <c r="E34" s="19">
        <v>61</v>
      </c>
    </row>
    <row r="35" spans="1:5" x14ac:dyDescent="0.45">
      <c r="A35" s="16" t="s">
        <v>1919</v>
      </c>
      <c r="B35" s="17">
        <v>1501</v>
      </c>
      <c r="D35" s="18" t="s">
        <v>85</v>
      </c>
      <c r="E35" s="19">
        <v>33</v>
      </c>
    </row>
    <row r="36" spans="1:5" x14ac:dyDescent="0.45">
      <c r="A36" s="16" t="s">
        <v>1920</v>
      </c>
      <c r="B36" s="17">
        <v>1502</v>
      </c>
      <c r="D36" s="18" t="s">
        <v>731</v>
      </c>
      <c r="E36" s="19">
        <v>62</v>
      </c>
    </row>
    <row r="37" spans="1:5" x14ac:dyDescent="0.45">
      <c r="A37" s="16" t="s">
        <v>1921</v>
      </c>
      <c r="B37" s="17">
        <v>1503</v>
      </c>
      <c r="D37" s="18" t="s">
        <v>1811</v>
      </c>
      <c r="E37" s="19">
        <v>63</v>
      </c>
    </row>
    <row r="38" spans="1:5" x14ac:dyDescent="0.45">
      <c r="A38" s="16" t="s">
        <v>1922</v>
      </c>
      <c r="B38" s="17">
        <v>1504</v>
      </c>
      <c r="D38" s="18" t="s">
        <v>3045</v>
      </c>
      <c r="E38" s="19">
        <v>64</v>
      </c>
    </row>
    <row r="39" spans="1:5" x14ac:dyDescent="0.45">
      <c r="A39" s="16" t="s">
        <v>1923</v>
      </c>
      <c r="B39" s="17">
        <v>1505</v>
      </c>
      <c r="D39" s="18" t="s">
        <v>756</v>
      </c>
      <c r="E39" s="19">
        <v>65</v>
      </c>
    </row>
    <row r="40" spans="1:5" x14ac:dyDescent="0.45">
      <c r="A40" s="16" t="s">
        <v>1924</v>
      </c>
      <c r="B40" s="17">
        <v>1506</v>
      </c>
      <c r="D40" s="18" t="s">
        <v>3193</v>
      </c>
      <c r="E40" s="19">
        <v>66</v>
      </c>
    </row>
    <row r="41" spans="1:5" x14ac:dyDescent="0.45">
      <c r="A41" s="16" t="s">
        <v>1925</v>
      </c>
      <c r="B41" s="17">
        <v>1507</v>
      </c>
      <c r="D41" s="18" t="s">
        <v>824</v>
      </c>
      <c r="E41" s="19">
        <v>67</v>
      </c>
    </row>
    <row r="42" spans="1:5" x14ac:dyDescent="0.45">
      <c r="A42" s="16" t="s">
        <v>1926</v>
      </c>
      <c r="B42" s="17">
        <v>1508</v>
      </c>
      <c r="D42" s="18" t="s">
        <v>86</v>
      </c>
      <c r="E42" s="19">
        <v>3</v>
      </c>
    </row>
    <row r="43" spans="1:5" x14ac:dyDescent="0.45">
      <c r="A43" s="16" t="s">
        <v>1927</v>
      </c>
      <c r="B43" s="17">
        <v>1509</v>
      </c>
      <c r="D43" s="18" t="s">
        <v>87</v>
      </c>
      <c r="E43" s="19">
        <v>10</v>
      </c>
    </row>
    <row r="44" spans="1:5" x14ac:dyDescent="0.45">
      <c r="A44" s="16" t="s">
        <v>1928</v>
      </c>
      <c r="B44" s="17">
        <v>1510</v>
      </c>
      <c r="D44" s="18" t="s">
        <v>3476</v>
      </c>
      <c r="E44" s="19">
        <v>68</v>
      </c>
    </row>
    <row r="45" spans="1:5" x14ac:dyDescent="0.45">
      <c r="A45" s="16" t="s">
        <v>1929</v>
      </c>
      <c r="B45" s="17">
        <v>1511</v>
      </c>
      <c r="D45" s="18" t="s">
        <v>849</v>
      </c>
      <c r="E45" s="19">
        <v>69</v>
      </c>
    </row>
    <row r="46" spans="1:5" x14ac:dyDescent="0.45">
      <c r="A46" s="16" t="s">
        <v>1930</v>
      </c>
      <c r="B46" s="17">
        <v>1512</v>
      </c>
      <c r="D46" s="18" t="s">
        <v>5855</v>
      </c>
      <c r="E46" s="19">
        <v>70</v>
      </c>
    </row>
    <row r="47" spans="1:5" x14ac:dyDescent="0.45">
      <c r="A47" s="16" t="s">
        <v>449</v>
      </c>
      <c r="B47" s="17">
        <v>6</v>
      </c>
      <c r="D47" s="18" t="s">
        <v>88</v>
      </c>
      <c r="E47" s="19">
        <v>23</v>
      </c>
    </row>
    <row r="48" spans="1:5" x14ac:dyDescent="0.45">
      <c r="A48" s="16" t="s">
        <v>1931</v>
      </c>
      <c r="B48" s="17">
        <v>1513</v>
      </c>
      <c r="D48" s="18" t="s">
        <v>102</v>
      </c>
      <c r="E48" s="19">
        <v>27</v>
      </c>
    </row>
    <row r="49" spans="1:5" x14ac:dyDescent="0.45">
      <c r="A49" s="16" t="s">
        <v>1932</v>
      </c>
      <c r="B49" s="17">
        <v>1514</v>
      </c>
      <c r="D49" s="18" t="s">
        <v>950</v>
      </c>
      <c r="E49" s="19">
        <v>71</v>
      </c>
    </row>
    <row r="50" spans="1:5" x14ac:dyDescent="0.45">
      <c r="A50" s="16" t="s">
        <v>1933</v>
      </c>
      <c r="B50" s="17">
        <v>1515</v>
      </c>
      <c r="D50" s="18" t="s">
        <v>99</v>
      </c>
      <c r="E50" s="19">
        <v>22</v>
      </c>
    </row>
    <row r="51" spans="1:5" x14ac:dyDescent="0.45">
      <c r="A51" s="16" t="s">
        <v>450</v>
      </c>
      <c r="B51" s="17">
        <v>7</v>
      </c>
      <c r="D51" s="18" t="s">
        <v>952</v>
      </c>
      <c r="E51" s="19">
        <v>72</v>
      </c>
    </row>
    <row r="52" spans="1:5" x14ac:dyDescent="0.45">
      <c r="A52" s="16" t="s">
        <v>1934</v>
      </c>
      <c r="B52" s="17">
        <v>1516</v>
      </c>
      <c r="D52" s="18" t="s">
        <v>3895</v>
      </c>
      <c r="E52" s="19">
        <v>73</v>
      </c>
    </row>
    <row r="53" spans="1:5" x14ac:dyDescent="0.45">
      <c r="A53" s="16" t="s">
        <v>1935</v>
      </c>
      <c r="B53" s="17">
        <v>1517</v>
      </c>
      <c r="D53" s="18" t="s">
        <v>92</v>
      </c>
      <c r="E53" s="19">
        <v>6</v>
      </c>
    </row>
    <row r="54" spans="1:5" x14ac:dyDescent="0.45">
      <c r="A54" s="16" t="s">
        <v>451</v>
      </c>
      <c r="B54" s="17">
        <v>8</v>
      </c>
      <c r="D54" s="18" t="s">
        <v>968</v>
      </c>
      <c r="E54" s="19">
        <v>74</v>
      </c>
    </row>
    <row r="55" spans="1:5" x14ac:dyDescent="0.45">
      <c r="A55" s="16" t="s">
        <v>1936</v>
      </c>
      <c r="B55" s="17">
        <v>1518</v>
      </c>
      <c r="D55" s="18" t="s">
        <v>3997</v>
      </c>
      <c r="E55" s="19">
        <v>75</v>
      </c>
    </row>
    <row r="56" spans="1:5" x14ac:dyDescent="0.45">
      <c r="A56" s="16" t="s">
        <v>1937</v>
      </c>
      <c r="B56" s="17">
        <v>1519</v>
      </c>
      <c r="D56" s="18" t="s">
        <v>4026</v>
      </c>
      <c r="E56" s="19">
        <v>76</v>
      </c>
    </row>
    <row r="57" spans="1:5" x14ac:dyDescent="0.45">
      <c r="A57" s="16" t="s">
        <v>1938</v>
      </c>
      <c r="B57" s="17">
        <v>1520</v>
      </c>
      <c r="D57" s="18" t="s">
        <v>4034</v>
      </c>
      <c r="E57" s="19">
        <v>78</v>
      </c>
    </row>
    <row r="58" spans="1:5" x14ac:dyDescent="0.45">
      <c r="A58" s="16" t="s">
        <v>452</v>
      </c>
      <c r="B58" s="17">
        <v>9</v>
      </c>
      <c r="D58" s="18" t="s">
        <v>1013</v>
      </c>
      <c r="E58" s="19">
        <v>77</v>
      </c>
    </row>
    <row r="59" spans="1:5" x14ac:dyDescent="0.45">
      <c r="A59" s="16" t="s">
        <v>1939</v>
      </c>
      <c r="B59" s="17">
        <v>1521</v>
      </c>
      <c r="D59" s="18" t="s">
        <v>5856</v>
      </c>
      <c r="E59" s="19">
        <v>79</v>
      </c>
    </row>
    <row r="60" spans="1:5" x14ac:dyDescent="0.45">
      <c r="A60" s="16" t="s">
        <v>1940</v>
      </c>
      <c r="B60" s="17">
        <v>1522</v>
      </c>
      <c r="D60" s="18" t="s">
        <v>108</v>
      </c>
      <c r="E60" s="19">
        <v>37</v>
      </c>
    </row>
    <row r="61" spans="1:5" x14ac:dyDescent="0.45">
      <c r="A61" s="16" t="s">
        <v>453</v>
      </c>
      <c r="B61" s="17">
        <v>10</v>
      </c>
      <c r="D61" s="18" t="s">
        <v>1825</v>
      </c>
      <c r="E61" s="19">
        <v>80</v>
      </c>
    </row>
    <row r="62" spans="1:5" x14ac:dyDescent="0.45">
      <c r="A62" s="16" t="s">
        <v>454</v>
      </c>
      <c r="B62" s="17">
        <v>11</v>
      </c>
      <c r="D62" s="18" t="s">
        <v>1069</v>
      </c>
      <c r="E62" s="19">
        <v>81</v>
      </c>
    </row>
    <row r="63" spans="1:5" x14ac:dyDescent="0.45">
      <c r="A63" s="16" t="s">
        <v>455</v>
      </c>
      <c r="B63" s="17">
        <v>12</v>
      </c>
      <c r="D63" s="18" t="s">
        <v>4327</v>
      </c>
      <c r="E63" s="19">
        <v>82</v>
      </c>
    </row>
    <row r="64" spans="1:5" x14ac:dyDescent="0.45">
      <c r="A64" s="16" t="s">
        <v>1941</v>
      </c>
      <c r="B64" s="17">
        <v>1523</v>
      </c>
      <c r="D64" s="18" t="s">
        <v>4412</v>
      </c>
      <c r="E64" s="19">
        <v>41</v>
      </c>
    </row>
    <row r="65" spans="1:5" x14ac:dyDescent="0.45">
      <c r="A65" s="16" t="s">
        <v>1942</v>
      </c>
      <c r="B65" s="17">
        <v>1524</v>
      </c>
      <c r="D65" s="18" t="s">
        <v>89</v>
      </c>
      <c r="E65" s="19">
        <v>1</v>
      </c>
    </row>
    <row r="66" spans="1:5" x14ac:dyDescent="0.45">
      <c r="A66" s="16" t="s">
        <v>456</v>
      </c>
      <c r="B66" s="17">
        <v>13</v>
      </c>
      <c r="D66" s="18" t="s">
        <v>5857</v>
      </c>
      <c r="E66" s="19">
        <v>84</v>
      </c>
    </row>
    <row r="67" spans="1:5" x14ac:dyDescent="0.45">
      <c r="A67" s="16" t="s">
        <v>457</v>
      </c>
      <c r="B67" s="17">
        <v>14</v>
      </c>
      <c r="D67" s="18" t="s">
        <v>1173</v>
      </c>
      <c r="E67" s="19">
        <v>85</v>
      </c>
    </row>
    <row r="68" spans="1:5" x14ac:dyDescent="0.45">
      <c r="A68" s="16" t="s">
        <v>1943</v>
      </c>
      <c r="B68" s="17">
        <v>1525</v>
      </c>
      <c r="D68" s="18" t="s">
        <v>91</v>
      </c>
      <c r="E68" s="19">
        <v>5</v>
      </c>
    </row>
    <row r="69" spans="1:5" x14ac:dyDescent="0.45">
      <c r="A69" s="16" t="s">
        <v>458</v>
      </c>
      <c r="B69" s="17">
        <v>15</v>
      </c>
      <c r="D69" s="18" t="s">
        <v>4574</v>
      </c>
      <c r="E69" s="19">
        <v>86</v>
      </c>
    </row>
    <row r="70" spans="1:5" x14ac:dyDescent="0.45">
      <c r="A70" s="16" t="s">
        <v>1944</v>
      </c>
      <c r="B70" s="17">
        <v>1526</v>
      </c>
      <c r="D70" s="18" t="s">
        <v>5858</v>
      </c>
      <c r="E70" s="19">
        <v>87</v>
      </c>
    </row>
    <row r="71" spans="1:5" x14ac:dyDescent="0.45">
      <c r="A71" s="16" t="s">
        <v>1945</v>
      </c>
      <c r="B71" s="17">
        <v>1527</v>
      </c>
      <c r="D71" s="18" t="s">
        <v>5859</v>
      </c>
      <c r="E71" s="19">
        <v>88</v>
      </c>
    </row>
    <row r="72" spans="1:5" x14ac:dyDescent="0.45">
      <c r="A72" s="16" t="s">
        <v>1946</v>
      </c>
      <c r="B72" s="17">
        <v>1528</v>
      </c>
      <c r="D72" s="18" t="s">
        <v>4575</v>
      </c>
      <c r="E72" s="19">
        <v>89</v>
      </c>
    </row>
    <row r="73" spans="1:5" x14ac:dyDescent="0.45">
      <c r="A73" s="16" t="s">
        <v>459</v>
      </c>
      <c r="B73" s="17">
        <v>16</v>
      </c>
      <c r="D73" s="18" t="s">
        <v>105</v>
      </c>
      <c r="E73" s="19">
        <v>32</v>
      </c>
    </row>
    <row r="74" spans="1:5" x14ac:dyDescent="0.45">
      <c r="A74" s="16" t="s">
        <v>1947</v>
      </c>
      <c r="B74" s="17">
        <v>1529</v>
      </c>
      <c r="D74" s="18" t="s">
        <v>110</v>
      </c>
      <c r="E74" s="19">
        <v>42</v>
      </c>
    </row>
    <row r="75" spans="1:5" x14ac:dyDescent="0.45">
      <c r="A75" s="16" t="s">
        <v>460</v>
      </c>
      <c r="B75" s="17">
        <v>17</v>
      </c>
      <c r="D75" s="18" t="s">
        <v>90</v>
      </c>
      <c r="E75" s="19">
        <v>4</v>
      </c>
    </row>
    <row r="76" spans="1:5" x14ac:dyDescent="0.45">
      <c r="A76" s="16" t="s">
        <v>1948</v>
      </c>
      <c r="B76" s="17">
        <v>1530</v>
      </c>
      <c r="D76" s="18" t="s">
        <v>1183</v>
      </c>
      <c r="E76" s="19">
        <v>40</v>
      </c>
    </row>
    <row r="77" spans="1:5" x14ac:dyDescent="0.45">
      <c r="A77" s="16" t="s">
        <v>1949</v>
      </c>
      <c r="B77" s="17">
        <v>1531</v>
      </c>
      <c r="D77" s="18" t="s">
        <v>4679</v>
      </c>
      <c r="E77" s="19">
        <v>90</v>
      </c>
    </row>
    <row r="78" spans="1:5" x14ac:dyDescent="0.45">
      <c r="A78" s="16" t="s">
        <v>1950</v>
      </c>
      <c r="B78" s="17">
        <v>1532</v>
      </c>
      <c r="D78" s="18" t="s">
        <v>4680</v>
      </c>
      <c r="E78" s="19">
        <v>91</v>
      </c>
    </row>
    <row r="79" spans="1:5" x14ac:dyDescent="0.45">
      <c r="A79" s="16" t="s">
        <v>461</v>
      </c>
      <c r="B79" s="17">
        <v>18</v>
      </c>
      <c r="D79" s="18" t="s">
        <v>94</v>
      </c>
      <c r="E79" s="19">
        <v>14</v>
      </c>
    </row>
    <row r="80" spans="1:5" x14ac:dyDescent="0.45">
      <c r="A80" s="16" t="s">
        <v>1951</v>
      </c>
      <c r="B80" s="17">
        <v>1533</v>
      </c>
      <c r="D80" s="18" t="s">
        <v>4681</v>
      </c>
      <c r="E80" s="19">
        <v>92</v>
      </c>
    </row>
    <row r="81" spans="1:5" x14ac:dyDescent="0.45">
      <c r="A81" s="16" t="s">
        <v>1952</v>
      </c>
      <c r="B81" s="17">
        <v>1534</v>
      </c>
      <c r="D81" s="18" t="s">
        <v>4771</v>
      </c>
      <c r="E81" s="19">
        <v>93</v>
      </c>
    </row>
    <row r="82" spans="1:5" x14ac:dyDescent="0.45">
      <c r="A82" s="16" t="s">
        <v>462</v>
      </c>
      <c r="B82" s="17">
        <v>19</v>
      </c>
      <c r="D82" s="18" t="s">
        <v>4773</v>
      </c>
      <c r="E82" s="19">
        <v>94</v>
      </c>
    </row>
    <row r="83" spans="1:5" x14ac:dyDescent="0.45">
      <c r="A83" s="16" t="s">
        <v>1953</v>
      </c>
      <c r="B83" s="17">
        <v>1535</v>
      </c>
      <c r="D83" s="18" t="s">
        <v>4778</v>
      </c>
      <c r="E83" s="19">
        <v>95</v>
      </c>
    </row>
    <row r="84" spans="1:5" x14ac:dyDescent="0.45">
      <c r="A84" s="16" t="s">
        <v>1954</v>
      </c>
      <c r="B84" s="17">
        <v>1536</v>
      </c>
      <c r="D84" s="18" t="s">
        <v>4779</v>
      </c>
      <c r="E84" s="19">
        <v>96</v>
      </c>
    </row>
    <row r="85" spans="1:5" x14ac:dyDescent="0.45">
      <c r="A85" s="16" t="s">
        <v>1955</v>
      </c>
      <c r="B85" s="17">
        <v>1537</v>
      </c>
      <c r="D85" s="18" t="s">
        <v>107</v>
      </c>
      <c r="E85" s="19">
        <v>36</v>
      </c>
    </row>
    <row r="86" spans="1:5" x14ac:dyDescent="0.45">
      <c r="A86" s="16" t="s">
        <v>463</v>
      </c>
      <c r="B86" s="17">
        <v>20</v>
      </c>
      <c r="D86" s="18" t="s">
        <v>4782</v>
      </c>
      <c r="E86" s="19">
        <v>97</v>
      </c>
    </row>
    <row r="87" spans="1:5" x14ac:dyDescent="0.45">
      <c r="A87" s="16" t="s">
        <v>1956</v>
      </c>
      <c r="B87" s="17">
        <v>1538</v>
      </c>
      <c r="D87" s="18" t="s">
        <v>4791</v>
      </c>
      <c r="E87" s="19">
        <v>98</v>
      </c>
    </row>
    <row r="88" spans="1:5" x14ac:dyDescent="0.45">
      <c r="A88" s="16" t="s">
        <v>1957</v>
      </c>
      <c r="B88" s="17">
        <v>1539</v>
      </c>
      <c r="D88" s="18" t="s">
        <v>104</v>
      </c>
      <c r="E88" s="19">
        <v>30</v>
      </c>
    </row>
    <row r="89" spans="1:5" x14ac:dyDescent="0.45">
      <c r="A89" s="16" t="s">
        <v>1958</v>
      </c>
      <c r="B89" s="17">
        <v>1540</v>
      </c>
      <c r="D89" s="18" t="s">
        <v>4824</v>
      </c>
      <c r="E89" s="19">
        <v>99</v>
      </c>
    </row>
    <row r="90" spans="1:5" x14ac:dyDescent="0.45">
      <c r="A90" s="16" t="s">
        <v>464</v>
      </c>
      <c r="B90" s="17">
        <v>21</v>
      </c>
      <c r="D90" s="18" t="s">
        <v>109</v>
      </c>
      <c r="E90" s="19">
        <v>38</v>
      </c>
    </row>
    <row r="91" spans="1:5" x14ac:dyDescent="0.45">
      <c r="A91" s="16" t="s">
        <v>1959</v>
      </c>
      <c r="B91" s="17">
        <v>1541</v>
      </c>
      <c r="D91" s="18" t="s">
        <v>4827</v>
      </c>
      <c r="E91" s="19">
        <v>100</v>
      </c>
    </row>
    <row r="92" spans="1:5" x14ac:dyDescent="0.45">
      <c r="A92" s="16" t="s">
        <v>76</v>
      </c>
      <c r="B92" s="17">
        <v>22</v>
      </c>
      <c r="D92" s="18" t="s">
        <v>4831</v>
      </c>
      <c r="E92" s="19">
        <v>101</v>
      </c>
    </row>
    <row r="93" spans="1:5" x14ac:dyDescent="0.45">
      <c r="A93" s="16" t="s">
        <v>1960</v>
      </c>
      <c r="B93" s="17">
        <v>1542</v>
      </c>
      <c r="D93" s="18" t="s">
        <v>4832</v>
      </c>
      <c r="E93" s="19">
        <v>102</v>
      </c>
    </row>
    <row r="94" spans="1:5" x14ac:dyDescent="0.45">
      <c r="A94" s="16" t="s">
        <v>465</v>
      </c>
      <c r="B94" s="17">
        <v>23</v>
      </c>
      <c r="D94" s="18" t="s">
        <v>4833</v>
      </c>
      <c r="E94" s="19">
        <v>103</v>
      </c>
    </row>
    <row r="95" spans="1:5" x14ac:dyDescent="0.45">
      <c r="A95" s="16" t="s">
        <v>1961</v>
      </c>
      <c r="B95" s="17">
        <v>1543</v>
      </c>
      <c r="D95" s="18" t="s">
        <v>4834</v>
      </c>
      <c r="E95" s="19">
        <v>104</v>
      </c>
    </row>
    <row r="96" spans="1:5" x14ac:dyDescent="0.45">
      <c r="A96" s="16" t="s">
        <v>1962</v>
      </c>
      <c r="B96" s="17">
        <v>1544</v>
      </c>
      <c r="D96" s="18" t="s">
        <v>93</v>
      </c>
      <c r="E96" s="19">
        <v>7</v>
      </c>
    </row>
    <row r="97" spans="1:5" x14ac:dyDescent="0.45">
      <c r="A97" s="16" t="s">
        <v>1963</v>
      </c>
      <c r="B97" s="17">
        <v>1545</v>
      </c>
      <c r="D97" s="18" t="s">
        <v>4896</v>
      </c>
      <c r="E97" s="19">
        <v>105</v>
      </c>
    </row>
    <row r="98" spans="1:5" x14ac:dyDescent="0.45">
      <c r="A98" s="16" t="s">
        <v>466</v>
      </c>
      <c r="B98" s="17">
        <v>24</v>
      </c>
      <c r="D98" s="18" t="s">
        <v>5860</v>
      </c>
      <c r="E98" s="19">
        <v>106</v>
      </c>
    </row>
    <row r="99" spans="1:5" x14ac:dyDescent="0.45">
      <c r="A99" s="16" t="s">
        <v>467</v>
      </c>
      <c r="B99" s="17">
        <v>25</v>
      </c>
      <c r="D99" s="18" t="s">
        <v>1231</v>
      </c>
      <c r="E99" s="19">
        <v>107</v>
      </c>
    </row>
    <row r="100" spans="1:5" x14ac:dyDescent="0.45">
      <c r="A100" s="16" t="s">
        <v>1964</v>
      </c>
      <c r="B100" s="17">
        <v>1546</v>
      </c>
      <c r="D100" s="18" t="s">
        <v>4908</v>
      </c>
      <c r="E100" s="19">
        <v>108</v>
      </c>
    </row>
    <row r="101" spans="1:5" x14ac:dyDescent="0.45">
      <c r="A101" s="16" t="s">
        <v>468</v>
      </c>
      <c r="B101" s="17">
        <v>26</v>
      </c>
      <c r="D101" s="18" t="s">
        <v>4909</v>
      </c>
      <c r="E101" s="19">
        <v>109</v>
      </c>
    </row>
    <row r="102" spans="1:5" x14ac:dyDescent="0.45">
      <c r="A102" s="16" t="s">
        <v>1965</v>
      </c>
      <c r="B102" s="17">
        <v>1547</v>
      </c>
      <c r="D102" s="18" t="s">
        <v>1236</v>
      </c>
      <c r="E102" s="19">
        <v>110</v>
      </c>
    </row>
    <row r="103" spans="1:5" x14ac:dyDescent="0.45">
      <c r="A103" s="16" t="s">
        <v>1966</v>
      </c>
      <c r="B103" s="17">
        <v>1548</v>
      </c>
      <c r="D103" s="18" t="s">
        <v>1243</v>
      </c>
      <c r="E103" s="19">
        <v>111</v>
      </c>
    </row>
    <row r="104" spans="1:5" x14ac:dyDescent="0.45">
      <c r="A104" s="16" t="s">
        <v>469</v>
      </c>
      <c r="B104" s="17">
        <v>27</v>
      </c>
      <c r="D104" s="18" t="s">
        <v>4923</v>
      </c>
      <c r="E104" s="19">
        <v>21</v>
      </c>
    </row>
    <row r="105" spans="1:5" x14ac:dyDescent="0.45">
      <c r="A105" s="16" t="s">
        <v>470</v>
      </c>
      <c r="B105" s="17">
        <v>28</v>
      </c>
      <c r="D105" s="18" t="s">
        <v>4936</v>
      </c>
      <c r="E105" s="19">
        <v>112</v>
      </c>
    </row>
    <row r="106" spans="1:5" x14ac:dyDescent="0.45">
      <c r="A106" s="16" t="s">
        <v>471</v>
      </c>
      <c r="B106" s="17">
        <v>29</v>
      </c>
      <c r="D106" s="18" t="s">
        <v>1246</v>
      </c>
      <c r="E106" s="19">
        <v>113</v>
      </c>
    </row>
    <row r="107" spans="1:5" x14ac:dyDescent="0.45">
      <c r="A107" s="16" t="s">
        <v>1967</v>
      </c>
      <c r="B107" s="17">
        <v>1549</v>
      </c>
      <c r="D107" s="18" t="s">
        <v>5861</v>
      </c>
      <c r="E107" s="19">
        <v>114</v>
      </c>
    </row>
    <row r="108" spans="1:5" x14ac:dyDescent="0.45">
      <c r="A108" s="16" t="s">
        <v>472</v>
      </c>
      <c r="B108" s="17">
        <v>30</v>
      </c>
      <c r="D108" s="18" t="s">
        <v>5001</v>
      </c>
      <c r="E108" s="19">
        <v>115</v>
      </c>
    </row>
    <row r="109" spans="1:5" x14ac:dyDescent="0.45">
      <c r="A109" s="16" t="s">
        <v>1968</v>
      </c>
      <c r="B109" s="17">
        <v>1550</v>
      </c>
      <c r="D109" s="18" t="s">
        <v>5072</v>
      </c>
      <c r="E109" s="19">
        <v>116</v>
      </c>
    </row>
    <row r="110" spans="1:5" x14ac:dyDescent="0.45">
      <c r="A110" s="16" t="s">
        <v>473</v>
      </c>
      <c r="B110" s="17">
        <v>31</v>
      </c>
      <c r="D110" s="18" t="s">
        <v>5082</v>
      </c>
      <c r="E110" s="19">
        <v>117</v>
      </c>
    </row>
    <row r="111" spans="1:5" x14ac:dyDescent="0.45">
      <c r="A111" s="16" t="s">
        <v>1969</v>
      </c>
      <c r="B111" s="17">
        <v>1551</v>
      </c>
      <c r="D111" s="18" t="s">
        <v>5092</v>
      </c>
      <c r="E111" s="19">
        <v>120</v>
      </c>
    </row>
    <row r="112" spans="1:5" x14ac:dyDescent="0.45">
      <c r="A112" s="16" t="s">
        <v>1970</v>
      </c>
      <c r="B112" s="17">
        <v>1552</v>
      </c>
      <c r="D112" s="18" t="s">
        <v>5099</v>
      </c>
      <c r="E112" s="19">
        <v>121</v>
      </c>
    </row>
    <row r="113" spans="1:5" x14ac:dyDescent="0.45">
      <c r="A113" s="16" t="s">
        <v>1971</v>
      </c>
      <c r="B113" s="17">
        <v>1553</v>
      </c>
      <c r="D113" s="18" t="s">
        <v>5100</v>
      </c>
      <c r="E113" s="19">
        <v>119</v>
      </c>
    </row>
    <row r="114" spans="1:5" x14ac:dyDescent="0.45">
      <c r="A114" s="16" t="s">
        <v>1972</v>
      </c>
      <c r="B114" s="17">
        <v>1554</v>
      </c>
      <c r="D114" s="18" t="s">
        <v>5102</v>
      </c>
      <c r="E114" s="19">
        <v>118</v>
      </c>
    </row>
    <row r="115" spans="1:5" x14ac:dyDescent="0.45">
      <c r="A115" s="16" t="s">
        <v>1973</v>
      </c>
      <c r="B115" s="17">
        <v>1555</v>
      </c>
      <c r="D115" s="18" t="s">
        <v>103</v>
      </c>
      <c r="E115" s="19">
        <v>28</v>
      </c>
    </row>
    <row r="116" spans="1:5" x14ac:dyDescent="0.45">
      <c r="A116" s="16" t="s">
        <v>1974</v>
      </c>
      <c r="B116" s="17">
        <v>1556</v>
      </c>
      <c r="D116" s="18" t="s">
        <v>5119</v>
      </c>
      <c r="E116" s="19">
        <v>122</v>
      </c>
    </row>
    <row r="117" spans="1:5" x14ac:dyDescent="0.45">
      <c r="A117" s="16" t="s">
        <v>1975</v>
      </c>
      <c r="B117" s="17">
        <v>1557</v>
      </c>
      <c r="D117" s="18" t="s">
        <v>5120</v>
      </c>
      <c r="E117" s="19">
        <v>123</v>
      </c>
    </row>
    <row r="118" spans="1:5" x14ac:dyDescent="0.45">
      <c r="A118" s="16" t="s">
        <v>474</v>
      </c>
      <c r="B118" s="17">
        <v>32</v>
      </c>
      <c r="D118" s="18" t="s">
        <v>1259</v>
      </c>
      <c r="E118" s="19">
        <v>124</v>
      </c>
    </row>
    <row r="119" spans="1:5" x14ac:dyDescent="0.45">
      <c r="A119" s="16" t="s">
        <v>1976</v>
      </c>
      <c r="B119" s="17">
        <v>1558</v>
      </c>
      <c r="D119" s="18" t="s">
        <v>1827</v>
      </c>
      <c r="E119" s="19">
        <v>125</v>
      </c>
    </row>
    <row r="120" spans="1:5" x14ac:dyDescent="0.45">
      <c r="A120" s="16" t="s">
        <v>1977</v>
      </c>
      <c r="B120" s="17">
        <v>1559</v>
      </c>
      <c r="D120" s="18" t="s">
        <v>96</v>
      </c>
      <c r="E120" s="19">
        <v>16</v>
      </c>
    </row>
    <row r="121" spans="1:5" x14ac:dyDescent="0.45">
      <c r="A121" s="16" t="s">
        <v>1978</v>
      </c>
      <c r="B121" s="17">
        <v>1560</v>
      </c>
      <c r="D121" s="18" t="s">
        <v>95</v>
      </c>
      <c r="E121" s="19">
        <v>15</v>
      </c>
    </row>
    <row r="122" spans="1:5" x14ac:dyDescent="0.45">
      <c r="A122" s="16" t="s">
        <v>475</v>
      </c>
      <c r="B122" s="17">
        <v>33</v>
      </c>
      <c r="D122" s="18" t="s">
        <v>5381</v>
      </c>
      <c r="E122" s="19">
        <v>126</v>
      </c>
    </row>
    <row r="123" spans="1:5" x14ac:dyDescent="0.45">
      <c r="A123" s="16" t="s">
        <v>1979</v>
      </c>
      <c r="B123" s="17">
        <v>1561</v>
      </c>
      <c r="D123" s="18" t="s">
        <v>1313</v>
      </c>
      <c r="E123" s="19">
        <v>127</v>
      </c>
    </row>
    <row r="124" spans="1:5" x14ac:dyDescent="0.45">
      <c r="A124" s="16" t="s">
        <v>1980</v>
      </c>
      <c r="B124" s="17">
        <v>1562</v>
      </c>
      <c r="D124" s="18" t="s">
        <v>106</v>
      </c>
      <c r="E124" s="19">
        <v>34</v>
      </c>
    </row>
    <row r="125" spans="1:5" x14ac:dyDescent="0.45">
      <c r="A125" s="16" t="s">
        <v>1981</v>
      </c>
      <c r="B125" s="17">
        <v>1563</v>
      </c>
      <c r="D125" s="18" t="s">
        <v>5463</v>
      </c>
      <c r="E125" s="19">
        <v>128</v>
      </c>
    </row>
    <row r="126" spans="1:5" x14ac:dyDescent="0.45">
      <c r="A126" s="16" t="s">
        <v>476</v>
      </c>
      <c r="B126" s="17">
        <v>34</v>
      </c>
      <c r="D126" s="18" t="s">
        <v>100</v>
      </c>
      <c r="E126" s="19">
        <v>24</v>
      </c>
    </row>
    <row r="127" spans="1:5" x14ac:dyDescent="0.45">
      <c r="A127" s="16" t="s">
        <v>477</v>
      </c>
      <c r="B127" s="17">
        <v>35</v>
      </c>
      <c r="D127" s="18" t="s">
        <v>1355</v>
      </c>
      <c r="E127" s="19">
        <v>129</v>
      </c>
    </row>
    <row r="128" spans="1:5" x14ac:dyDescent="0.45">
      <c r="A128" s="16" t="s">
        <v>1982</v>
      </c>
      <c r="B128" s="17">
        <v>1564</v>
      </c>
      <c r="D128" s="18" t="s">
        <v>5534</v>
      </c>
      <c r="E128" s="19">
        <v>130</v>
      </c>
    </row>
    <row r="129" spans="1:5" x14ac:dyDescent="0.45">
      <c r="A129" s="16" t="s">
        <v>1983</v>
      </c>
      <c r="B129" s="17">
        <v>1565</v>
      </c>
      <c r="D129" s="18" t="s">
        <v>5862</v>
      </c>
      <c r="E129" s="19">
        <v>131</v>
      </c>
    </row>
    <row r="130" spans="1:5" x14ac:dyDescent="0.45">
      <c r="A130" s="16" t="s">
        <v>1984</v>
      </c>
      <c r="B130" s="17">
        <v>1566</v>
      </c>
      <c r="D130" s="18" t="s">
        <v>5535</v>
      </c>
      <c r="E130" s="19">
        <v>132</v>
      </c>
    </row>
    <row r="131" spans="1:5" x14ac:dyDescent="0.45">
      <c r="A131" s="16" t="s">
        <v>1985</v>
      </c>
      <c r="B131" s="17">
        <v>1567</v>
      </c>
      <c r="D131" s="18" t="s">
        <v>97</v>
      </c>
      <c r="E131" s="19">
        <v>17</v>
      </c>
    </row>
    <row r="132" spans="1:5" x14ac:dyDescent="0.45">
      <c r="A132" s="16" t="s">
        <v>478</v>
      </c>
      <c r="B132" s="17">
        <v>36</v>
      </c>
      <c r="D132" s="18" t="s">
        <v>101</v>
      </c>
      <c r="E132" s="19">
        <v>26</v>
      </c>
    </row>
    <row r="133" spans="1:5" x14ac:dyDescent="0.45">
      <c r="A133" s="16" t="s">
        <v>1986</v>
      </c>
      <c r="B133" s="17">
        <v>1568</v>
      </c>
      <c r="D133" s="18" t="s">
        <v>98</v>
      </c>
      <c r="E133" s="19">
        <v>18</v>
      </c>
    </row>
    <row r="134" spans="1:5" x14ac:dyDescent="0.45">
      <c r="A134" s="16" t="s">
        <v>1814</v>
      </c>
      <c r="B134" s="17">
        <v>1389</v>
      </c>
      <c r="D134" s="18" t="s">
        <v>5641</v>
      </c>
      <c r="E134" s="19">
        <v>133</v>
      </c>
    </row>
    <row r="135" spans="1:5" x14ac:dyDescent="0.45">
      <c r="A135" s="16" t="s">
        <v>1987</v>
      </c>
      <c r="B135" s="17">
        <v>1569</v>
      </c>
      <c r="D135" s="18" t="s">
        <v>1389</v>
      </c>
      <c r="E135" s="19">
        <v>134</v>
      </c>
    </row>
    <row r="136" spans="1:5" x14ac:dyDescent="0.45">
      <c r="A136" s="16" t="s">
        <v>1822</v>
      </c>
      <c r="B136" s="17">
        <v>1397</v>
      </c>
      <c r="D136" s="18" t="s">
        <v>5657</v>
      </c>
      <c r="E136" s="19">
        <v>135</v>
      </c>
    </row>
    <row r="137" spans="1:5" x14ac:dyDescent="0.45">
      <c r="A137" s="16" t="s">
        <v>1988</v>
      </c>
      <c r="B137" s="17">
        <v>1570</v>
      </c>
      <c r="D137" s="18" t="s">
        <v>5863</v>
      </c>
      <c r="E137" s="19">
        <v>136</v>
      </c>
    </row>
    <row r="138" spans="1:5" x14ac:dyDescent="0.45">
      <c r="A138" s="16" t="s">
        <v>1989</v>
      </c>
      <c r="B138" s="17">
        <v>1571</v>
      </c>
      <c r="D138" s="18" t="s">
        <v>1397</v>
      </c>
      <c r="E138" s="19">
        <v>137</v>
      </c>
    </row>
    <row r="139" spans="1:5" x14ac:dyDescent="0.45">
      <c r="A139" s="16" t="s">
        <v>1990</v>
      </c>
      <c r="B139" s="17">
        <v>1572</v>
      </c>
      <c r="D139" s="18" t="s">
        <v>5659</v>
      </c>
      <c r="E139" s="19">
        <v>138</v>
      </c>
    </row>
    <row r="140" spans="1:5" x14ac:dyDescent="0.45">
      <c r="A140" s="16" t="s">
        <v>1991</v>
      </c>
      <c r="B140" s="17">
        <v>1573</v>
      </c>
      <c r="D140" s="18" t="s">
        <v>5660</v>
      </c>
      <c r="E140" s="19">
        <v>139</v>
      </c>
    </row>
    <row r="141" spans="1:5" x14ac:dyDescent="0.45">
      <c r="A141" s="16" t="s">
        <v>1992</v>
      </c>
      <c r="B141" s="17">
        <v>1574</v>
      </c>
      <c r="D141" s="18" t="s">
        <v>5735</v>
      </c>
      <c r="E141" s="19">
        <v>140</v>
      </c>
    </row>
    <row r="142" spans="1:5" x14ac:dyDescent="0.45">
      <c r="A142" s="16" t="s">
        <v>1993</v>
      </c>
      <c r="B142" s="17">
        <v>1575</v>
      </c>
      <c r="D142" s="18" t="s">
        <v>5736</v>
      </c>
      <c r="E142" s="19">
        <v>141</v>
      </c>
    </row>
    <row r="143" spans="1:5" x14ac:dyDescent="0.45">
      <c r="A143" s="16" t="s">
        <v>1994</v>
      </c>
      <c r="B143" s="17">
        <v>1576</v>
      </c>
    </row>
    <row r="144" spans="1:5" x14ac:dyDescent="0.45">
      <c r="A144" s="16" t="s">
        <v>1995</v>
      </c>
      <c r="B144" s="17">
        <v>1577</v>
      </c>
    </row>
    <row r="145" spans="1:2" x14ac:dyDescent="0.45">
      <c r="A145" s="16" t="s">
        <v>1996</v>
      </c>
      <c r="B145" s="17">
        <v>1578</v>
      </c>
    </row>
    <row r="146" spans="1:2" x14ac:dyDescent="0.45">
      <c r="A146" s="16" t="s">
        <v>1997</v>
      </c>
      <c r="B146" s="17">
        <v>1579</v>
      </c>
    </row>
    <row r="147" spans="1:2" x14ac:dyDescent="0.45">
      <c r="A147" s="16" t="s">
        <v>1998</v>
      </c>
      <c r="B147" s="17">
        <v>1580</v>
      </c>
    </row>
    <row r="148" spans="1:2" x14ac:dyDescent="0.45">
      <c r="A148" s="16" t="s">
        <v>1999</v>
      </c>
      <c r="B148" s="17">
        <v>1581</v>
      </c>
    </row>
    <row r="149" spans="1:2" x14ac:dyDescent="0.45">
      <c r="A149" s="16" t="s">
        <v>2000</v>
      </c>
      <c r="B149" s="17">
        <v>1582</v>
      </c>
    </row>
    <row r="150" spans="1:2" x14ac:dyDescent="0.45">
      <c r="A150" s="16" t="s">
        <v>2001</v>
      </c>
      <c r="B150" s="17">
        <v>1583</v>
      </c>
    </row>
    <row r="151" spans="1:2" x14ac:dyDescent="0.45">
      <c r="A151" s="16" t="s">
        <v>2002</v>
      </c>
      <c r="B151" s="17">
        <v>1584</v>
      </c>
    </row>
    <row r="152" spans="1:2" x14ac:dyDescent="0.45">
      <c r="A152" s="16" t="s">
        <v>2003</v>
      </c>
      <c r="B152" s="17">
        <v>1585</v>
      </c>
    </row>
    <row r="153" spans="1:2" x14ac:dyDescent="0.45">
      <c r="A153" s="16" t="s">
        <v>2004</v>
      </c>
      <c r="B153" s="17">
        <v>1586</v>
      </c>
    </row>
    <row r="154" spans="1:2" x14ac:dyDescent="0.45">
      <c r="A154" s="16" t="s">
        <v>2005</v>
      </c>
      <c r="B154" s="17">
        <v>1587</v>
      </c>
    </row>
    <row r="155" spans="1:2" x14ac:dyDescent="0.45">
      <c r="A155" s="16" t="s">
        <v>2006</v>
      </c>
      <c r="B155" s="17">
        <v>1588</v>
      </c>
    </row>
    <row r="156" spans="1:2" x14ac:dyDescent="0.45">
      <c r="A156" s="16" t="s">
        <v>2007</v>
      </c>
      <c r="B156" s="17">
        <v>1589</v>
      </c>
    </row>
    <row r="157" spans="1:2" x14ac:dyDescent="0.45">
      <c r="A157" s="16" t="s">
        <v>2008</v>
      </c>
      <c r="B157" s="17">
        <v>1590</v>
      </c>
    </row>
    <row r="158" spans="1:2" x14ac:dyDescent="0.45">
      <c r="A158" s="16" t="s">
        <v>2009</v>
      </c>
      <c r="B158" s="17">
        <v>1591</v>
      </c>
    </row>
    <row r="159" spans="1:2" x14ac:dyDescent="0.45">
      <c r="A159" s="16" t="s">
        <v>2010</v>
      </c>
      <c r="B159" s="17">
        <v>1592</v>
      </c>
    </row>
    <row r="160" spans="1:2" x14ac:dyDescent="0.45">
      <c r="A160" s="16" t="s">
        <v>2011</v>
      </c>
      <c r="B160" s="17">
        <v>1593</v>
      </c>
    </row>
    <row r="161" spans="1:2" x14ac:dyDescent="0.45">
      <c r="A161" s="16" t="s">
        <v>2012</v>
      </c>
      <c r="B161" s="17">
        <v>1594</v>
      </c>
    </row>
    <row r="162" spans="1:2" x14ac:dyDescent="0.45">
      <c r="A162" s="16" t="s">
        <v>2013</v>
      </c>
      <c r="B162" s="17">
        <v>1595</v>
      </c>
    </row>
    <row r="163" spans="1:2" x14ac:dyDescent="0.45">
      <c r="A163" s="16" t="s">
        <v>2014</v>
      </c>
      <c r="B163" s="17">
        <v>1596</v>
      </c>
    </row>
    <row r="164" spans="1:2" x14ac:dyDescent="0.45">
      <c r="A164" s="16" t="s">
        <v>2015</v>
      </c>
      <c r="B164" s="17">
        <v>1597</v>
      </c>
    </row>
    <row r="165" spans="1:2" x14ac:dyDescent="0.45">
      <c r="A165" s="16" t="s">
        <v>2016</v>
      </c>
      <c r="B165" s="17">
        <v>1598</v>
      </c>
    </row>
    <row r="166" spans="1:2" x14ac:dyDescent="0.45">
      <c r="A166" s="16" t="s">
        <v>2017</v>
      </c>
      <c r="B166" s="17">
        <v>1599</v>
      </c>
    </row>
    <row r="167" spans="1:2" x14ac:dyDescent="0.45">
      <c r="A167" s="16" t="s">
        <v>2018</v>
      </c>
      <c r="B167" s="17">
        <v>1600</v>
      </c>
    </row>
    <row r="168" spans="1:2" x14ac:dyDescent="0.45">
      <c r="A168" s="16" t="s">
        <v>2019</v>
      </c>
      <c r="B168" s="17">
        <v>1601</v>
      </c>
    </row>
    <row r="169" spans="1:2" x14ac:dyDescent="0.45">
      <c r="A169" s="16" t="s">
        <v>2020</v>
      </c>
      <c r="B169" s="17">
        <v>1602</v>
      </c>
    </row>
    <row r="170" spans="1:2" x14ac:dyDescent="0.45">
      <c r="A170" s="16" t="s">
        <v>2021</v>
      </c>
      <c r="B170" s="17">
        <v>1603</v>
      </c>
    </row>
    <row r="171" spans="1:2" x14ac:dyDescent="0.45">
      <c r="A171" s="16" t="s">
        <v>2022</v>
      </c>
      <c r="B171" s="17">
        <v>1604</v>
      </c>
    </row>
    <row r="172" spans="1:2" x14ac:dyDescent="0.45">
      <c r="A172" s="16" t="s">
        <v>2023</v>
      </c>
      <c r="B172" s="17">
        <v>1605</v>
      </c>
    </row>
    <row r="173" spans="1:2" x14ac:dyDescent="0.45">
      <c r="A173" s="16" t="s">
        <v>2024</v>
      </c>
      <c r="B173" s="17">
        <v>1606</v>
      </c>
    </row>
    <row r="174" spans="1:2" x14ac:dyDescent="0.45">
      <c r="A174" s="16" t="s">
        <v>2025</v>
      </c>
      <c r="B174" s="17">
        <v>1607</v>
      </c>
    </row>
    <row r="175" spans="1:2" x14ac:dyDescent="0.45">
      <c r="A175" s="16" t="s">
        <v>2026</v>
      </c>
      <c r="B175" s="17">
        <v>1608</v>
      </c>
    </row>
    <row r="176" spans="1:2" x14ac:dyDescent="0.45">
      <c r="A176" s="16" t="s">
        <v>2027</v>
      </c>
      <c r="B176" s="17">
        <v>1609</v>
      </c>
    </row>
    <row r="177" spans="1:2" x14ac:dyDescent="0.45">
      <c r="A177" s="16" t="s">
        <v>2028</v>
      </c>
      <c r="B177" s="17">
        <v>1610</v>
      </c>
    </row>
    <row r="178" spans="1:2" x14ac:dyDescent="0.45">
      <c r="A178" s="16" t="s">
        <v>2029</v>
      </c>
      <c r="B178" s="17">
        <v>1611</v>
      </c>
    </row>
    <row r="179" spans="1:2" x14ac:dyDescent="0.45">
      <c r="A179" s="16" t="s">
        <v>2030</v>
      </c>
      <c r="B179" s="17">
        <v>1612</v>
      </c>
    </row>
    <row r="180" spans="1:2" x14ac:dyDescent="0.45">
      <c r="A180" s="16" t="s">
        <v>2031</v>
      </c>
      <c r="B180" s="17">
        <v>1613</v>
      </c>
    </row>
    <row r="181" spans="1:2" x14ac:dyDescent="0.45">
      <c r="A181" s="16" t="s">
        <v>2032</v>
      </c>
      <c r="B181" s="17">
        <v>1614</v>
      </c>
    </row>
    <row r="182" spans="1:2" x14ac:dyDescent="0.45">
      <c r="A182" s="16" t="s">
        <v>2033</v>
      </c>
      <c r="B182" s="17">
        <v>1615</v>
      </c>
    </row>
    <row r="183" spans="1:2" x14ac:dyDescent="0.45">
      <c r="A183" s="16" t="s">
        <v>2034</v>
      </c>
      <c r="B183" s="17">
        <v>1616</v>
      </c>
    </row>
    <row r="184" spans="1:2" x14ac:dyDescent="0.45">
      <c r="A184" s="16" t="s">
        <v>2035</v>
      </c>
      <c r="B184" s="17">
        <v>1617</v>
      </c>
    </row>
    <row r="185" spans="1:2" x14ac:dyDescent="0.45">
      <c r="A185" s="16" t="s">
        <v>2036</v>
      </c>
      <c r="B185" s="17">
        <v>1618</v>
      </c>
    </row>
    <row r="186" spans="1:2" x14ac:dyDescent="0.45">
      <c r="A186" s="16" t="s">
        <v>2037</v>
      </c>
      <c r="B186" s="17">
        <v>1619</v>
      </c>
    </row>
    <row r="187" spans="1:2" x14ac:dyDescent="0.45">
      <c r="A187" s="16" t="s">
        <v>2038</v>
      </c>
      <c r="B187" s="17">
        <v>1620</v>
      </c>
    </row>
    <row r="188" spans="1:2" x14ac:dyDescent="0.45">
      <c r="A188" s="16" t="s">
        <v>2039</v>
      </c>
      <c r="B188" s="17">
        <v>1621</v>
      </c>
    </row>
    <row r="189" spans="1:2" x14ac:dyDescent="0.45">
      <c r="A189" s="16" t="s">
        <v>2040</v>
      </c>
      <c r="B189" s="17">
        <v>1622</v>
      </c>
    </row>
    <row r="190" spans="1:2" x14ac:dyDescent="0.45">
      <c r="A190" s="16" t="s">
        <v>2041</v>
      </c>
      <c r="B190" s="17">
        <v>1623</v>
      </c>
    </row>
    <row r="191" spans="1:2" x14ac:dyDescent="0.45">
      <c r="A191" s="16" t="s">
        <v>2042</v>
      </c>
      <c r="B191" s="17">
        <v>1624</v>
      </c>
    </row>
    <row r="192" spans="1:2" x14ac:dyDescent="0.45">
      <c r="A192" s="16" t="s">
        <v>2043</v>
      </c>
      <c r="B192" s="17">
        <v>1625</v>
      </c>
    </row>
    <row r="193" spans="1:2" x14ac:dyDescent="0.45">
      <c r="A193" s="16" t="s">
        <v>2044</v>
      </c>
      <c r="B193" s="17">
        <v>1626</v>
      </c>
    </row>
    <row r="194" spans="1:2" x14ac:dyDescent="0.45">
      <c r="A194" s="16" t="s">
        <v>2045</v>
      </c>
      <c r="B194" s="17">
        <v>1627</v>
      </c>
    </row>
    <row r="195" spans="1:2" x14ac:dyDescent="0.45">
      <c r="A195" s="16" t="s">
        <v>2046</v>
      </c>
      <c r="B195" s="17">
        <v>1628</v>
      </c>
    </row>
    <row r="196" spans="1:2" x14ac:dyDescent="0.45">
      <c r="A196" s="16" t="s">
        <v>2047</v>
      </c>
      <c r="B196" s="17">
        <v>1629</v>
      </c>
    </row>
    <row r="197" spans="1:2" x14ac:dyDescent="0.45">
      <c r="A197" s="16" t="s">
        <v>2048</v>
      </c>
      <c r="B197" s="17">
        <v>1630</v>
      </c>
    </row>
    <row r="198" spans="1:2" x14ac:dyDescent="0.45">
      <c r="A198" s="16" t="s">
        <v>2049</v>
      </c>
      <c r="B198" s="17">
        <v>1631</v>
      </c>
    </row>
    <row r="199" spans="1:2" x14ac:dyDescent="0.45">
      <c r="A199" s="16" t="s">
        <v>2050</v>
      </c>
      <c r="B199" s="17">
        <v>1632</v>
      </c>
    </row>
    <row r="200" spans="1:2" x14ac:dyDescent="0.45">
      <c r="A200" s="16" t="s">
        <v>2051</v>
      </c>
      <c r="B200" s="17">
        <v>1633</v>
      </c>
    </row>
    <row r="201" spans="1:2" x14ac:dyDescent="0.45">
      <c r="A201" s="16" t="s">
        <v>2052</v>
      </c>
      <c r="B201" s="17">
        <v>1634</v>
      </c>
    </row>
    <row r="202" spans="1:2" x14ac:dyDescent="0.45">
      <c r="A202" s="16" t="s">
        <v>2053</v>
      </c>
      <c r="B202" s="17">
        <v>1635</v>
      </c>
    </row>
    <row r="203" spans="1:2" x14ac:dyDescent="0.45">
      <c r="A203" s="16" t="s">
        <v>2054</v>
      </c>
      <c r="B203" s="17">
        <v>1636</v>
      </c>
    </row>
    <row r="204" spans="1:2" x14ac:dyDescent="0.45">
      <c r="A204" s="16" t="s">
        <v>2055</v>
      </c>
      <c r="B204" s="17">
        <v>1637</v>
      </c>
    </row>
    <row r="205" spans="1:2" x14ac:dyDescent="0.45">
      <c r="A205" s="16" t="s">
        <v>2056</v>
      </c>
      <c r="B205" s="17">
        <v>1638</v>
      </c>
    </row>
    <row r="206" spans="1:2" x14ac:dyDescent="0.45">
      <c r="A206" s="16" t="s">
        <v>2057</v>
      </c>
      <c r="B206" s="17">
        <v>1639</v>
      </c>
    </row>
    <row r="207" spans="1:2" x14ac:dyDescent="0.45">
      <c r="A207" s="16" t="s">
        <v>2058</v>
      </c>
      <c r="B207" s="17">
        <v>1640</v>
      </c>
    </row>
    <row r="208" spans="1:2" x14ac:dyDescent="0.45">
      <c r="A208" s="16" t="s">
        <v>2059</v>
      </c>
      <c r="B208" s="17">
        <v>1641</v>
      </c>
    </row>
    <row r="209" spans="1:2" x14ac:dyDescent="0.45">
      <c r="A209" s="16" t="s">
        <v>2060</v>
      </c>
      <c r="B209" s="17">
        <v>1642</v>
      </c>
    </row>
    <row r="210" spans="1:2" x14ac:dyDescent="0.45">
      <c r="A210" s="16" t="s">
        <v>2061</v>
      </c>
      <c r="B210" s="17">
        <v>1643</v>
      </c>
    </row>
    <row r="211" spans="1:2" x14ac:dyDescent="0.45">
      <c r="A211" s="16" t="s">
        <v>2062</v>
      </c>
      <c r="B211" s="17">
        <v>1644</v>
      </c>
    </row>
    <row r="212" spans="1:2" x14ac:dyDescent="0.45">
      <c r="A212" s="16" t="s">
        <v>2063</v>
      </c>
      <c r="B212" s="17">
        <v>1645</v>
      </c>
    </row>
    <row r="213" spans="1:2" x14ac:dyDescent="0.45">
      <c r="A213" s="16" t="s">
        <v>2064</v>
      </c>
      <c r="B213" s="17">
        <v>1646</v>
      </c>
    </row>
    <row r="214" spans="1:2" x14ac:dyDescent="0.45">
      <c r="A214" s="16" t="s">
        <v>2065</v>
      </c>
      <c r="B214" s="17">
        <v>1647</v>
      </c>
    </row>
    <row r="215" spans="1:2" x14ac:dyDescent="0.45">
      <c r="A215" s="16" t="s">
        <v>2066</v>
      </c>
      <c r="B215" s="17">
        <v>1648</v>
      </c>
    </row>
    <row r="216" spans="1:2" x14ac:dyDescent="0.45">
      <c r="A216" s="16" t="s">
        <v>2067</v>
      </c>
      <c r="B216" s="17">
        <v>1649</v>
      </c>
    </row>
    <row r="217" spans="1:2" x14ac:dyDescent="0.45">
      <c r="A217" s="16" t="s">
        <v>2068</v>
      </c>
      <c r="B217" s="17">
        <v>1650</v>
      </c>
    </row>
    <row r="218" spans="1:2" x14ac:dyDescent="0.45">
      <c r="A218" s="16" t="s">
        <v>2069</v>
      </c>
      <c r="B218" s="17">
        <v>1651</v>
      </c>
    </row>
    <row r="219" spans="1:2" x14ac:dyDescent="0.45">
      <c r="A219" s="16" t="s">
        <v>2070</v>
      </c>
      <c r="B219" s="17">
        <v>1652</v>
      </c>
    </row>
    <row r="220" spans="1:2" x14ac:dyDescent="0.45">
      <c r="A220" s="16" t="s">
        <v>2071</v>
      </c>
      <c r="B220" s="17">
        <v>1653</v>
      </c>
    </row>
    <row r="221" spans="1:2" x14ac:dyDescent="0.45">
      <c r="A221" s="16" t="s">
        <v>2072</v>
      </c>
      <c r="B221" s="17">
        <v>1654</v>
      </c>
    </row>
    <row r="222" spans="1:2" x14ac:dyDescent="0.45">
      <c r="A222" s="16" t="s">
        <v>2073</v>
      </c>
      <c r="B222" s="17">
        <v>1655</v>
      </c>
    </row>
    <row r="223" spans="1:2" x14ac:dyDescent="0.45">
      <c r="A223" s="16" t="s">
        <v>2074</v>
      </c>
      <c r="B223" s="17">
        <v>1656</v>
      </c>
    </row>
    <row r="224" spans="1:2" x14ac:dyDescent="0.45">
      <c r="A224" s="16" t="s">
        <v>2075</v>
      </c>
      <c r="B224" s="17">
        <v>1657</v>
      </c>
    </row>
    <row r="225" spans="1:2" x14ac:dyDescent="0.45">
      <c r="A225" s="16" t="s">
        <v>2076</v>
      </c>
      <c r="B225" s="17">
        <v>1658</v>
      </c>
    </row>
    <row r="226" spans="1:2" x14ac:dyDescent="0.45">
      <c r="A226" s="16" t="s">
        <v>2077</v>
      </c>
      <c r="B226" s="17">
        <v>1659</v>
      </c>
    </row>
    <row r="227" spans="1:2" x14ac:dyDescent="0.45">
      <c r="A227" s="16" t="s">
        <v>2078</v>
      </c>
      <c r="B227" s="17">
        <v>1660</v>
      </c>
    </row>
    <row r="228" spans="1:2" x14ac:dyDescent="0.45">
      <c r="A228" s="16" t="s">
        <v>479</v>
      </c>
      <c r="B228" s="17">
        <v>37</v>
      </c>
    </row>
    <row r="229" spans="1:2" x14ac:dyDescent="0.45">
      <c r="A229" s="16" t="s">
        <v>2079</v>
      </c>
      <c r="B229" s="17">
        <v>1661</v>
      </c>
    </row>
    <row r="230" spans="1:2" x14ac:dyDescent="0.45">
      <c r="A230" s="16" t="s">
        <v>2080</v>
      </c>
      <c r="B230" s="17">
        <v>1662</v>
      </c>
    </row>
    <row r="231" spans="1:2" x14ac:dyDescent="0.45">
      <c r="A231" s="16" t="s">
        <v>2081</v>
      </c>
      <c r="B231" s="17">
        <v>1663</v>
      </c>
    </row>
    <row r="232" spans="1:2" x14ac:dyDescent="0.45">
      <c r="A232" s="16" t="s">
        <v>2082</v>
      </c>
      <c r="B232" s="17">
        <v>1664</v>
      </c>
    </row>
    <row r="233" spans="1:2" x14ac:dyDescent="0.45">
      <c r="A233" s="16" t="s">
        <v>2083</v>
      </c>
      <c r="B233" s="17">
        <v>1665</v>
      </c>
    </row>
    <row r="234" spans="1:2" x14ac:dyDescent="0.45">
      <c r="A234" s="16" t="s">
        <v>2084</v>
      </c>
      <c r="B234" s="17">
        <v>1666</v>
      </c>
    </row>
    <row r="235" spans="1:2" x14ac:dyDescent="0.45">
      <c r="A235" s="16" t="s">
        <v>2085</v>
      </c>
      <c r="B235" s="17">
        <v>1667</v>
      </c>
    </row>
    <row r="236" spans="1:2" x14ac:dyDescent="0.45">
      <c r="A236" s="16" t="s">
        <v>2086</v>
      </c>
      <c r="B236" s="17">
        <v>1668</v>
      </c>
    </row>
    <row r="237" spans="1:2" x14ac:dyDescent="0.45">
      <c r="A237" s="16" t="s">
        <v>2087</v>
      </c>
      <c r="B237" s="17">
        <v>1669</v>
      </c>
    </row>
    <row r="238" spans="1:2" x14ac:dyDescent="0.45">
      <c r="A238" s="16" t="s">
        <v>2088</v>
      </c>
      <c r="B238" s="17">
        <v>1670</v>
      </c>
    </row>
    <row r="239" spans="1:2" x14ac:dyDescent="0.45">
      <c r="A239" s="16" t="s">
        <v>2089</v>
      </c>
      <c r="B239" s="17">
        <v>1671</v>
      </c>
    </row>
    <row r="240" spans="1:2" x14ac:dyDescent="0.45">
      <c r="A240" s="16" t="s">
        <v>2090</v>
      </c>
      <c r="B240" s="17">
        <v>1672</v>
      </c>
    </row>
    <row r="241" spans="1:2" x14ac:dyDescent="0.45">
      <c r="A241" s="16" t="s">
        <v>2091</v>
      </c>
      <c r="B241" s="17">
        <v>1673</v>
      </c>
    </row>
    <row r="242" spans="1:2" x14ac:dyDescent="0.45">
      <c r="A242" s="16" t="s">
        <v>2092</v>
      </c>
      <c r="B242" s="17">
        <v>1674</v>
      </c>
    </row>
    <row r="243" spans="1:2" x14ac:dyDescent="0.45">
      <c r="A243" s="16" t="s">
        <v>2093</v>
      </c>
      <c r="B243" s="17">
        <v>1675</v>
      </c>
    </row>
    <row r="244" spans="1:2" x14ac:dyDescent="0.45">
      <c r="A244" s="16" t="s">
        <v>2094</v>
      </c>
      <c r="B244" s="17">
        <v>1676</v>
      </c>
    </row>
    <row r="245" spans="1:2" x14ac:dyDescent="0.45">
      <c r="A245" s="16" t="s">
        <v>2095</v>
      </c>
      <c r="B245" s="17">
        <v>1677</v>
      </c>
    </row>
    <row r="246" spans="1:2" x14ac:dyDescent="0.45">
      <c r="A246" s="16" t="s">
        <v>2096</v>
      </c>
      <c r="B246" s="17">
        <v>1678</v>
      </c>
    </row>
    <row r="247" spans="1:2" x14ac:dyDescent="0.45">
      <c r="A247" s="16" t="s">
        <v>2097</v>
      </c>
      <c r="B247" s="17">
        <v>1679</v>
      </c>
    </row>
    <row r="248" spans="1:2" x14ac:dyDescent="0.45">
      <c r="A248" s="16" t="s">
        <v>2098</v>
      </c>
      <c r="B248" s="17">
        <v>1680</v>
      </c>
    </row>
    <row r="249" spans="1:2" x14ac:dyDescent="0.45">
      <c r="A249" s="16" t="s">
        <v>480</v>
      </c>
      <c r="B249" s="17">
        <v>38</v>
      </c>
    </row>
    <row r="250" spans="1:2" x14ac:dyDescent="0.45">
      <c r="A250" s="16" t="s">
        <v>2099</v>
      </c>
      <c r="B250" s="17">
        <v>1681</v>
      </c>
    </row>
    <row r="251" spans="1:2" x14ac:dyDescent="0.45">
      <c r="A251" s="16" t="s">
        <v>1431</v>
      </c>
      <c r="B251" s="17">
        <v>1004</v>
      </c>
    </row>
    <row r="252" spans="1:2" x14ac:dyDescent="0.45">
      <c r="A252" s="16" t="s">
        <v>2100</v>
      </c>
      <c r="B252" s="17">
        <v>1682</v>
      </c>
    </row>
    <row r="253" spans="1:2" x14ac:dyDescent="0.45">
      <c r="A253" s="16" t="s">
        <v>2101</v>
      </c>
      <c r="B253" s="17">
        <v>1683</v>
      </c>
    </row>
    <row r="254" spans="1:2" x14ac:dyDescent="0.45">
      <c r="A254" s="16" t="s">
        <v>2102</v>
      </c>
      <c r="B254" s="17">
        <v>1684</v>
      </c>
    </row>
    <row r="255" spans="1:2" x14ac:dyDescent="0.45">
      <c r="A255" s="16" t="s">
        <v>481</v>
      </c>
      <c r="B255" s="17">
        <v>39</v>
      </c>
    </row>
    <row r="256" spans="1:2" x14ac:dyDescent="0.45">
      <c r="A256" s="16" t="s">
        <v>482</v>
      </c>
      <c r="B256" s="17">
        <v>40</v>
      </c>
    </row>
    <row r="257" spans="1:2" x14ac:dyDescent="0.45">
      <c r="A257" s="16" t="s">
        <v>2103</v>
      </c>
      <c r="B257" s="17">
        <v>1685</v>
      </c>
    </row>
    <row r="258" spans="1:2" x14ac:dyDescent="0.45">
      <c r="A258" s="16" t="s">
        <v>483</v>
      </c>
      <c r="B258" s="17">
        <v>41</v>
      </c>
    </row>
    <row r="259" spans="1:2" x14ac:dyDescent="0.45">
      <c r="A259" s="16" t="s">
        <v>2104</v>
      </c>
      <c r="B259" s="17">
        <v>1686</v>
      </c>
    </row>
    <row r="260" spans="1:2" x14ac:dyDescent="0.45">
      <c r="A260" s="16" t="s">
        <v>2105</v>
      </c>
      <c r="B260" s="17">
        <v>1687</v>
      </c>
    </row>
    <row r="261" spans="1:2" x14ac:dyDescent="0.45">
      <c r="A261" s="16" t="s">
        <v>2106</v>
      </c>
      <c r="B261" s="17">
        <v>1688</v>
      </c>
    </row>
    <row r="262" spans="1:2" x14ac:dyDescent="0.45">
      <c r="A262" s="16" t="s">
        <v>2107</v>
      </c>
      <c r="B262" s="17">
        <v>1689</v>
      </c>
    </row>
    <row r="263" spans="1:2" x14ac:dyDescent="0.45">
      <c r="A263" s="16" t="s">
        <v>2108</v>
      </c>
      <c r="B263" s="17">
        <v>1690</v>
      </c>
    </row>
    <row r="264" spans="1:2" x14ac:dyDescent="0.45">
      <c r="A264" s="16" t="s">
        <v>2109</v>
      </c>
      <c r="B264" s="17">
        <v>1691</v>
      </c>
    </row>
    <row r="265" spans="1:2" x14ac:dyDescent="0.45">
      <c r="A265" s="16" t="s">
        <v>2110</v>
      </c>
      <c r="B265" s="17">
        <v>1692</v>
      </c>
    </row>
    <row r="266" spans="1:2" x14ac:dyDescent="0.45">
      <c r="A266" s="16" t="s">
        <v>2111</v>
      </c>
      <c r="B266" s="17">
        <v>1693</v>
      </c>
    </row>
    <row r="267" spans="1:2" x14ac:dyDescent="0.45">
      <c r="A267" s="16" t="s">
        <v>2112</v>
      </c>
      <c r="B267" s="17">
        <v>1694</v>
      </c>
    </row>
    <row r="268" spans="1:2" x14ac:dyDescent="0.45">
      <c r="A268" s="16" t="s">
        <v>2113</v>
      </c>
      <c r="B268" s="17">
        <v>1695</v>
      </c>
    </row>
    <row r="269" spans="1:2" x14ac:dyDescent="0.45">
      <c r="A269" s="16" t="s">
        <v>2114</v>
      </c>
      <c r="B269" s="17">
        <v>1696</v>
      </c>
    </row>
    <row r="270" spans="1:2" x14ac:dyDescent="0.45">
      <c r="A270" s="16" t="s">
        <v>2115</v>
      </c>
      <c r="B270" s="17">
        <v>1697</v>
      </c>
    </row>
    <row r="271" spans="1:2" x14ac:dyDescent="0.45">
      <c r="A271" s="16" t="s">
        <v>2116</v>
      </c>
      <c r="B271" s="17">
        <v>1698</v>
      </c>
    </row>
    <row r="272" spans="1:2" x14ac:dyDescent="0.45">
      <c r="A272" s="16" t="s">
        <v>2117</v>
      </c>
      <c r="B272" s="17">
        <v>1699</v>
      </c>
    </row>
    <row r="273" spans="1:2" x14ac:dyDescent="0.45">
      <c r="A273" s="16" t="s">
        <v>2118</v>
      </c>
      <c r="B273" s="17">
        <v>1700</v>
      </c>
    </row>
    <row r="274" spans="1:2" x14ac:dyDescent="0.45">
      <c r="A274" s="16" t="s">
        <v>2119</v>
      </c>
      <c r="B274" s="17">
        <v>1701</v>
      </c>
    </row>
    <row r="275" spans="1:2" x14ac:dyDescent="0.45">
      <c r="A275" s="16" t="s">
        <v>2120</v>
      </c>
      <c r="B275" s="17">
        <v>1702</v>
      </c>
    </row>
    <row r="276" spans="1:2" x14ac:dyDescent="0.45">
      <c r="A276" s="16" t="s">
        <v>2121</v>
      </c>
      <c r="B276" s="17">
        <v>1703</v>
      </c>
    </row>
    <row r="277" spans="1:2" x14ac:dyDescent="0.45">
      <c r="A277" s="16" t="s">
        <v>2122</v>
      </c>
      <c r="B277" s="17">
        <v>1704</v>
      </c>
    </row>
    <row r="278" spans="1:2" x14ac:dyDescent="0.45">
      <c r="A278" s="16" t="s">
        <v>484</v>
      </c>
      <c r="B278" s="17">
        <v>42</v>
      </c>
    </row>
    <row r="279" spans="1:2" x14ac:dyDescent="0.45">
      <c r="A279" s="16" t="s">
        <v>2123</v>
      </c>
      <c r="B279" s="17">
        <v>1705</v>
      </c>
    </row>
    <row r="280" spans="1:2" x14ac:dyDescent="0.45">
      <c r="A280" s="16" t="s">
        <v>2124</v>
      </c>
      <c r="B280" s="17">
        <v>1706</v>
      </c>
    </row>
    <row r="281" spans="1:2" x14ac:dyDescent="0.45">
      <c r="A281" s="16" t="s">
        <v>2125</v>
      </c>
      <c r="B281" s="17">
        <v>1707</v>
      </c>
    </row>
    <row r="282" spans="1:2" x14ac:dyDescent="0.45">
      <c r="A282" s="16" t="s">
        <v>2126</v>
      </c>
      <c r="B282" s="17">
        <v>1708</v>
      </c>
    </row>
    <row r="283" spans="1:2" x14ac:dyDescent="0.45">
      <c r="A283" s="16" t="s">
        <v>2127</v>
      </c>
      <c r="B283" s="17">
        <v>1709</v>
      </c>
    </row>
    <row r="284" spans="1:2" x14ac:dyDescent="0.45">
      <c r="A284" s="16" t="s">
        <v>2128</v>
      </c>
      <c r="B284" s="17">
        <v>1710</v>
      </c>
    </row>
    <row r="285" spans="1:2" x14ac:dyDescent="0.45">
      <c r="A285" s="16" t="s">
        <v>77</v>
      </c>
      <c r="B285" s="17">
        <v>1711</v>
      </c>
    </row>
    <row r="286" spans="1:2" x14ac:dyDescent="0.45">
      <c r="A286" s="16" t="s">
        <v>78</v>
      </c>
      <c r="B286" s="17">
        <v>1712</v>
      </c>
    </row>
    <row r="287" spans="1:2" x14ac:dyDescent="0.45">
      <c r="A287" s="16" t="s">
        <v>79</v>
      </c>
      <c r="B287" s="17">
        <v>43</v>
      </c>
    </row>
    <row r="288" spans="1:2" x14ac:dyDescent="0.45">
      <c r="A288" s="16" t="s">
        <v>80</v>
      </c>
      <c r="B288" s="17">
        <v>1713</v>
      </c>
    </row>
    <row r="289" spans="1:2" x14ac:dyDescent="0.45">
      <c r="A289" s="16" t="s">
        <v>1432</v>
      </c>
      <c r="B289" s="17">
        <v>1005</v>
      </c>
    </row>
    <row r="290" spans="1:2" x14ac:dyDescent="0.45">
      <c r="A290" s="16" t="s">
        <v>2129</v>
      </c>
      <c r="B290" s="17">
        <v>1714</v>
      </c>
    </row>
    <row r="291" spans="1:2" x14ac:dyDescent="0.45">
      <c r="A291" s="16" t="s">
        <v>2130</v>
      </c>
      <c r="B291" s="17">
        <v>1715</v>
      </c>
    </row>
    <row r="292" spans="1:2" x14ac:dyDescent="0.45">
      <c r="A292" s="16" t="s">
        <v>2131</v>
      </c>
      <c r="B292" s="17">
        <v>1716</v>
      </c>
    </row>
    <row r="293" spans="1:2" x14ac:dyDescent="0.45">
      <c r="A293" s="16" t="s">
        <v>2132</v>
      </c>
      <c r="B293" s="17">
        <v>1717</v>
      </c>
    </row>
    <row r="294" spans="1:2" x14ac:dyDescent="0.45">
      <c r="A294" s="16" t="s">
        <v>2133</v>
      </c>
      <c r="B294" s="17">
        <v>1718</v>
      </c>
    </row>
    <row r="295" spans="1:2" x14ac:dyDescent="0.45">
      <c r="A295" s="16" t="s">
        <v>2134</v>
      </c>
      <c r="B295" s="17">
        <v>1719</v>
      </c>
    </row>
    <row r="296" spans="1:2" x14ac:dyDescent="0.45">
      <c r="A296" s="16" t="s">
        <v>485</v>
      </c>
      <c r="B296" s="17">
        <v>44</v>
      </c>
    </row>
    <row r="297" spans="1:2" x14ac:dyDescent="0.45">
      <c r="A297" s="16" t="s">
        <v>2135</v>
      </c>
      <c r="B297" s="17">
        <v>1720</v>
      </c>
    </row>
    <row r="298" spans="1:2" x14ac:dyDescent="0.45">
      <c r="A298" s="16" t="s">
        <v>2136</v>
      </c>
      <c r="B298" s="17">
        <v>1721</v>
      </c>
    </row>
    <row r="299" spans="1:2" x14ac:dyDescent="0.45">
      <c r="A299" s="16" t="s">
        <v>486</v>
      </c>
      <c r="B299" s="17">
        <v>45</v>
      </c>
    </row>
    <row r="300" spans="1:2" x14ac:dyDescent="0.45">
      <c r="A300" s="16" t="s">
        <v>487</v>
      </c>
      <c r="B300" s="17">
        <v>46</v>
      </c>
    </row>
    <row r="301" spans="1:2" x14ac:dyDescent="0.45">
      <c r="A301" s="16" t="s">
        <v>2137</v>
      </c>
      <c r="B301" s="17">
        <v>1722</v>
      </c>
    </row>
    <row r="302" spans="1:2" x14ac:dyDescent="0.45">
      <c r="A302" s="16" t="s">
        <v>2138</v>
      </c>
      <c r="B302" s="17">
        <v>1723</v>
      </c>
    </row>
    <row r="303" spans="1:2" x14ac:dyDescent="0.45">
      <c r="A303" s="16" t="s">
        <v>2139</v>
      </c>
      <c r="B303" s="17">
        <v>1724</v>
      </c>
    </row>
    <row r="304" spans="1:2" x14ac:dyDescent="0.45">
      <c r="A304" s="16" t="s">
        <v>2140</v>
      </c>
      <c r="B304" s="17">
        <v>1725</v>
      </c>
    </row>
    <row r="305" spans="1:2" x14ac:dyDescent="0.45">
      <c r="A305" s="16" t="s">
        <v>2141</v>
      </c>
      <c r="B305" s="17">
        <v>1726</v>
      </c>
    </row>
    <row r="306" spans="1:2" x14ac:dyDescent="0.45">
      <c r="A306" s="16" t="s">
        <v>2142</v>
      </c>
      <c r="B306" s="17">
        <v>1727</v>
      </c>
    </row>
    <row r="307" spans="1:2" x14ac:dyDescent="0.45">
      <c r="A307" s="16" t="s">
        <v>2143</v>
      </c>
      <c r="B307" s="17">
        <v>1728</v>
      </c>
    </row>
    <row r="308" spans="1:2" x14ac:dyDescent="0.45">
      <c r="A308" s="16" t="s">
        <v>2144</v>
      </c>
      <c r="B308" s="17">
        <v>1729</v>
      </c>
    </row>
    <row r="309" spans="1:2" x14ac:dyDescent="0.45">
      <c r="A309" s="16" t="s">
        <v>488</v>
      </c>
      <c r="B309" s="17">
        <v>47</v>
      </c>
    </row>
    <row r="310" spans="1:2" x14ac:dyDescent="0.45">
      <c r="A310" s="16" t="s">
        <v>2145</v>
      </c>
      <c r="B310" s="17">
        <v>1730</v>
      </c>
    </row>
    <row r="311" spans="1:2" x14ac:dyDescent="0.45">
      <c r="A311" s="16" t="s">
        <v>2146</v>
      </c>
      <c r="B311" s="17">
        <v>1731</v>
      </c>
    </row>
    <row r="312" spans="1:2" x14ac:dyDescent="0.45">
      <c r="A312" s="16" t="s">
        <v>2147</v>
      </c>
      <c r="B312" s="17">
        <v>1732</v>
      </c>
    </row>
    <row r="313" spans="1:2" x14ac:dyDescent="0.45">
      <c r="A313" s="16" t="s">
        <v>2148</v>
      </c>
      <c r="B313" s="17">
        <v>1733</v>
      </c>
    </row>
    <row r="314" spans="1:2" x14ac:dyDescent="0.45">
      <c r="A314" s="16" t="s">
        <v>2149</v>
      </c>
      <c r="B314" s="17">
        <v>1734</v>
      </c>
    </row>
    <row r="315" spans="1:2" x14ac:dyDescent="0.45">
      <c r="A315" s="16" t="s">
        <v>2150</v>
      </c>
      <c r="B315" s="17">
        <v>1735</v>
      </c>
    </row>
    <row r="316" spans="1:2" x14ac:dyDescent="0.45">
      <c r="A316" s="16" t="s">
        <v>2151</v>
      </c>
      <c r="B316" s="17">
        <v>1736</v>
      </c>
    </row>
    <row r="317" spans="1:2" x14ac:dyDescent="0.45">
      <c r="A317" s="16" t="s">
        <v>2152</v>
      </c>
      <c r="B317" s="17">
        <v>1737</v>
      </c>
    </row>
    <row r="318" spans="1:2" x14ac:dyDescent="0.45">
      <c r="A318" s="16" t="s">
        <v>2153</v>
      </c>
      <c r="B318" s="17">
        <v>1738</v>
      </c>
    </row>
    <row r="319" spans="1:2" x14ac:dyDescent="0.45">
      <c r="A319" s="16" t="s">
        <v>2154</v>
      </c>
      <c r="B319" s="17">
        <v>1739</v>
      </c>
    </row>
    <row r="320" spans="1:2" x14ac:dyDescent="0.45">
      <c r="A320" s="16" t="s">
        <v>2155</v>
      </c>
      <c r="B320" s="17">
        <v>1740</v>
      </c>
    </row>
    <row r="321" spans="1:2" x14ac:dyDescent="0.45">
      <c r="A321" s="16" t="s">
        <v>2156</v>
      </c>
      <c r="B321" s="17">
        <v>1741</v>
      </c>
    </row>
    <row r="322" spans="1:2" x14ac:dyDescent="0.45">
      <c r="A322" s="16" t="s">
        <v>2157</v>
      </c>
      <c r="B322" s="17">
        <v>1742</v>
      </c>
    </row>
    <row r="323" spans="1:2" x14ac:dyDescent="0.45">
      <c r="A323" s="16" t="s">
        <v>489</v>
      </c>
      <c r="B323" s="17">
        <v>48</v>
      </c>
    </row>
    <row r="324" spans="1:2" x14ac:dyDescent="0.45">
      <c r="A324" s="16" t="s">
        <v>1433</v>
      </c>
      <c r="B324" s="17">
        <v>1006</v>
      </c>
    </row>
    <row r="325" spans="1:2" x14ac:dyDescent="0.45">
      <c r="A325" s="16" t="s">
        <v>1434</v>
      </c>
      <c r="B325" s="17">
        <v>1007</v>
      </c>
    </row>
    <row r="326" spans="1:2" x14ac:dyDescent="0.45">
      <c r="A326" s="16" t="s">
        <v>1435</v>
      </c>
      <c r="B326" s="17">
        <v>1008</v>
      </c>
    </row>
    <row r="327" spans="1:2" x14ac:dyDescent="0.45">
      <c r="A327" s="16" t="s">
        <v>2158</v>
      </c>
      <c r="B327" s="17">
        <v>1743</v>
      </c>
    </row>
    <row r="328" spans="1:2" x14ac:dyDescent="0.45">
      <c r="A328" s="16" t="s">
        <v>2159</v>
      </c>
      <c r="B328" s="17">
        <v>1744</v>
      </c>
    </row>
    <row r="329" spans="1:2" x14ac:dyDescent="0.45">
      <c r="A329" s="16" t="s">
        <v>490</v>
      </c>
      <c r="B329" s="17">
        <v>49</v>
      </c>
    </row>
    <row r="330" spans="1:2" x14ac:dyDescent="0.45">
      <c r="A330" s="16" t="s">
        <v>2160</v>
      </c>
      <c r="B330" s="17">
        <v>1745</v>
      </c>
    </row>
    <row r="331" spans="1:2" x14ac:dyDescent="0.45">
      <c r="A331" s="16" t="s">
        <v>2161</v>
      </c>
      <c r="B331" s="17">
        <v>1746</v>
      </c>
    </row>
    <row r="332" spans="1:2" x14ac:dyDescent="0.45">
      <c r="A332" s="16" t="s">
        <v>2162</v>
      </c>
      <c r="B332" s="17">
        <v>1747</v>
      </c>
    </row>
    <row r="333" spans="1:2" x14ac:dyDescent="0.45">
      <c r="A333" s="16" t="s">
        <v>491</v>
      </c>
      <c r="B333" s="17">
        <v>50</v>
      </c>
    </row>
    <row r="334" spans="1:2" x14ac:dyDescent="0.45">
      <c r="A334" s="16" t="s">
        <v>2163</v>
      </c>
      <c r="B334" s="17">
        <v>1748</v>
      </c>
    </row>
    <row r="335" spans="1:2" x14ac:dyDescent="0.45">
      <c r="A335" s="16" t="s">
        <v>492</v>
      </c>
      <c r="B335" s="17">
        <v>51</v>
      </c>
    </row>
    <row r="336" spans="1:2" x14ac:dyDescent="0.45">
      <c r="A336" s="16" t="s">
        <v>2164</v>
      </c>
      <c r="B336" s="17">
        <v>1749</v>
      </c>
    </row>
    <row r="337" spans="1:2" x14ac:dyDescent="0.45">
      <c r="A337" s="16" t="s">
        <v>493</v>
      </c>
      <c r="B337" s="17">
        <v>52</v>
      </c>
    </row>
    <row r="338" spans="1:2" x14ac:dyDescent="0.45">
      <c r="A338" s="16" t="s">
        <v>494</v>
      </c>
      <c r="B338" s="17">
        <v>53</v>
      </c>
    </row>
    <row r="339" spans="1:2" x14ac:dyDescent="0.45">
      <c r="A339" s="16" t="s">
        <v>2165</v>
      </c>
      <c r="B339" s="17">
        <v>1750</v>
      </c>
    </row>
    <row r="340" spans="1:2" x14ac:dyDescent="0.45">
      <c r="A340" s="16" t="s">
        <v>495</v>
      </c>
      <c r="B340" s="17">
        <v>54</v>
      </c>
    </row>
    <row r="341" spans="1:2" x14ac:dyDescent="0.45">
      <c r="A341" s="16" t="s">
        <v>1436</v>
      </c>
      <c r="B341" s="17">
        <v>1009</v>
      </c>
    </row>
    <row r="342" spans="1:2" x14ac:dyDescent="0.45">
      <c r="A342" s="16" t="s">
        <v>2166</v>
      </c>
      <c r="B342" s="17">
        <v>1751</v>
      </c>
    </row>
    <row r="343" spans="1:2" x14ac:dyDescent="0.45">
      <c r="A343" s="16" t="s">
        <v>2167</v>
      </c>
      <c r="B343" s="17">
        <v>1752</v>
      </c>
    </row>
    <row r="344" spans="1:2" x14ac:dyDescent="0.45">
      <c r="A344" s="16" t="s">
        <v>2168</v>
      </c>
      <c r="B344" s="17">
        <v>1753</v>
      </c>
    </row>
    <row r="345" spans="1:2" x14ac:dyDescent="0.45">
      <c r="A345" s="16" t="s">
        <v>496</v>
      </c>
      <c r="B345" s="17">
        <v>55</v>
      </c>
    </row>
    <row r="346" spans="1:2" x14ac:dyDescent="0.45">
      <c r="A346" s="16" t="s">
        <v>1437</v>
      </c>
      <c r="B346" s="17">
        <v>1010</v>
      </c>
    </row>
    <row r="347" spans="1:2" x14ac:dyDescent="0.45">
      <c r="A347" s="16" t="s">
        <v>1438</v>
      </c>
      <c r="B347" s="17">
        <v>1011</v>
      </c>
    </row>
    <row r="348" spans="1:2" x14ac:dyDescent="0.45">
      <c r="A348" s="16" t="s">
        <v>497</v>
      </c>
      <c r="B348" s="17">
        <v>56</v>
      </c>
    </row>
    <row r="349" spans="1:2" x14ac:dyDescent="0.45">
      <c r="A349" s="16" t="s">
        <v>2169</v>
      </c>
      <c r="B349" s="17">
        <v>1754</v>
      </c>
    </row>
    <row r="350" spans="1:2" x14ac:dyDescent="0.45">
      <c r="A350" s="16" t="s">
        <v>2170</v>
      </c>
      <c r="B350" s="17">
        <v>1755</v>
      </c>
    </row>
    <row r="351" spans="1:2" x14ac:dyDescent="0.45">
      <c r="A351" s="16" t="s">
        <v>2171</v>
      </c>
      <c r="B351" s="17">
        <v>1756</v>
      </c>
    </row>
    <row r="352" spans="1:2" x14ac:dyDescent="0.45">
      <c r="A352" s="16" t="s">
        <v>498</v>
      </c>
      <c r="B352" s="17">
        <v>57</v>
      </c>
    </row>
    <row r="353" spans="1:2" x14ac:dyDescent="0.45">
      <c r="A353" s="16" t="s">
        <v>2172</v>
      </c>
      <c r="B353" s="17">
        <v>1757</v>
      </c>
    </row>
    <row r="354" spans="1:2" x14ac:dyDescent="0.45">
      <c r="A354" s="16" t="s">
        <v>2173</v>
      </c>
      <c r="B354" s="17">
        <v>1758</v>
      </c>
    </row>
    <row r="355" spans="1:2" x14ac:dyDescent="0.45">
      <c r="A355" s="16" t="s">
        <v>499</v>
      </c>
      <c r="B355" s="17">
        <v>58</v>
      </c>
    </row>
    <row r="356" spans="1:2" x14ac:dyDescent="0.45">
      <c r="A356" s="16" t="s">
        <v>2174</v>
      </c>
      <c r="B356" s="17">
        <v>1759</v>
      </c>
    </row>
    <row r="357" spans="1:2" x14ac:dyDescent="0.45">
      <c r="A357" s="16" t="s">
        <v>500</v>
      </c>
      <c r="B357" s="17">
        <v>59</v>
      </c>
    </row>
    <row r="358" spans="1:2" x14ac:dyDescent="0.45">
      <c r="A358" s="16" t="s">
        <v>501</v>
      </c>
      <c r="B358" s="17">
        <v>60</v>
      </c>
    </row>
    <row r="359" spans="1:2" x14ac:dyDescent="0.45">
      <c r="A359" s="16" t="s">
        <v>1439</v>
      </c>
      <c r="B359" s="17">
        <v>1012</v>
      </c>
    </row>
    <row r="360" spans="1:2" x14ac:dyDescent="0.45">
      <c r="A360" s="16" t="s">
        <v>1440</v>
      </c>
      <c r="B360" s="17">
        <v>1013</v>
      </c>
    </row>
    <row r="361" spans="1:2" x14ac:dyDescent="0.45">
      <c r="A361" s="16" t="s">
        <v>2175</v>
      </c>
      <c r="B361" s="17">
        <v>1760</v>
      </c>
    </row>
    <row r="362" spans="1:2" x14ac:dyDescent="0.45">
      <c r="A362" s="16" t="s">
        <v>2176</v>
      </c>
      <c r="B362" s="17">
        <v>1761</v>
      </c>
    </row>
    <row r="363" spans="1:2" x14ac:dyDescent="0.45">
      <c r="A363" s="16" t="s">
        <v>2177</v>
      </c>
      <c r="B363" s="17">
        <v>1762</v>
      </c>
    </row>
    <row r="364" spans="1:2" x14ac:dyDescent="0.45">
      <c r="A364" s="16" t="s">
        <v>2178</v>
      </c>
      <c r="B364" s="17">
        <v>1763</v>
      </c>
    </row>
    <row r="365" spans="1:2" x14ac:dyDescent="0.45">
      <c r="A365" s="16" t="s">
        <v>2179</v>
      </c>
      <c r="B365" s="17">
        <v>1764</v>
      </c>
    </row>
    <row r="366" spans="1:2" x14ac:dyDescent="0.45">
      <c r="A366" s="16" t="s">
        <v>502</v>
      </c>
      <c r="B366" s="17">
        <v>61</v>
      </c>
    </row>
    <row r="367" spans="1:2" x14ac:dyDescent="0.45">
      <c r="A367" s="16" t="s">
        <v>1441</v>
      </c>
      <c r="B367" s="17">
        <v>1014</v>
      </c>
    </row>
    <row r="368" spans="1:2" x14ac:dyDescent="0.45">
      <c r="A368" s="16" t="s">
        <v>1442</v>
      </c>
      <c r="B368" s="17">
        <v>1015</v>
      </c>
    </row>
    <row r="369" spans="1:2" x14ac:dyDescent="0.45">
      <c r="A369" s="16" t="s">
        <v>2180</v>
      </c>
      <c r="B369" s="17">
        <v>1765</v>
      </c>
    </row>
    <row r="370" spans="1:2" x14ac:dyDescent="0.45">
      <c r="A370" s="16" t="s">
        <v>503</v>
      </c>
      <c r="B370" s="17">
        <v>62</v>
      </c>
    </row>
    <row r="371" spans="1:2" x14ac:dyDescent="0.45">
      <c r="A371" s="16" t="s">
        <v>504</v>
      </c>
      <c r="B371" s="17">
        <v>63</v>
      </c>
    </row>
    <row r="372" spans="1:2" x14ac:dyDescent="0.45">
      <c r="A372" s="16" t="s">
        <v>2181</v>
      </c>
      <c r="B372" s="17">
        <v>1766</v>
      </c>
    </row>
    <row r="373" spans="1:2" x14ac:dyDescent="0.45">
      <c r="A373" s="16" t="s">
        <v>2182</v>
      </c>
      <c r="B373" s="17">
        <v>1767</v>
      </c>
    </row>
    <row r="374" spans="1:2" x14ac:dyDescent="0.45">
      <c r="A374" s="16" t="s">
        <v>2183</v>
      </c>
      <c r="B374" s="17">
        <v>1768</v>
      </c>
    </row>
    <row r="375" spans="1:2" x14ac:dyDescent="0.45">
      <c r="A375" s="16" t="s">
        <v>2184</v>
      </c>
      <c r="B375" s="17">
        <v>1769</v>
      </c>
    </row>
    <row r="376" spans="1:2" x14ac:dyDescent="0.45">
      <c r="A376" s="16" t="s">
        <v>2185</v>
      </c>
      <c r="B376" s="17">
        <v>1770</v>
      </c>
    </row>
    <row r="377" spans="1:2" x14ac:dyDescent="0.45">
      <c r="A377" s="16" t="s">
        <v>2186</v>
      </c>
      <c r="B377" s="17">
        <v>1771</v>
      </c>
    </row>
    <row r="378" spans="1:2" x14ac:dyDescent="0.45">
      <c r="A378" s="16" t="s">
        <v>2187</v>
      </c>
      <c r="B378" s="17">
        <v>1772</v>
      </c>
    </row>
    <row r="379" spans="1:2" x14ac:dyDescent="0.45">
      <c r="A379" s="16" t="s">
        <v>2188</v>
      </c>
      <c r="B379" s="17">
        <v>1773</v>
      </c>
    </row>
    <row r="380" spans="1:2" x14ac:dyDescent="0.45">
      <c r="A380" s="16" t="s">
        <v>2189</v>
      </c>
      <c r="B380" s="17">
        <v>1774</v>
      </c>
    </row>
    <row r="381" spans="1:2" x14ac:dyDescent="0.45">
      <c r="A381" s="16" t="s">
        <v>2190</v>
      </c>
      <c r="B381" s="17">
        <v>1775</v>
      </c>
    </row>
    <row r="382" spans="1:2" x14ac:dyDescent="0.45">
      <c r="A382" s="16" t="s">
        <v>2191</v>
      </c>
      <c r="B382" s="17">
        <v>1776</v>
      </c>
    </row>
    <row r="383" spans="1:2" x14ac:dyDescent="0.45">
      <c r="A383" s="16" t="s">
        <v>2192</v>
      </c>
      <c r="B383" s="17">
        <v>1777</v>
      </c>
    </row>
    <row r="384" spans="1:2" x14ac:dyDescent="0.45">
      <c r="A384" s="16" t="s">
        <v>2193</v>
      </c>
      <c r="B384" s="17">
        <v>1778</v>
      </c>
    </row>
    <row r="385" spans="1:2" x14ac:dyDescent="0.45">
      <c r="A385" s="16" t="s">
        <v>505</v>
      </c>
      <c r="B385" s="17">
        <v>64</v>
      </c>
    </row>
    <row r="386" spans="1:2" x14ac:dyDescent="0.45">
      <c r="A386" s="16" t="s">
        <v>2194</v>
      </c>
      <c r="B386" s="17">
        <v>1779</v>
      </c>
    </row>
    <row r="387" spans="1:2" x14ac:dyDescent="0.45">
      <c r="A387" s="16" t="s">
        <v>2195</v>
      </c>
      <c r="B387" s="17">
        <v>1780</v>
      </c>
    </row>
    <row r="388" spans="1:2" x14ac:dyDescent="0.45">
      <c r="A388" s="16" t="s">
        <v>2196</v>
      </c>
      <c r="B388" s="17">
        <v>1781</v>
      </c>
    </row>
    <row r="389" spans="1:2" x14ac:dyDescent="0.45">
      <c r="A389" s="16" t="s">
        <v>2197</v>
      </c>
      <c r="B389" s="17">
        <v>1782</v>
      </c>
    </row>
    <row r="390" spans="1:2" x14ac:dyDescent="0.45">
      <c r="A390" s="16" t="s">
        <v>506</v>
      </c>
      <c r="B390" s="17">
        <v>65</v>
      </c>
    </row>
    <row r="391" spans="1:2" x14ac:dyDescent="0.45">
      <c r="A391" s="16" t="s">
        <v>507</v>
      </c>
      <c r="B391" s="17">
        <v>66</v>
      </c>
    </row>
    <row r="392" spans="1:2" x14ac:dyDescent="0.45">
      <c r="A392" s="16" t="s">
        <v>2198</v>
      </c>
      <c r="B392" s="17">
        <v>1783</v>
      </c>
    </row>
    <row r="393" spans="1:2" x14ac:dyDescent="0.45">
      <c r="A393" s="16" t="s">
        <v>2199</v>
      </c>
      <c r="B393" s="17">
        <v>1784</v>
      </c>
    </row>
    <row r="394" spans="1:2" x14ac:dyDescent="0.45">
      <c r="A394" s="16" t="s">
        <v>2200</v>
      </c>
      <c r="B394" s="17">
        <v>1785</v>
      </c>
    </row>
    <row r="395" spans="1:2" x14ac:dyDescent="0.45">
      <c r="A395" s="16" t="s">
        <v>2201</v>
      </c>
      <c r="B395" s="17">
        <v>1786</v>
      </c>
    </row>
    <row r="396" spans="1:2" x14ac:dyDescent="0.45">
      <c r="A396" s="16" t="s">
        <v>2202</v>
      </c>
      <c r="B396" s="17">
        <v>1787</v>
      </c>
    </row>
    <row r="397" spans="1:2" x14ac:dyDescent="0.45">
      <c r="A397" s="16" t="s">
        <v>2203</v>
      </c>
      <c r="B397" s="17">
        <v>1788</v>
      </c>
    </row>
    <row r="398" spans="1:2" x14ac:dyDescent="0.45">
      <c r="A398" s="16" t="s">
        <v>2204</v>
      </c>
      <c r="B398" s="17">
        <v>1789</v>
      </c>
    </row>
    <row r="399" spans="1:2" x14ac:dyDescent="0.45">
      <c r="A399" s="16" t="s">
        <v>508</v>
      </c>
      <c r="B399" s="17">
        <v>67</v>
      </c>
    </row>
    <row r="400" spans="1:2" x14ac:dyDescent="0.45">
      <c r="A400" s="16" t="s">
        <v>2205</v>
      </c>
      <c r="B400" s="17">
        <v>1790</v>
      </c>
    </row>
    <row r="401" spans="1:2" x14ac:dyDescent="0.45">
      <c r="A401" s="16" t="s">
        <v>2206</v>
      </c>
      <c r="B401" s="17">
        <v>1791</v>
      </c>
    </row>
    <row r="402" spans="1:2" x14ac:dyDescent="0.45">
      <c r="A402" s="16" t="s">
        <v>2207</v>
      </c>
      <c r="B402" s="17">
        <v>1792</v>
      </c>
    </row>
    <row r="403" spans="1:2" x14ac:dyDescent="0.45">
      <c r="A403" s="16" t="s">
        <v>509</v>
      </c>
      <c r="B403" s="17">
        <v>68</v>
      </c>
    </row>
    <row r="404" spans="1:2" x14ac:dyDescent="0.45">
      <c r="A404" s="16" t="s">
        <v>1443</v>
      </c>
      <c r="B404" s="17">
        <v>1016</v>
      </c>
    </row>
    <row r="405" spans="1:2" x14ac:dyDescent="0.45">
      <c r="A405" s="16" t="s">
        <v>2208</v>
      </c>
      <c r="B405" s="17">
        <v>1793</v>
      </c>
    </row>
    <row r="406" spans="1:2" x14ac:dyDescent="0.45">
      <c r="A406" s="16" t="s">
        <v>510</v>
      </c>
      <c r="B406" s="17">
        <v>69</v>
      </c>
    </row>
    <row r="407" spans="1:2" x14ac:dyDescent="0.45">
      <c r="A407" s="16" t="s">
        <v>2209</v>
      </c>
      <c r="B407" s="17">
        <v>1794</v>
      </c>
    </row>
    <row r="408" spans="1:2" x14ac:dyDescent="0.45">
      <c r="A408" s="16" t="s">
        <v>1444</v>
      </c>
      <c r="B408" s="17">
        <v>1017</v>
      </c>
    </row>
    <row r="409" spans="1:2" x14ac:dyDescent="0.45">
      <c r="A409" s="16" t="s">
        <v>1445</v>
      </c>
      <c r="B409" s="17">
        <v>1018</v>
      </c>
    </row>
    <row r="410" spans="1:2" x14ac:dyDescent="0.45">
      <c r="A410" s="16" t="s">
        <v>2210</v>
      </c>
      <c r="B410" s="17">
        <v>1795</v>
      </c>
    </row>
    <row r="411" spans="1:2" x14ac:dyDescent="0.45">
      <c r="A411" s="16" t="s">
        <v>511</v>
      </c>
      <c r="B411" s="17">
        <v>70</v>
      </c>
    </row>
    <row r="412" spans="1:2" x14ac:dyDescent="0.45">
      <c r="A412" s="16" t="s">
        <v>1446</v>
      </c>
      <c r="B412" s="17">
        <v>1019</v>
      </c>
    </row>
    <row r="413" spans="1:2" x14ac:dyDescent="0.45">
      <c r="A413" s="16" t="s">
        <v>1447</v>
      </c>
      <c r="B413" s="17">
        <v>1020</v>
      </c>
    </row>
    <row r="414" spans="1:2" x14ac:dyDescent="0.45">
      <c r="A414" s="16" t="s">
        <v>2211</v>
      </c>
      <c r="B414" s="17">
        <v>1796</v>
      </c>
    </row>
    <row r="415" spans="1:2" x14ac:dyDescent="0.45">
      <c r="A415" s="16" t="s">
        <v>2212</v>
      </c>
      <c r="B415" s="17">
        <v>1797</v>
      </c>
    </row>
    <row r="416" spans="1:2" x14ac:dyDescent="0.45">
      <c r="A416" s="16" t="s">
        <v>512</v>
      </c>
      <c r="B416" s="17">
        <v>71</v>
      </c>
    </row>
    <row r="417" spans="1:2" x14ac:dyDescent="0.45">
      <c r="A417" s="16" t="s">
        <v>1448</v>
      </c>
      <c r="B417" s="17">
        <v>1021</v>
      </c>
    </row>
    <row r="418" spans="1:2" x14ac:dyDescent="0.45">
      <c r="A418" s="16" t="s">
        <v>2213</v>
      </c>
      <c r="B418" s="17">
        <v>1798</v>
      </c>
    </row>
    <row r="419" spans="1:2" x14ac:dyDescent="0.45">
      <c r="A419" s="16" t="s">
        <v>2214</v>
      </c>
      <c r="B419" s="17">
        <v>1799</v>
      </c>
    </row>
    <row r="420" spans="1:2" x14ac:dyDescent="0.45">
      <c r="A420" s="16" t="s">
        <v>2215</v>
      </c>
      <c r="B420" s="17">
        <v>1800</v>
      </c>
    </row>
    <row r="421" spans="1:2" x14ac:dyDescent="0.45">
      <c r="A421" s="16" t="s">
        <v>2216</v>
      </c>
      <c r="B421" s="17">
        <v>1801</v>
      </c>
    </row>
    <row r="422" spans="1:2" x14ac:dyDescent="0.45">
      <c r="A422" s="16" t="s">
        <v>513</v>
      </c>
      <c r="B422" s="17">
        <v>72</v>
      </c>
    </row>
    <row r="423" spans="1:2" x14ac:dyDescent="0.45">
      <c r="A423" s="16" t="s">
        <v>2217</v>
      </c>
      <c r="B423" s="17">
        <v>1802</v>
      </c>
    </row>
    <row r="424" spans="1:2" x14ac:dyDescent="0.45">
      <c r="A424" s="16" t="s">
        <v>2218</v>
      </c>
      <c r="B424" s="17">
        <v>1803</v>
      </c>
    </row>
    <row r="425" spans="1:2" x14ac:dyDescent="0.45">
      <c r="A425" s="16" t="s">
        <v>2219</v>
      </c>
      <c r="B425" s="17">
        <v>1804</v>
      </c>
    </row>
    <row r="426" spans="1:2" x14ac:dyDescent="0.45">
      <c r="A426" s="16" t="s">
        <v>2220</v>
      </c>
      <c r="B426" s="17">
        <v>1805</v>
      </c>
    </row>
    <row r="427" spans="1:2" x14ac:dyDescent="0.45">
      <c r="A427" s="16" t="s">
        <v>514</v>
      </c>
      <c r="B427" s="17">
        <v>73</v>
      </c>
    </row>
    <row r="428" spans="1:2" x14ac:dyDescent="0.45">
      <c r="A428" s="16" t="s">
        <v>1449</v>
      </c>
      <c r="B428" s="17">
        <v>1022</v>
      </c>
    </row>
    <row r="429" spans="1:2" x14ac:dyDescent="0.45">
      <c r="A429" s="16" t="s">
        <v>2221</v>
      </c>
      <c r="B429" s="17">
        <v>1806</v>
      </c>
    </row>
    <row r="430" spans="1:2" x14ac:dyDescent="0.45">
      <c r="A430" s="16" t="s">
        <v>2222</v>
      </c>
      <c r="B430" s="17">
        <v>1807</v>
      </c>
    </row>
    <row r="431" spans="1:2" x14ac:dyDescent="0.45">
      <c r="A431" s="16" t="s">
        <v>2223</v>
      </c>
      <c r="B431" s="17">
        <v>1808</v>
      </c>
    </row>
    <row r="432" spans="1:2" x14ac:dyDescent="0.45">
      <c r="A432" s="16" t="s">
        <v>515</v>
      </c>
      <c r="B432" s="17">
        <v>74</v>
      </c>
    </row>
    <row r="433" spans="1:2" x14ac:dyDescent="0.45">
      <c r="A433" s="16" t="s">
        <v>2224</v>
      </c>
      <c r="B433" s="17">
        <v>1809</v>
      </c>
    </row>
    <row r="434" spans="1:2" x14ac:dyDescent="0.45">
      <c r="A434" s="16" t="s">
        <v>2225</v>
      </c>
      <c r="B434" s="17">
        <v>1810</v>
      </c>
    </row>
    <row r="435" spans="1:2" x14ac:dyDescent="0.45">
      <c r="A435" s="16" t="s">
        <v>2226</v>
      </c>
      <c r="B435" s="17">
        <v>1811</v>
      </c>
    </row>
    <row r="436" spans="1:2" x14ac:dyDescent="0.45">
      <c r="A436" s="16" t="s">
        <v>516</v>
      </c>
      <c r="B436" s="17">
        <v>75</v>
      </c>
    </row>
    <row r="437" spans="1:2" x14ac:dyDescent="0.45">
      <c r="A437" s="16" t="s">
        <v>2227</v>
      </c>
      <c r="B437" s="17">
        <v>1812</v>
      </c>
    </row>
    <row r="438" spans="1:2" x14ac:dyDescent="0.45">
      <c r="A438" s="16" t="s">
        <v>2228</v>
      </c>
      <c r="B438" s="17">
        <v>1813</v>
      </c>
    </row>
    <row r="439" spans="1:2" x14ac:dyDescent="0.45">
      <c r="A439" s="16" t="s">
        <v>517</v>
      </c>
      <c r="B439" s="17">
        <v>76</v>
      </c>
    </row>
    <row r="440" spans="1:2" x14ac:dyDescent="0.45">
      <c r="A440" s="16" t="s">
        <v>2229</v>
      </c>
      <c r="B440" s="17">
        <v>1814</v>
      </c>
    </row>
    <row r="441" spans="1:2" x14ac:dyDescent="0.45">
      <c r="A441" s="16" t="s">
        <v>2230</v>
      </c>
      <c r="B441" s="17">
        <v>1815</v>
      </c>
    </row>
    <row r="442" spans="1:2" x14ac:dyDescent="0.45">
      <c r="A442" s="16" t="s">
        <v>2231</v>
      </c>
      <c r="B442" s="17">
        <v>1816</v>
      </c>
    </row>
    <row r="443" spans="1:2" x14ac:dyDescent="0.45">
      <c r="A443" s="16" t="s">
        <v>518</v>
      </c>
      <c r="B443" s="17">
        <v>77</v>
      </c>
    </row>
    <row r="444" spans="1:2" x14ac:dyDescent="0.45">
      <c r="A444" s="16" t="s">
        <v>1450</v>
      </c>
      <c r="B444" s="17">
        <v>1023</v>
      </c>
    </row>
    <row r="445" spans="1:2" x14ac:dyDescent="0.45">
      <c r="A445" s="16" t="s">
        <v>1451</v>
      </c>
      <c r="B445" s="17">
        <v>1024</v>
      </c>
    </row>
    <row r="446" spans="1:2" x14ac:dyDescent="0.45">
      <c r="A446" s="16" t="s">
        <v>2232</v>
      </c>
      <c r="B446" s="17">
        <v>1817</v>
      </c>
    </row>
    <row r="447" spans="1:2" x14ac:dyDescent="0.45">
      <c r="A447" s="16" t="s">
        <v>519</v>
      </c>
      <c r="B447" s="17">
        <v>78</v>
      </c>
    </row>
    <row r="448" spans="1:2" x14ac:dyDescent="0.45">
      <c r="A448" s="16" t="s">
        <v>2233</v>
      </c>
      <c r="B448" s="17">
        <v>1818</v>
      </c>
    </row>
    <row r="449" spans="1:2" x14ac:dyDescent="0.45">
      <c r="A449" s="16" t="s">
        <v>2234</v>
      </c>
      <c r="B449" s="17">
        <v>1819</v>
      </c>
    </row>
    <row r="450" spans="1:2" x14ac:dyDescent="0.45">
      <c r="A450" s="16" t="s">
        <v>2235</v>
      </c>
      <c r="B450" s="17">
        <v>1820</v>
      </c>
    </row>
    <row r="451" spans="1:2" x14ac:dyDescent="0.45">
      <c r="A451" s="16" t="s">
        <v>520</v>
      </c>
      <c r="B451" s="17">
        <v>79</v>
      </c>
    </row>
    <row r="452" spans="1:2" x14ac:dyDescent="0.45">
      <c r="A452" s="16" t="s">
        <v>1452</v>
      </c>
      <c r="B452" s="17">
        <v>1025</v>
      </c>
    </row>
    <row r="453" spans="1:2" x14ac:dyDescent="0.45">
      <c r="A453" s="16" t="s">
        <v>2236</v>
      </c>
      <c r="B453" s="17">
        <v>1821</v>
      </c>
    </row>
    <row r="454" spans="1:2" x14ac:dyDescent="0.45">
      <c r="A454" s="16" t="s">
        <v>521</v>
      </c>
      <c r="B454" s="17">
        <v>80</v>
      </c>
    </row>
    <row r="455" spans="1:2" x14ac:dyDescent="0.45">
      <c r="A455" s="16" t="s">
        <v>2237</v>
      </c>
      <c r="B455" s="17">
        <v>1822</v>
      </c>
    </row>
    <row r="456" spans="1:2" x14ac:dyDescent="0.45">
      <c r="A456" s="16" t="s">
        <v>2238</v>
      </c>
      <c r="B456" s="17">
        <v>1823</v>
      </c>
    </row>
    <row r="457" spans="1:2" x14ac:dyDescent="0.45">
      <c r="A457" s="16" t="s">
        <v>2239</v>
      </c>
      <c r="B457" s="17">
        <v>1824</v>
      </c>
    </row>
    <row r="458" spans="1:2" x14ac:dyDescent="0.45">
      <c r="A458" s="16" t="s">
        <v>2240</v>
      </c>
      <c r="B458" s="17">
        <v>1825</v>
      </c>
    </row>
    <row r="459" spans="1:2" x14ac:dyDescent="0.45">
      <c r="A459" s="16" t="s">
        <v>2241</v>
      </c>
      <c r="B459" s="17">
        <v>1826</v>
      </c>
    </row>
    <row r="460" spans="1:2" x14ac:dyDescent="0.45">
      <c r="A460" s="16" t="s">
        <v>522</v>
      </c>
      <c r="B460" s="17">
        <v>81</v>
      </c>
    </row>
    <row r="461" spans="1:2" x14ac:dyDescent="0.45">
      <c r="A461" s="16" t="s">
        <v>1453</v>
      </c>
      <c r="B461" s="17">
        <v>1026</v>
      </c>
    </row>
    <row r="462" spans="1:2" x14ac:dyDescent="0.45">
      <c r="A462" s="16" t="s">
        <v>1454</v>
      </c>
      <c r="B462" s="17">
        <v>1027</v>
      </c>
    </row>
    <row r="463" spans="1:2" x14ac:dyDescent="0.45">
      <c r="A463" s="16" t="s">
        <v>2242</v>
      </c>
      <c r="B463" s="17">
        <v>1827</v>
      </c>
    </row>
    <row r="464" spans="1:2" x14ac:dyDescent="0.45">
      <c r="A464" s="16" t="s">
        <v>523</v>
      </c>
      <c r="B464" s="17">
        <v>82</v>
      </c>
    </row>
    <row r="465" spans="1:2" x14ac:dyDescent="0.45">
      <c r="A465" s="16" t="s">
        <v>2243</v>
      </c>
      <c r="B465" s="17">
        <v>1828</v>
      </c>
    </row>
    <row r="466" spans="1:2" x14ac:dyDescent="0.45">
      <c r="A466" s="16" t="s">
        <v>2244</v>
      </c>
      <c r="B466" s="17">
        <v>1829</v>
      </c>
    </row>
    <row r="467" spans="1:2" x14ac:dyDescent="0.45">
      <c r="A467" s="16" t="s">
        <v>2245</v>
      </c>
      <c r="B467" s="17">
        <v>1830</v>
      </c>
    </row>
    <row r="468" spans="1:2" x14ac:dyDescent="0.45">
      <c r="A468" s="16" t="s">
        <v>524</v>
      </c>
      <c r="B468" s="17">
        <v>83</v>
      </c>
    </row>
    <row r="469" spans="1:2" x14ac:dyDescent="0.45">
      <c r="A469" s="16" t="s">
        <v>2246</v>
      </c>
      <c r="B469" s="17">
        <v>1831</v>
      </c>
    </row>
    <row r="470" spans="1:2" x14ac:dyDescent="0.45">
      <c r="A470" s="16" t="s">
        <v>525</v>
      </c>
      <c r="B470" s="17">
        <v>84</v>
      </c>
    </row>
    <row r="471" spans="1:2" x14ac:dyDescent="0.45">
      <c r="A471" s="16" t="s">
        <v>2247</v>
      </c>
      <c r="B471" s="17">
        <v>1832</v>
      </c>
    </row>
    <row r="472" spans="1:2" x14ac:dyDescent="0.45">
      <c r="A472" s="16" t="s">
        <v>2248</v>
      </c>
      <c r="B472" s="17">
        <v>1833</v>
      </c>
    </row>
    <row r="473" spans="1:2" x14ac:dyDescent="0.45">
      <c r="A473" s="16" t="s">
        <v>2249</v>
      </c>
      <c r="B473" s="17">
        <v>1834</v>
      </c>
    </row>
    <row r="474" spans="1:2" x14ac:dyDescent="0.45">
      <c r="A474" s="16" t="s">
        <v>2250</v>
      </c>
      <c r="B474" s="17">
        <v>1835</v>
      </c>
    </row>
    <row r="475" spans="1:2" x14ac:dyDescent="0.45">
      <c r="A475" s="16" t="s">
        <v>2251</v>
      </c>
      <c r="B475" s="17">
        <v>1836</v>
      </c>
    </row>
    <row r="476" spans="1:2" x14ac:dyDescent="0.45">
      <c r="A476" s="16" t="s">
        <v>2252</v>
      </c>
      <c r="B476" s="17">
        <v>1837</v>
      </c>
    </row>
    <row r="477" spans="1:2" x14ac:dyDescent="0.45">
      <c r="A477" s="16" t="s">
        <v>2253</v>
      </c>
      <c r="B477" s="17">
        <v>1838</v>
      </c>
    </row>
    <row r="478" spans="1:2" x14ac:dyDescent="0.45">
      <c r="A478" s="16" t="s">
        <v>2254</v>
      </c>
      <c r="B478" s="17">
        <v>1839</v>
      </c>
    </row>
    <row r="479" spans="1:2" x14ac:dyDescent="0.45">
      <c r="A479" s="16" t="s">
        <v>2255</v>
      </c>
      <c r="B479" s="17">
        <v>1840</v>
      </c>
    </row>
    <row r="480" spans="1:2" x14ac:dyDescent="0.45">
      <c r="A480" s="16" t="s">
        <v>2256</v>
      </c>
      <c r="B480" s="17">
        <v>1841</v>
      </c>
    </row>
    <row r="481" spans="1:2" x14ac:dyDescent="0.45">
      <c r="A481" s="16" t="s">
        <v>2257</v>
      </c>
      <c r="B481" s="17">
        <v>1842</v>
      </c>
    </row>
    <row r="482" spans="1:2" x14ac:dyDescent="0.45">
      <c r="A482" s="16" t="s">
        <v>2258</v>
      </c>
      <c r="B482" s="17">
        <v>1843</v>
      </c>
    </row>
    <row r="483" spans="1:2" x14ac:dyDescent="0.45">
      <c r="A483" s="16" t="s">
        <v>2259</v>
      </c>
      <c r="B483" s="17">
        <v>1844</v>
      </c>
    </row>
    <row r="484" spans="1:2" x14ac:dyDescent="0.45">
      <c r="A484" s="16" t="s">
        <v>2260</v>
      </c>
      <c r="B484" s="17">
        <v>1845</v>
      </c>
    </row>
    <row r="485" spans="1:2" x14ac:dyDescent="0.45">
      <c r="A485" s="16" t="s">
        <v>2261</v>
      </c>
      <c r="B485" s="17">
        <v>1846</v>
      </c>
    </row>
    <row r="486" spans="1:2" x14ac:dyDescent="0.45">
      <c r="A486" s="16" t="s">
        <v>2262</v>
      </c>
      <c r="B486" s="17">
        <v>1847</v>
      </c>
    </row>
    <row r="487" spans="1:2" x14ac:dyDescent="0.45">
      <c r="A487" s="16" t="s">
        <v>2263</v>
      </c>
      <c r="B487" s="17">
        <v>1848</v>
      </c>
    </row>
    <row r="488" spans="1:2" x14ac:dyDescent="0.45">
      <c r="A488" s="16" t="s">
        <v>526</v>
      </c>
      <c r="B488" s="17">
        <v>85</v>
      </c>
    </row>
    <row r="489" spans="1:2" x14ac:dyDescent="0.45">
      <c r="A489" s="16" t="s">
        <v>2264</v>
      </c>
      <c r="B489" s="17">
        <v>1849</v>
      </c>
    </row>
    <row r="490" spans="1:2" x14ac:dyDescent="0.45">
      <c r="A490" s="16" t="s">
        <v>2265</v>
      </c>
      <c r="B490" s="17">
        <v>1850</v>
      </c>
    </row>
    <row r="491" spans="1:2" x14ac:dyDescent="0.45">
      <c r="A491" s="16" t="s">
        <v>2266</v>
      </c>
      <c r="B491" s="17">
        <v>1851</v>
      </c>
    </row>
    <row r="492" spans="1:2" x14ac:dyDescent="0.45">
      <c r="A492" s="16" t="s">
        <v>2267</v>
      </c>
      <c r="B492" s="17">
        <v>1852</v>
      </c>
    </row>
    <row r="493" spans="1:2" x14ac:dyDescent="0.45">
      <c r="A493" s="16" t="s">
        <v>527</v>
      </c>
      <c r="B493" s="17">
        <v>86</v>
      </c>
    </row>
    <row r="494" spans="1:2" x14ac:dyDescent="0.45">
      <c r="A494" s="16" t="s">
        <v>1455</v>
      </c>
      <c r="B494" s="17">
        <v>1028</v>
      </c>
    </row>
    <row r="495" spans="1:2" x14ac:dyDescent="0.45">
      <c r="A495" s="16" t="s">
        <v>2268</v>
      </c>
      <c r="B495" s="17">
        <v>1853</v>
      </c>
    </row>
    <row r="496" spans="1:2" x14ac:dyDescent="0.45">
      <c r="A496" s="16" t="s">
        <v>2269</v>
      </c>
      <c r="B496" s="17">
        <v>1854</v>
      </c>
    </row>
    <row r="497" spans="1:2" x14ac:dyDescent="0.45">
      <c r="A497" s="16" t="s">
        <v>2270</v>
      </c>
      <c r="B497" s="17">
        <v>1855</v>
      </c>
    </row>
    <row r="498" spans="1:2" x14ac:dyDescent="0.45">
      <c r="A498" s="16" t="s">
        <v>528</v>
      </c>
      <c r="B498" s="17">
        <v>87</v>
      </c>
    </row>
    <row r="499" spans="1:2" x14ac:dyDescent="0.45">
      <c r="A499" s="16" t="s">
        <v>2271</v>
      </c>
      <c r="B499" s="17">
        <v>1856</v>
      </c>
    </row>
    <row r="500" spans="1:2" x14ac:dyDescent="0.45">
      <c r="A500" s="16" t="s">
        <v>1456</v>
      </c>
      <c r="B500" s="17">
        <v>1029</v>
      </c>
    </row>
    <row r="501" spans="1:2" x14ac:dyDescent="0.45">
      <c r="A501" s="16" t="s">
        <v>2272</v>
      </c>
      <c r="B501" s="17">
        <v>1857</v>
      </c>
    </row>
    <row r="502" spans="1:2" x14ac:dyDescent="0.45">
      <c r="A502" s="16" t="s">
        <v>529</v>
      </c>
      <c r="B502" s="17">
        <v>88</v>
      </c>
    </row>
    <row r="503" spans="1:2" x14ac:dyDescent="0.45">
      <c r="A503" s="16" t="s">
        <v>2273</v>
      </c>
      <c r="B503" s="17">
        <v>1858</v>
      </c>
    </row>
    <row r="504" spans="1:2" x14ac:dyDescent="0.45">
      <c r="A504" s="16" t="s">
        <v>2274</v>
      </c>
      <c r="B504" s="17">
        <v>1859</v>
      </c>
    </row>
    <row r="505" spans="1:2" x14ac:dyDescent="0.45">
      <c r="A505" s="16" t="s">
        <v>530</v>
      </c>
      <c r="B505" s="17">
        <v>89</v>
      </c>
    </row>
    <row r="506" spans="1:2" x14ac:dyDescent="0.45">
      <c r="A506" s="16" t="s">
        <v>2275</v>
      </c>
      <c r="B506" s="17">
        <v>1860</v>
      </c>
    </row>
    <row r="507" spans="1:2" x14ac:dyDescent="0.45">
      <c r="A507" s="16" t="s">
        <v>2276</v>
      </c>
      <c r="B507" s="17">
        <v>1861</v>
      </c>
    </row>
    <row r="508" spans="1:2" x14ac:dyDescent="0.45">
      <c r="A508" s="16" t="s">
        <v>2277</v>
      </c>
      <c r="B508" s="17">
        <v>1862</v>
      </c>
    </row>
    <row r="509" spans="1:2" x14ac:dyDescent="0.45">
      <c r="A509" s="16" t="s">
        <v>2278</v>
      </c>
      <c r="B509" s="17">
        <v>1863</v>
      </c>
    </row>
    <row r="510" spans="1:2" x14ac:dyDescent="0.45">
      <c r="A510" s="16" t="s">
        <v>2279</v>
      </c>
      <c r="B510" s="17">
        <v>1864</v>
      </c>
    </row>
    <row r="511" spans="1:2" x14ac:dyDescent="0.45">
      <c r="A511" s="16" t="s">
        <v>2280</v>
      </c>
      <c r="B511" s="17">
        <v>1865</v>
      </c>
    </row>
    <row r="512" spans="1:2" x14ac:dyDescent="0.45">
      <c r="A512" s="16" t="s">
        <v>2281</v>
      </c>
      <c r="B512" s="17">
        <v>1866</v>
      </c>
    </row>
    <row r="513" spans="1:2" x14ac:dyDescent="0.45">
      <c r="A513" s="16" t="s">
        <v>2282</v>
      </c>
      <c r="B513" s="17">
        <v>1867</v>
      </c>
    </row>
    <row r="514" spans="1:2" x14ac:dyDescent="0.45">
      <c r="A514" s="16" t="s">
        <v>531</v>
      </c>
      <c r="B514" s="17">
        <v>90</v>
      </c>
    </row>
    <row r="515" spans="1:2" x14ac:dyDescent="0.45">
      <c r="A515" s="16" t="s">
        <v>532</v>
      </c>
      <c r="B515" s="17">
        <v>91</v>
      </c>
    </row>
    <row r="516" spans="1:2" x14ac:dyDescent="0.45">
      <c r="A516" s="16" t="s">
        <v>533</v>
      </c>
      <c r="B516" s="17">
        <v>92</v>
      </c>
    </row>
    <row r="517" spans="1:2" x14ac:dyDescent="0.45">
      <c r="A517" s="16" t="s">
        <v>2283</v>
      </c>
      <c r="B517" s="17">
        <v>1868</v>
      </c>
    </row>
    <row r="518" spans="1:2" x14ac:dyDescent="0.45">
      <c r="A518" s="16" t="s">
        <v>534</v>
      </c>
      <c r="B518" s="17">
        <v>93</v>
      </c>
    </row>
    <row r="519" spans="1:2" x14ac:dyDescent="0.45">
      <c r="A519" s="16" t="s">
        <v>2284</v>
      </c>
      <c r="B519" s="17">
        <v>1869</v>
      </c>
    </row>
    <row r="520" spans="1:2" x14ac:dyDescent="0.45">
      <c r="A520" s="16" t="s">
        <v>2285</v>
      </c>
      <c r="B520" s="17">
        <v>1870</v>
      </c>
    </row>
    <row r="521" spans="1:2" x14ac:dyDescent="0.45">
      <c r="A521" s="16" t="s">
        <v>2286</v>
      </c>
      <c r="B521" s="17">
        <v>1871</v>
      </c>
    </row>
    <row r="522" spans="1:2" x14ac:dyDescent="0.45">
      <c r="A522" s="16" t="s">
        <v>2287</v>
      </c>
      <c r="B522" s="17">
        <v>1872</v>
      </c>
    </row>
    <row r="523" spans="1:2" x14ac:dyDescent="0.45">
      <c r="A523" s="16" t="s">
        <v>535</v>
      </c>
      <c r="B523" s="17">
        <v>94</v>
      </c>
    </row>
    <row r="524" spans="1:2" x14ac:dyDescent="0.45">
      <c r="A524" s="16" t="s">
        <v>536</v>
      </c>
      <c r="B524" s="17">
        <v>95</v>
      </c>
    </row>
    <row r="525" spans="1:2" x14ac:dyDescent="0.45">
      <c r="A525" s="16" t="s">
        <v>2288</v>
      </c>
      <c r="B525" s="17">
        <v>1873</v>
      </c>
    </row>
    <row r="526" spans="1:2" x14ac:dyDescent="0.45">
      <c r="A526" s="16" t="s">
        <v>2289</v>
      </c>
      <c r="B526" s="17">
        <v>1874</v>
      </c>
    </row>
    <row r="527" spans="1:2" x14ac:dyDescent="0.45">
      <c r="A527" s="16" t="s">
        <v>537</v>
      </c>
      <c r="B527" s="17">
        <v>96</v>
      </c>
    </row>
    <row r="528" spans="1:2" x14ac:dyDescent="0.45">
      <c r="A528" s="16" t="s">
        <v>2290</v>
      </c>
      <c r="B528" s="17">
        <v>1875</v>
      </c>
    </row>
    <row r="529" spans="1:2" x14ac:dyDescent="0.45">
      <c r="A529" s="16" t="s">
        <v>538</v>
      </c>
      <c r="B529" s="17">
        <v>97</v>
      </c>
    </row>
    <row r="530" spans="1:2" x14ac:dyDescent="0.45">
      <c r="A530" s="16" t="s">
        <v>1457</v>
      </c>
      <c r="B530" s="17">
        <v>1030</v>
      </c>
    </row>
    <row r="531" spans="1:2" x14ac:dyDescent="0.45">
      <c r="A531" s="16" t="s">
        <v>2291</v>
      </c>
      <c r="B531" s="17">
        <v>1876</v>
      </c>
    </row>
    <row r="532" spans="1:2" x14ac:dyDescent="0.45">
      <c r="A532" s="16" t="s">
        <v>2292</v>
      </c>
      <c r="B532" s="17">
        <v>1877</v>
      </c>
    </row>
    <row r="533" spans="1:2" x14ac:dyDescent="0.45">
      <c r="A533" s="16" t="s">
        <v>539</v>
      </c>
      <c r="B533" s="17">
        <v>98</v>
      </c>
    </row>
    <row r="534" spans="1:2" x14ac:dyDescent="0.45">
      <c r="A534" s="16" t="s">
        <v>2293</v>
      </c>
      <c r="B534" s="17">
        <v>1878</v>
      </c>
    </row>
    <row r="535" spans="1:2" x14ac:dyDescent="0.45">
      <c r="A535" s="16" t="s">
        <v>540</v>
      </c>
      <c r="B535" s="17">
        <v>99</v>
      </c>
    </row>
    <row r="536" spans="1:2" x14ac:dyDescent="0.45">
      <c r="A536" s="16" t="s">
        <v>541</v>
      </c>
      <c r="B536" s="17">
        <v>100</v>
      </c>
    </row>
    <row r="537" spans="1:2" x14ac:dyDescent="0.45">
      <c r="A537" s="16" t="s">
        <v>2294</v>
      </c>
      <c r="B537" s="17">
        <v>1879</v>
      </c>
    </row>
    <row r="538" spans="1:2" x14ac:dyDescent="0.45">
      <c r="A538" s="16" t="s">
        <v>542</v>
      </c>
      <c r="B538" s="17">
        <v>101</v>
      </c>
    </row>
    <row r="539" spans="1:2" x14ac:dyDescent="0.45">
      <c r="A539" s="16" t="s">
        <v>2295</v>
      </c>
      <c r="B539" s="17">
        <v>1880</v>
      </c>
    </row>
    <row r="540" spans="1:2" x14ac:dyDescent="0.45">
      <c r="A540" s="16" t="s">
        <v>2296</v>
      </c>
      <c r="B540" s="17">
        <v>1881</v>
      </c>
    </row>
    <row r="541" spans="1:2" x14ac:dyDescent="0.45">
      <c r="A541" s="16" t="s">
        <v>2297</v>
      </c>
      <c r="B541" s="17">
        <v>1882</v>
      </c>
    </row>
    <row r="542" spans="1:2" x14ac:dyDescent="0.45">
      <c r="A542" s="16" t="s">
        <v>2298</v>
      </c>
      <c r="B542" s="17">
        <v>1883</v>
      </c>
    </row>
    <row r="543" spans="1:2" x14ac:dyDescent="0.45">
      <c r="A543" s="16" t="s">
        <v>2299</v>
      </c>
      <c r="B543" s="17">
        <v>1884</v>
      </c>
    </row>
    <row r="544" spans="1:2" x14ac:dyDescent="0.45">
      <c r="A544" s="16" t="s">
        <v>2300</v>
      </c>
      <c r="B544" s="17">
        <v>1885</v>
      </c>
    </row>
    <row r="545" spans="1:2" x14ac:dyDescent="0.45">
      <c r="A545" s="16" t="s">
        <v>2301</v>
      </c>
      <c r="B545" s="17">
        <v>1886</v>
      </c>
    </row>
    <row r="546" spans="1:2" x14ac:dyDescent="0.45">
      <c r="A546" s="16" t="s">
        <v>2302</v>
      </c>
      <c r="B546" s="17">
        <v>1887</v>
      </c>
    </row>
    <row r="547" spans="1:2" x14ac:dyDescent="0.45">
      <c r="A547" s="16" t="s">
        <v>2303</v>
      </c>
      <c r="B547" s="17">
        <v>1888</v>
      </c>
    </row>
    <row r="548" spans="1:2" x14ac:dyDescent="0.45">
      <c r="A548" s="16" t="s">
        <v>2304</v>
      </c>
      <c r="B548" s="17">
        <v>1889</v>
      </c>
    </row>
    <row r="549" spans="1:2" x14ac:dyDescent="0.45">
      <c r="A549" s="16" t="s">
        <v>2305</v>
      </c>
      <c r="B549" s="17">
        <v>1890</v>
      </c>
    </row>
    <row r="550" spans="1:2" x14ac:dyDescent="0.45">
      <c r="A550" s="16" t="s">
        <v>2306</v>
      </c>
      <c r="B550" s="17">
        <v>1891</v>
      </c>
    </row>
    <row r="551" spans="1:2" x14ac:dyDescent="0.45">
      <c r="A551" s="16" t="s">
        <v>2307</v>
      </c>
      <c r="B551" s="17">
        <v>1892</v>
      </c>
    </row>
    <row r="552" spans="1:2" x14ac:dyDescent="0.45">
      <c r="A552" s="16" t="s">
        <v>2308</v>
      </c>
      <c r="B552" s="17">
        <v>1893</v>
      </c>
    </row>
    <row r="553" spans="1:2" x14ac:dyDescent="0.45">
      <c r="A553" s="16" t="s">
        <v>2309</v>
      </c>
      <c r="B553" s="17">
        <v>1894</v>
      </c>
    </row>
    <row r="554" spans="1:2" x14ac:dyDescent="0.45">
      <c r="A554" s="16" t="s">
        <v>2310</v>
      </c>
      <c r="B554" s="17">
        <v>1895</v>
      </c>
    </row>
    <row r="555" spans="1:2" x14ac:dyDescent="0.45">
      <c r="A555" s="16" t="s">
        <v>543</v>
      </c>
      <c r="B555" s="17">
        <v>102</v>
      </c>
    </row>
    <row r="556" spans="1:2" x14ac:dyDescent="0.45">
      <c r="A556" s="16" t="s">
        <v>2311</v>
      </c>
      <c r="B556" s="17">
        <v>1896</v>
      </c>
    </row>
    <row r="557" spans="1:2" x14ac:dyDescent="0.45">
      <c r="A557" s="16" t="s">
        <v>2312</v>
      </c>
      <c r="B557" s="17">
        <v>1897</v>
      </c>
    </row>
    <row r="558" spans="1:2" x14ac:dyDescent="0.45">
      <c r="A558" s="16" t="s">
        <v>2313</v>
      </c>
      <c r="B558" s="17">
        <v>1898</v>
      </c>
    </row>
    <row r="559" spans="1:2" x14ac:dyDescent="0.45">
      <c r="A559" s="16" t="s">
        <v>2314</v>
      </c>
      <c r="B559" s="17">
        <v>1899</v>
      </c>
    </row>
    <row r="560" spans="1:2" x14ac:dyDescent="0.45">
      <c r="A560" s="16" t="s">
        <v>2315</v>
      </c>
      <c r="B560" s="17">
        <v>1900</v>
      </c>
    </row>
    <row r="561" spans="1:2" x14ac:dyDescent="0.45">
      <c r="A561" s="16" t="s">
        <v>2316</v>
      </c>
      <c r="B561" s="17">
        <v>1901</v>
      </c>
    </row>
    <row r="562" spans="1:2" x14ac:dyDescent="0.45">
      <c r="A562" s="16" t="s">
        <v>544</v>
      </c>
      <c r="B562" s="17">
        <v>103</v>
      </c>
    </row>
    <row r="563" spans="1:2" x14ac:dyDescent="0.45">
      <c r="A563" s="16" t="s">
        <v>2317</v>
      </c>
      <c r="B563" s="17">
        <v>1902</v>
      </c>
    </row>
    <row r="564" spans="1:2" x14ac:dyDescent="0.45">
      <c r="A564" s="16" t="s">
        <v>545</v>
      </c>
      <c r="B564" s="17">
        <v>104</v>
      </c>
    </row>
    <row r="565" spans="1:2" x14ac:dyDescent="0.45">
      <c r="A565" s="16" t="s">
        <v>2318</v>
      </c>
      <c r="B565" s="17">
        <v>1903</v>
      </c>
    </row>
    <row r="566" spans="1:2" x14ac:dyDescent="0.45">
      <c r="A566" s="16" t="s">
        <v>546</v>
      </c>
      <c r="B566" s="17">
        <v>105</v>
      </c>
    </row>
    <row r="567" spans="1:2" x14ac:dyDescent="0.45">
      <c r="A567" s="16" t="s">
        <v>2319</v>
      </c>
      <c r="B567" s="17">
        <v>1904</v>
      </c>
    </row>
    <row r="568" spans="1:2" x14ac:dyDescent="0.45">
      <c r="A568" s="16" t="s">
        <v>2320</v>
      </c>
      <c r="B568" s="17">
        <v>1905</v>
      </c>
    </row>
    <row r="569" spans="1:2" x14ac:dyDescent="0.45">
      <c r="A569" s="16" t="s">
        <v>2321</v>
      </c>
      <c r="B569" s="17">
        <v>1906</v>
      </c>
    </row>
    <row r="570" spans="1:2" x14ac:dyDescent="0.45">
      <c r="A570" s="16" t="s">
        <v>547</v>
      </c>
      <c r="B570" s="17">
        <v>106</v>
      </c>
    </row>
    <row r="571" spans="1:2" x14ac:dyDescent="0.45">
      <c r="A571" s="16" t="s">
        <v>1458</v>
      </c>
      <c r="B571" s="17">
        <v>1031</v>
      </c>
    </row>
    <row r="572" spans="1:2" x14ac:dyDescent="0.45">
      <c r="A572" s="16" t="s">
        <v>1830</v>
      </c>
      <c r="B572" s="17">
        <v>1405</v>
      </c>
    </row>
    <row r="573" spans="1:2" x14ac:dyDescent="0.45">
      <c r="A573" s="16" t="s">
        <v>2322</v>
      </c>
      <c r="B573" s="17">
        <v>1907</v>
      </c>
    </row>
    <row r="574" spans="1:2" x14ac:dyDescent="0.45">
      <c r="A574" s="16" t="s">
        <v>2323</v>
      </c>
      <c r="B574" s="17">
        <v>1908</v>
      </c>
    </row>
    <row r="575" spans="1:2" x14ac:dyDescent="0.45">
      <c r="A575" s="16" t="s">
        <v>548</v>
      </c>
      <c r="B575" s="17">
        <v>108</v>
      </c>
    </row>
    <row r="576" spans="1:2" x14ac:dyDescent="0.45">
      <c r="A576" s="16" t="s">
        <v>2324</v>
      </c>
      <c r="B576" s="17">
        <v>1909</v>
      </c>
    </row>
    <row r="577" spans="1:2" x14ac:dyDescent="0.45">
      <c r="A577" s="16" t="s">
        <v>2325</v>
      </c>
      <c r="B577" s="17">
        <v>1910</v>
      </c>
    </row>
    <row r="578" spans="1:2" x14ac:dyDescent="0.45">
      <c r="A578" s="16" t="s">
        <v>549</v>
      </c>
      <c r="B578" s="17">
        <v>109</v>
      </c>
    </row>
    <row r="579" spans="1:2" x14ac:dyDescent="0.45">
      <c r="A579" s="16" t="s">
        <v>2326</v>
      </c>
      <c r="B579" s="17">
        <v>1911</v>
      </c>
    </row>
    <row r="580" spans="1:2" x14ac:dyDescent="0.45">
      <c r="A580" s="16" t="s">
        <v>2327</v>
      </c>
      <c r="B580" s="17">
        <v>1912</v>
      </c>
    </row>
    <row r="581" spans="1:2" x14ac:dyDescent="0.45">
      <c r="A581" s="16" t="s">
        <v>2328</v>
      </c>
      <c r="B581" s="17">
        <v>1913</v>
      </c>
    </row>
    <row r="582" spans="1:2" x14ac:dyDescent="0.45">
      <c r="A582" s="16" t="s">
        <v>2329</v>
      </c>
      <c r="B582" s="17">
        <v>1914</v>
      </c>
    </row>
    <row r="583" spans="1:2" x14ac:dyDescent="0.45">
      <c r="A583" s="16" t="s">
        <v>2330</v>
      </c>
      <c r="B583" s="17">
        <v>1915</v>
      </c>
    </row>
    <row r="584" spans="1:2" x14ac:dyDescent="0.45">
      <c r="A584" s="16" t="s">
        <v>550</v>
      </c>
      <c r="B584" s="17">
        <v>110</v>
      </c>
    </row>
    <row r="585" spans="1:2" x14ac:dyDescent="0.45">
      <c r="A585" s="16" t="s">
        <v>2331</v>
      </c>
      <c r="B585" s="17">
        <v>1916</v>
      </c>
    </row>
    <row r="586" spans="1:2" x14ac:dyDescent="0.45">
      <c r="A586" s="16" t="s">
        <v>2332</v>
      </c>
      <c r="B586" s="17">
        <v>1917</v>
      </c>
    </row>
    <row r="587" spans="1:2" x14ac:dyDescent="0.45">
      <c r="A587" s="16" t="s">
        <v>2333</v>
      </c>
      <c r="B587" s="17">
        <v>1918</v>
      </c>
    </row>
    <row r="588" spans="1:2" x14ac:dyDescent="0.45">
      <c r="A588" s="16" t="s">
        <v>551</v>
      </c>
      <c r="B588" s="17">
        <v>111</v>
      </c>
    </row>
    <row r="589" spans="1:2" x14ac:dyDescent="0.45">
      <c r="A589" s="16" t="s">
        <v>2334</v>
      </c>
      <c r="B589" s="17">
        <v>1919</v>
      </c>
    </row>
    <row r="590" spans="1:2" x14ac:dyDescent="0.45">
      <c r="A590" s="16" t="s">
        <v>2335</v>
      </c>
      <c r="B590" s="17">
        <v>1920</v>
      </c>
    </row>
    <row r="591" spans="1:2" x14ac:dyDescent="0.45">
      <c r="A591" s="16" t="s">
        <v>2336</v>
      </c>
      <c r="B591" s="17">
        <v>1921</v>
      </c>
    </row>
    <row r="592" spans="1:2" x14ac:dyDescent="0.45">
      <c r="A592" s="16" t="s">
        <v>2337</v>
      </c>
      <c r="B592" s="17">
        <v>1922</v>
      </c>
    </row>
    <row r="593" spans="1:2" x14ac:dyDescent="0.45">
      <c r="A593" s="16" t="s">
        <v>2338</v>
      </c>
      <c r="B593" s="17">
        <v>1923</v>
      </c>
    </row>
    <row r="594" spans="1:2" x14ac:dyDescent="0.45">
      <c r="A594" s="16" t="s">
        <v>2339</v>
      </c>
      <c r="B594" s="17">
        <v>1924</v>
      </c>
    </row>
    <row r="595" spans="1:2" x14ac:dyDescent="0.45">
      <c r="A595" s="16" t="s">
        <v>2340</v>
      </c>
      <c r="B595" s="17">
        <v>1925</v>
      </c>
    </row>
    <row r="596" spans="1:2" x14ac:dyDescent="0.45">
      <c r="A596" s="16" t="s">
        <v>2341</v>
      </c>
      <c r="B596" s="17">
        <v>1926</v>
      </c>
    </row>
    <row r="597" spans="1:2" x14ac:dyDescent="0.45">
      <c r="A597" s="16" t="s">
        <v>2342</v>
      </c>
      <c r="B597" s="17">
        <v>1927</v>
      </c>
    </row>
    <row r="598" spans="1:2" x14ac:dyDescent="0.45">
      <c r="A598" s="16" t="s">
        <v>2343</v>
      </c>
      <c r="B598" s="17">
        <v>1928</v>
      </c>
    </row>
    <row r="599" spans="1:2" x14ac:dyDescent="0.45">
      <c r="A599" s="16" t="s">
        <v>2344</v>
      </c>
      <c r="B599" s="17">
        <v>1929</v>
      </c>
    </row>
    <row r="600" spans="1:2" x14ac:dyDescent="0.45">
      <c r="A600" s="16" t="s">
        <v>2345</v>
      </c>
      <c r="B600" s="17">
        <v>1930</v>
      </c>
    </row>
    <row r="601" spans="1:2" x14ac:dyDescent="0.45">
      <c r="A601" s="16" t="s">
        <v>2346</v>
      </c>
      <c r="B601" s="17">
        <v>1931</v>
      </c>
    </row>
    <row r="602" spans="1:2" x14ac:dyDescent="0.45">
      <c r="A602" s="16" t="s">
        <v>2347</v>
      </c>
      <c r="B602" s="17">
        <v>1932</v>
      </c>
    </row>
    <row r="603" spans="1:2" x14ac:dyDescent="0.45">
      <c r="A603" s="16" t="s">
        <v>2348</v>
      </c>
      <c r="B603" s="17">
        <v>1933</v>
      </c>
    </row>
    <row r="604" spans="1:2" x14ac:dyDescent="0.45">
      <c r="A604" s="16" t="s">
        <v>2349</v>
      </c>
      <c r="B604" s="17">
        <v>1934</v>
      </c>
    </row>
    <row r="605" spans="1:2" x14ac:dyDescent="0.45">
      <c r="A605" s="16" t="s">
        <v>2350</v>
      </c>
      <c r="B605" s="17">
        <v>1935</v>
      </c>
    </row>
    <row r="606" spans="1:2" x14ac:dyDescent="0.45">
      <c r="A606" s="16" t="s">
        <v>2351</v>
      </c>
      <c r="B606" s="17">
        <v>1936</v>
      </c>
    </row>
    <row r="607" spans="1:2" x14ac:dyDescent="0.45">
      <c r="A607" s="16" t="s">
        <v>552</v>
      </c>
      <c r="B607" s="17">
        <v>112</v>
      </c>
    </row>
    <row r="608" spans="1:2" x14ac:dyDescent="0.45">
      <c r="A608" s="16" t="s">
        <v>2352</v>
      </c>
      <c r="B608" s="17">
        <v>1937</v>
      </c>
    </row>
    <row r="609" spans="1:2" x14ac:dyDescent="0.45">
      <c r="A609" s="16" t="s">
        <v>2353</v>
      </c>
      <c r="B609" s="17">
        <v>1938</v>
      </c>
    </row>
    <row r="610" spans="1:2" x14ac:dyDescent="0.45">
      <c r="A610" s="16" t="s">
        <v>2354</v>
      </c>
      <c r="B610" s="17">
        <v>1939</v>
      </c>
    </row>
    <row r="611" spans="1:2" x14ac:dyDescent="0.45">
      <c r="A611" s="16" t="s">
        <v>2355</v>
      </c>
      <c r="B611" s="17">
        <v>1940</v>
      </c>
    </row>
    <row r="612" spans="1:2" x14ac:dyDescent="0.45">
      <c r="A612" s="16" t="s">
        <v>2356</v>
      </c>
      <c r="B612" s="17">
        <v>1941</v>
      </c>
    </row>
    <row r="613" spans="1:2" x14ac:dyDescent="0.45">
      <c r="A613" s="16" t="s">
        <v>2357</v>
      </c>
      <c r="B613" s="17">
        <v>1942</v>
      </c>
    </row>
    <row r="614" spans="1:2" x14ac:dyDescent="0.45">
      <c r="A614" s="16" t="s">
        <v>2358</v>
      </c>
      <c r="B614" s="17">
        <v>1943</v>
      </c>
    </row>
    <row r="615" spans="1:2" x14ac:dyDescent="0.45">
      <c r="A615" s="16" t="s">
        <v>2359</v>
      </c>
      <c r="B615" s="17">
        <v>1944</v>
      </c>
    </row>
    <row r="616" spans="1:2" x14ac:dyDescent="0.45">
      <c r="A616" s="16" t="s">
        <v>2360</v>
      </c>
      <c r="B616" s="17">
        <v>1945</v>
      </c>
    </row>
    <row r="617" spans="1:2" x14ac:dyDescent="0.45">
      <c r="A617" s="16" t="s">
        <v>2361</v>
      </c>
      <c r="B617" s="17">
        <v>1946</v>
      </c>
    </row>
    <row r="618" spans="1:2" x14ac:dyDescent="0.45">
      <c r="A618" s="16" t="s">
        <v>2362</v>
      </c>
      <c r="B618" s="17">
        <v>1947</v>
      </c>
    </row>
    <row r="619" spans="1:2" x14ac:dyDescent="0.45">
      <c r="A619" s="16" t="s">
        <v>2363</v>
      </c>
      <c r="B619" s="17">
        <v>1948</v>
      </c>
    </row>
    <row r="620" spans="1:2" x14ac:dyDescent="0.45">
      <c r="A620" s="16" t="s">
        <v>2364</v>
      </c>
      <c r="B620" s="17">
        <v>1949</v>
      </c>
    </row>
    <row r="621" spans="1:2" x14ac:dyDescent="0.45">
      <c r="A621" s="16" t="s">
        <v>553</v>
      </c>
      <c r="B621" s="17">
        <v>113</v>
      </c>
    </row>
    <row r="622" spans="1:2" x14ac:dyDescent="0.45">
      <c r="A622" s="16" t="s">
        <v>2365</v>
      </c>
      <c r="B622" s="17">
        <v>1950</v>
      </c>
    </row>
    <row r="623" spans="1:2" x14ac:dyDescent="0.45">
      <c r="A623" s="16" t="s">
        <v>1459</v>
      </c>
      <c r="B623" s="17">
        <v>1032</v>
      </c>
    </row>
    <row r="624" spans="1:2" x14ac:dyDescent="0.45">
      <c r="A624" s="16" t="s">
        <v>554</v>
      </c>
      <c r="B624" s="17">
        <v>114</v>
      </c>
    </row>
    <row r="625" spans="1:2" x14ac:dyDescent="0.45">
      <c r="A625" s="16" t="s">
        <v>1460</v>
      </c>
      <c r="B625" s="17">
        <v>1033</v>
      </c>
    </row>
    <row r="626" spans="1:2" x14ac:dyDescent="0.45">
      <c r="A626" s="16" t="s">
        <v>2366</v>
      </c>
      <c r="B626" s="17">
        <v>1951</v>
      </c>
    </row>
    <row r="627" spans="1:2" x14ac:dyDescent="0.45">
      <c r="A627" s="16" t="s">
        <v>2367</v>
      </c>
      <c r="B627" s="17">
        <v>1952</v>
      </c>
    </row>
    <row r="628" spans="1:2" x14ac:dyDescent="0.45">
      <c r="A628" s="16" t="s">
        <v>2368</v>
      </c>
      <c r="B628" s="17">
        <v>1953</v>
      </c>
    </row>
    <row r="629" spans="1:2" x14ac:dyDescent="0.45">
      <c r="A629" s="16" t="s">
        <v>2369</v>
      </c>
      <c r="B629" s="17">
        <v>1954</v>
      </c>
    </row>
    <row r="630" spans="1:2" x14ac:dyDescent="0.45">
      <c r="A630" s="16" t="s">
        <v>2370</v>
      </c>
      <c r="B630" s="17">
        <v>1955</v>
      </c>
    </row>
    <row r="631" spans="1:2" x14ac:dyDescent="0.45">
      <c r="A631" s="16" t="s">
        <v>2371</v>
      </c>
      <c r="B631" s="17">
        <v>1956</v>
      </c>
    </row>
    <row r="632" spans="1:2" x14ac:dyDescent="0.45">
      <c r="A632" s="16" t="s">
        <v>2372</v>
      </c>
      <c r="B632" s="17">
        <v>1957</v>
      </c>
    </row>
    <row r="633" spans="1:2" x14ac:dyDescent="0.45">
      <c r="A633" s="16" t="s">
        <v>2373</v>
      </c>
      <c r="B633" s="17">
        <v>1958</v>
      </c>
    </row>
    <row r="634" spans="1:2" x14ac:dyDescent="0.45">
      <c r="A634" s="16" t="s">
        <v>2374</v>
      </c>
      <c r="B634" s="17">
        <v>1959</v>
      </c>
    </row>
    <row r="635" spans="1:2" x14ac:dyDescent="0.45">
      <c r="A635" s="16" t="s">
        <v>2375</v>
      </c>
      <c r="B635" s="17">
        <v>1960</v>
      </c>
    </row>
    <row r="636" spans="1:2" x14ac:dyDescent="0.45">
      <c r="A636" s="16" t="s">
        <v>2376</v>
      </c>
      <c r="B636" s="17">
        <v>1961</v>
      </c>
    </row>
    <row r="637" spans="1:2" x14ac:dyDescent="0.45">
      <c r="A637" s="16" t="s">
        <v>2377</v>
      </c>
      <c r="B637" s="17">
        <v>1962</v>
      </c>
    </row>
    <row r="638" spans="1:2" x14ac:dyDescent="0.45">
      <c r="A638" s="16" t="s">
        <v>2378</v>
      </c>
      <c r="B638" s="17">
        <v>1963</v>
      </c>
    </row>
    <row r="639" spans="1:2" x14ac:dyDescent="0.45">
      <c r="A639" s="16" t="s">
        <v>2379</v>
      </c>
      <c r="B639" s="17">
        <v>1964</v>
      </c>
    </row>
    <row r="640" spans="1:2" x14ac:dyDescent="0.45">
      <c r="A640" s="16" t="s">
        <v>2380</v>
      </c>
      <c r="B640" s="17">
        <v>1965</v>
      </c>
    </row>
    <row r="641" spans="1:2" x14ac:dyDescent="0.45">
      <c r="A641" s="16" t="s">
        <v>555</v>
      </c>
      <c r="B641" s="17">
        <v>115</v>
      </c>
    </row>
    <row r="642" spans="1:2" x14ac:dyDescent="0.45">
      <c r="A642" s="16" t="s">
        <v>2381</v>
      </c>
      <c r="B642" s="17">
        <v>1966</v>
      </c>
    </row>
    <row r="643" spans="1:2" x14ac:dyDescent="0.45">
      <c r="A643" s="16" t="s">
        <v>2382</v>
      </c>
      <c r="B643" s="17">
        <v>1967</v>
      </c>
    </row>
    <row r="644" spans="1:2" x14ac:dyDescent="0.45">
      <c r="A644" s="16" t="s">
        <v>2383</v>
      </c>
      <c r="B644" s="17">
        <v>1968</v>
      </c>
    </row>
    <row r="645" spans="1:2" x14ac:dyDescent="0.45">
      <c r="A645" s="16" t="s">
        <v>2384</v>
      </c>
      <c r="B645" s="17">
        <v>1969</v>
      </c>
    </row>
    <row r="646" spans="1:2" x14ac:dyDescent="0.45">
      <c r="A646" s="16" t="s">
        <v>556</v>
      </c>
      <c r="B646" s="17">
        <v>116</v>
      </c>
    </row>
    <row r="647" spans="1:2" x14ac:dyDescent="0.45">
      <c r="A647" s="16" t="s">
        <v>1461</v>
      </c>
      <c r="B647" s="17">
        <v>1034</v>
      </c>
    </row>
    <row r="648" spans="1:2" x14ac:dyDescent="0.45">
      <c r="A648" s="16" t="s">
        <v>2385</v>
      </c>
      <c r="B648" s="17">
        <v>1970</v>
      </c>
    </row>
    <row r="649" spans="1:2" x14ac:dyDescent="0.45">
      <c r="A649" s="16" t="s">
        <v>557</v>
      </c>
      <c r="B649" s="17">
        <v>117</v>
      </c>
    </row>
    <row r="650" spans="1:2" x14ac:dyDescent="0.45">
      <c r="A650" s="16" t="s">
        <v>2386</v>
      </c>
      <c r="B650" s="17">
        <v>1971</v>
      </c>
    </row>
    <row r="651" spans="1:2" x14ac:dyDescent="0.45">
      <c r="A651" s="16" t="s">
        <v>2387</v>
      </c>
      <c r="B651" s="17">
        <v>1972</v>
      </c>
    </row>
    <row r="652" spans="1:2" x14ac:dyDescent="0.45">
      <c r="A652" s="16" t="s">
        <v>2388</v>
      </c>
      <c r="B652" s="17">
        <v>1973</v>
      </c>
    </row>
    <row r="653" spans="1:2" x14ac:dyDescent="0.45">
      <c r="A653" s="16" t="s">
        <v>558</v>
      </c>
      <c r="B653" s="17">
        <v>118</v>
      </c>
    </row>
    <row r="654" spans="1:2" x14ac:dyDescent="0.45">
      <c r="A654" s="16" t="s">
        <v>1462</v>
      </c>
      <c r="B654" s="17">
        <v>1035</v>
      </c>
    </row>
    <row r="655" spans="1:2" x14ac:dyDescent="0.45">
      <c r="A655" s="16" t="s">
        <v>1463</v>
      </c>
      <c r="B655" s="17">
        <v>1036</v>
      </c>
    </row>
    <row r="656" spans="1:2" x14ac:dyDescent="0.45">
      <c r="A656" s="16" t="s">
        <v>2389</v>
      </c>
      <c r="B656" s="17">
        <v>1974</v>
      </c>
    </row>
    <row r="657" spans="1:2" x14ac:dyDescent="0.45">
      <c r="A657" s="16" t="s">
        <v>2390</v>
      </c>
      <c r="B657" s="17">
        <v>1975</v>
      </c>
    </row>
    <row r="658" spans="1:2" x14ac:dyDescent="0.45">
      <c r="A658" s="16" t="s">
        <v>2391</v>
      </c>
      <c r="B658" s="17">
        <v>1976</v>
      </c>
    </row>
    <row r="659" spans="1:2" x14ac:dyDescent="0.45">
      <c r="A659" s="16" t="s">
        <v>2392</v>
      </c>
      <c r="B659" s="17">
        <v>1977</v>
      </c>
    </row>
    <row r="660" spans="1:2" x14ac:dyDescent="0.45">
      <c r="A660" s="16" t="s">
        <v>2393</v>
      </c>
      <c r="B660" s="17">
        <v>1978</v>
      </c>
    </row>
    <row r="661" spans="1:2" x14ac:dyDescent="0.45">
      <c r="A661" s="16" t="s">
        <v>2394</v>
      </c>
      <c r="B661" s="17">
        <v>1979</v>
      </c>
    </row>
    <row r="662" spans="1:2" x14ac:dyDescent="0.45">
      <c r="A662" s="16" t="s">
        <v>2395</v>
      </c>
      <c r="B662" s="17">
        <v>1980</v>
      </c>
    </row>
    <row r="663" spans="1:2" x14ac:dyDescent="0.45">
      <c r="A663" s="16" t="s">
        <v>559</v>
      </c>
      <c r="B663" s="17">
        <v>119</v>
      </c>
    </row>
    <row r="664" spans="1:2" x14ac:dyDescent="0.45">
      <c r="A664" s="16" t="s">
        <v>2396</v>
      </c>
      <c r="B664" s="17">
        <v>1981</v>
      </c>
    </row>
    <row r="665" spans="1:2" x14ac:dyDescent="0.45">
      <c r="A665" s="16" t="s">
        <v>2397</v>
      </c>
      <c r="B665" s="17">
        <v>1982</v>
      </c>
    </row>
    <row r="666" spans="1:2" x14ac:dyDescent="0.45">
      <c r="A666" s="16" t="s">
        <v>560</v>
      </c>
      <c r="B666" s="17">
        <v>120</v>
      </c>
    </row>
    <row r="667" spans="1:2" x14ac:dyDescent="0.45">
      <c r="A667" s="16" t="s">
        <v>2398</v>
      </c>
      <c r="B667" s="17">
        <v>1983</v>
      </c>
    </row>
    <row r="668" spans="1:2" x14ac:dyDescent="0.45">
      <c r="A668" s="16" t="s">
        <v>2399</v>
      </c>
      <c r="B668" s="17">
        <v>1984</v>
      </c>
    </row>
    <row r="669" spans="1:2" x14ac:dyDescent="0.45">
      <c r="A669" s="16" t="s">
        <v>1831</v>
      </c>
      <c r="B669" s="17">
        <v>1406</v>
      </c>
    </row>
    <row r="670" spans="1:2" x14ac:dyDescent="0.45">
      <c r="A670" s="16" t="s">
        <v>2400</v>
      </c>
      <c r="B670" s="17">
        <v>1985</v>
      </c>
    </row>
    <row r="671" spans="1:2" x14ac:dyDescent="0.45">
      <c r="A671" s="16" t="s">
        <v>561</v>
      </c>
      <c r="B671" s="17">
        <v>122</v>
      </c>
    </row>
    <row r="672" spans="1:2" x14ac:dyDescent="0.45">
      <c r="A672" s="16" t="s">
        <v>562</v>
      </c>
      <c r="B672" s="17">
        <v>123</v>
      </c>
    </row>
    <row r="673" spans="1:2" x14ac:dyDescent="0.45">
      <c r="A673" s="16" t="s">
        <v>2401</v>
      </c>
      <c r="B673" s="17">
        <v>1986</v>
      </c>
    </row>
    <row r="674" spans="1:2" x14ac:dyDescent="0.45">
      <c r="A674" s="16" t="s">
        <v>2402</v>
      </c>
      <c r="B674" s="17">
        <v>1987</v>
      </c>
    </row>
    <row r="675" spans="1:2" x14ac:dyDescent="0.45">
      <c r="A675" s="16" t="s">
        <v>1889</v>
      </c>
      <c r="B675" s="17">
        <v>1466</v>
      </c>
    </row>
    <row r="676" spans="1:2" x14ac:dyDescent="0.45">
      <c r="A676" s="16" t="s">
        <v>2403</v>
      </c>
      <c r="B676" s="17">
        <v>1988</v>
      </c>
    </row>
    <row r="677" spans="1:2" x14ac:dyDescent="0.45">
      <c r="A677" s="16" t="s">
        <v>2404</v>
      </c>
      <c r="B677" s="17">
        <v>1989</v>
      </c>
    </row>
    <row r="678" spans="1:2" x14ac:dyDescent="0.45">
      <c r="A678" s="16" t="s">
        <v>2405</v>
      </c>
      <c r="B678" s="17">
        <v>1990</v>
      </c>
    </row>
    <row r="679" spans="1:2" x14ac:dyDescent="0.45">
      <c r="A679" s="16" t="s">
        <v>2406</v>
      </c>
      <c r="B679" s="17">
        <v>1991</v>
      </c>
    </row>
    <row r="680" spans="1:2" x14ac:dyDescent="0.45">
      <c r="A680" s="16" t="s">
        <v>563</v>
      </c>
      <c r="B680" s="17">
        <v>124</v>
      </c>
    </row>
    <row r="681" spans="1:2" x14ac:dyDescent="0.45">
      <c r="A681" s="16" t="s">
        <v>2407</v>
      </c>
      <c r="B681" s="17">
        <v>1992</v>
      </c>
    </row>
    <row r="682" spans="1:2" x14ac:dyDescent="0.45">
      <c r="A682" s="16" t="s">
        <v>2408</v>
      </c>
      <c r="B682" s="17">
        <v>1993</v>
      </c>
    </row>
    <row r="683" spans="1:2" x14ac:dyDescent="0.45">
      <c r="A683" s="16" t="s">
        <v>2409</v>
      </c>
      <c r="B683" s="17">
        <v>1994</v>
      </c>
    </row>
    <row r="684" spans="1:2" x14ac:dyDescent="0.45">
      <c r="A684" s="16" t="s">
        <v>564</v>
      </c>
      <c r="B684" s="17">
        <v>125</v>
      </c>
    </row>
    <row r="685" spans="1:2" x14ac:dyDescent="0.45">
      <c r="A685" s="16" t="s">
        <v>565</v>
      </c>
      <c r="B685" s="17">
        <v>126</v>
      </c>
    </row>
    <row r="686" spans="1:2" x14ac:dyDescent="0.45">
      <c r="A686" s="16" t="s">
        <v>2410</v>
      </c>
      <c r="B686" s="17">
        <v>1995</v>
      </c>
    </row>
    <row r="687" spans="1:2" x14ac:dyDescent="0.45">
      <c r="A687" s="16" t="s">
        <v>566</v>
      </c>
      <c r="B687" s="17">
        <v>127</v>
      </c>
    </row>
    <row r="688" spans="1:2" x14ac:dyDescent="0.45">
      <c r="A688" s="16" t="s">
        <v>2411</v>
      </c>
      <c r="B688" s="17">
        <v>1996</v>
      </c>
    </row>
    <row r="689" spans="1:2" x14ac:dyDescent="0.45">
      <c r="A689" s="16" t="s">
        <v>567</v>
      </c>
      <c r="B689" s="17">
        <v>128</v>
      </c>
    </row>
    <row r="690" spans="1:2" x14ac:dyDescent="0.45">
      <c r="A690" s="16" t="s">
        <v>2412</v>
      </c>
      <c r="B690" s="17">
        <v>1997</v>
      </c>
    </row>
    <row r="691" spans="1:2" x14ac:dyDescent="0.45">
      <c r="A691" s="16" t="s">
        <v>568</v>
      </c>
      <c r="B691" s="17">
        <v>129</v>
      </c>
    </row>
    <row r="692" spans="1:2" x14ac:dyDescent="0.45">
      <c r="A692" s="16" t="s">
        <v>2413</v>
      </c>
      <c r="B692" s="17">
        <v>1998</v>
      </c>
    </row>
    <row r="693" spans="1:2" x14ac:dyDescent="0.45">
      <c r="A693" s="16" t="s">
        <v>2414</v>
      </c>
      <c r="B693" s="17">
        <v>1999</v>
      </c>
    </row>
    <row r="694" spans="1:2" x14ac:dyDescent="0.45">
      <c r="A694" s="16" t="s">
        <v>1883</v>
      </c>
      <c r="B694" s="17">
        <v>1460</v>
      </c>
    </row>
    <row r="695" spans="1:2" x14ac:dyDescent="0.45">
      <c r="A695" s="16" t="s">
        <v>2415</v>
      </c>
      <c r="B695" s="17">
        <v>2000</v>
      </c>
    </row>
    <row r="696" spans="1:2" x14ac:dyDescent="0.45">
      <c r="A696" s="16" t="s">
        <v>2416</v>
      </c>
      <c r="B696" s="17">
        <v>2001</v>
      </c>
    </row>
    <row r="697" spans="1:2" x14ac:dyDescent="0.45">
      <c r="A697" s="16" t="s">
        <v>569</v>
      </c>
      <c r="B697" s="17">
        <v>130</v>
      </c>
    </row>
    <row r="698" spans="1:2" x14ac:dyDescent="0.45">
      <c r="A698" s="16" t="s">
        <v>2417</v>
      </c>
      <c r="B698" s="17">
        <v>2002</v>
      </c>
    </row>
    <row r="699" spans="1:2" x14ac:dyDescent="0.45">
      <c r="A699" s="16" t="s">
        <v>2418</v>
      </c>
      <c r="B699" s="17">
        <v>2003</v>
      </c>
    </row>
    <row r="700" spans="1:2" x14ac:dyDescent="0.45">
      <c r="A700" s="16" t="s">
        <v>2419</v>
      </c>
      <c r="B700" s="17">
        <v>2004</v>
      </c>
    </row>
    <row r="701" spans="1:2" x14ac:dyDescent="0.45">
      <c r="A701" s="16" t="s">
        <v>1464</v>
      </c>
      <c r="B701" s="17">
        <v>1037</v>
      </c>
    </row>
    <row r="702" spans="1:2" x14ac:dyDescent="0.45">
      <c r="A702" s="16" t="s">
        <v>1465</v>
      </c>
      <c r="B702" s="17">
        <v>1038</v>
      </c>
    </row>
    <row r="703" spans="1:2" x14ac:dyDescent="0.45">
      <c r="A703" s="16" t="s">
        <v>1466</v>
      </c>
      <c r="B703" s="17">
        <v>1039</v>
      </c>
    </row>
    <row r="704" spans="1:2" x14ac:dyDescent="0.45">
      <c r="A704" s="16" t="s">
        <v>2420</v>
      </c>
      <c r="B704" s="17">
        <v>2005</v>
      </c>
    </row>
    <row r="705" spans="1:2" x14ac:dyDescent="0.45">
      <c r="A705" s="16" t="s">
        <v>570</v>
      </c>
      <c r="B705" s="17">
        <v>131</v>
      </c>
    </row>
    <row r="706" spans="1:2" x14ac:dyDescent="0.45">
      <c r="A706" s="16" t="s">
        <v>2421</v>
      </c>
      <c r="B706" s="17">
        <v>2006</v>
      </c>
    </row>
    <row r="707" spans="1:2" x14ac:dyDescent="0.45">
      <c r="A707" s="16" t="s">
        <v>2422</v>
      </c>
      <c r="B707" s="17">
        <v>2007</v>
      </c>
    </row>
    <row r="708" spans="1:2" x14ac:dyDescent="0.45">
      <c r="A708" s="16" t="s">
        <v>2423</v>
      </c>
      <c r="B708" s="17">
        <v>2008</v>
      </c>
    </row>
    <row r="709" spans="1:2" x14ac:dyDescent="0.45">
      <c r="A709" s="16" t="s">
        <v>571</v>
      </c>
      <c r="B709" s="17">
        <v>132</v>
      </c>
    </row>
    <row r="710" spans="1:2" x14ac:dyDescent="0.45">
      <c r="A710" s="16" t="s">
        <v>1816</v>
      </c>
      <c r="B710" s="17">
        <v>1391</v>
      </c>
    </row>
    <row r="711" spans="1:2" x14ac:dyDescent="0.45">
      <c r="A711" s="16" t="s">
        <v>2424</v>
      </c>
      <c r="B711" s="17">
        <v>2009</v>
      </c>
    </row>
    <row r="712" spans="1:2" x14ac:dyDescent="0.45">
      <c r="A712" s="16" t="s">
        <v>572</v>
      </c>
      <c r="B712" s="17">
        <v>133</v>
      </c>
    </row>
    <row r="713" spans="1:2" x14ac:dyDescent="0.45">
      <c r="A713" s="16" t="s">
        <v>1832</v>
      </c>
      <c r="B713" s="17">
        <v>1407</v>
      </c>
    </row>
    <row r="714" spans="1:2" x14ac:dyDescent="0.45">
      <c r="A714" s="16" t="s">
        <v>2425</v>
      </c>
      <c r="B714" s="17">
        <v>2010</v>
      </c>
    </row>
    <row r="715" spans="1:2" x14ac:dyDescent="0.45">
      <c r="A715" s="16" t="s">
        <v>573</v>
      </c>
      <c r="B715" s="17">
        <v>134</v>
      </c>
    </row>
    <row r="716" spans="1:2" x14ac:dyDescent="0.45">
      <c r="A716" s="16" t="s">
        <v>2426</v>
      </c>
      <c r="B716" s="17">
        <v>2011</v>
      </c>
    </row>
    <row r="717" spans="1:2" x14ac:dyDescent="0.45">
      <c r="A717" s="16" t="s">
        <v>574</v>
      </c>
      <c r="B717" s="17">
        <v>135</v>
      </c>
    </row>
    <row r="718" spans="1:2" x14ac:dyDescent="0.45">
      <c r="A718" s="16" t="s">
        <v>2427</v>
      </c>
      <c r="B718" s="17">
        <v>2012</v>
      </c>
    </row>
    <row r="719" spans="1:2" x14ac:dyDescent="0.45">
      <c r="A719" s="16" t="s">
        <v>2428</v>
      </c>
      <c r="B719" s="17">
        <v>2013</v>
      </c>
    </row>
    <row r="720" spans="1:2" x14ac:dyDescent="0.45">
      <c r="A720" s="16" t="s">
        <v>2429</v>
      </c>
      <c r="B720" s="17">
        <v>2014</v>
      </c>
    </row>
    <row r="721" spans="1:2" x14ac:dyDescent="0.45">
      <c r="A721" s="16" t="s">
        <v>575</v>
      </c>
      <c r="B721" s="17">
        <v>136</v>
      </c>
    </row>
    <row r="722" spans="1:2" x14ac:dyDescent="0.45">
      <c r="A722" s="16" t="s">
        <v>2430</v>
      </c>
      <c r="B722" s="17">
        <v>2015</v>
      </c>
    </row>
    <row r="723" spans="1:2" x14ac:dyDescent="0.45">
      <c r="A723" s="16" t="s">
        <v>576</v>
      </c>
      <c r="B723" s="17">
        <v>137</v>
      </c>
    </row>
    <row r="724" spans="1:2" x14ac:dyDescent="0.45">
      <c r="A724" s="16" t="s">
        <v>2431</v>
      </c>
      <c r="B724" s="17">
        <v>2016</v>
      </c>
    </row>
    <row r="725" spans="1:2" x14ac:dyDescent="0.45">
      <c r="A725" s="16" t="s">
        <v>577</v>
      </c>
      <c r="B725" s="17">
        <v>138</v>
      </c>
    </row>
    <row r="726" spans="1:2" x14ac:dyDescent="0.45">
      <c r="A726" s="16" t="s">
        <v>578</v>
      </c>
      <c r="B726" s="17">
        <v>139</v>
      </c>
    </row>
    <row r="727" spans="1:2" x14ac:dyDescent="0.45">
      <c r="A727" s="16" t="s">
        <v>2432</v>
      </c>
      <c r="B727" s="17">
        <v>2017</v>
      </c>
    </row>
    <row r="728" spans="1:2" x14ac:dyDescent="0.45">
      <c r="A728" s="16" t="s">
        <v>2433</v>
      </c>
      <c r="B728" s="17">
        <v>2018</v>
      </c>
    </row>
    <row r="729" spans="1:2" x14ac:dyDescent="0.45">
      <c r="A729" s="16" t="s">
        <v>579</v>
      </c>
      <c r="B729" s="17">
        <v>140</v>
      </c>
    </row>
    <row r="730" spans="1:2" x14ac:dyDescent="0.45">
      <c r="A730" s="16" t="s">
        <v>2434</v>
      </c>
      <c r="B730" s="17">
        <v>2019</v>
      </c>
    </row>
    <row r="731" spans="1:2" x14ac:dyDescent="0.45">
      <c r="A731" s="16" t="s">
        <v>2435</v>
      </c>
      <c r="B731" s="17">
        <v>2020</v>
      </c>
    </row>
    <row r="732" spans="1:2" x14ac:dyDescent="0.45">
      <c r="A732" s="16" t="s">
        <v>2436</v>
      </c>
      <c r="B732" s="17">
        <v>2021</v>
      </c>
    </row>
    <row r="733" spans="1:2" x14ac:dyDescent="0.45">
      <c r="A733" s="16" t="s">
        <v>2437</v>
      </c>
      <c r="B733" s="17">
        <v>2022</v>
      </c>
    </row>
    <row r="734" spans="1:2" x14ac:dyDescent="0.45">
      <c r="A734" s="16" t="s">
        <v>81</v>
      </c>
      <c r="B734" s="17">
        <v>141</v>
      </c>
    </row>
    <row r="735" spans="1:2" x14ac:dyDescent="0.45">
      <c r="A735" s="16" t="s">
        <v>1467</v>
      </c>
      <c r="B735" s="17">
        <v>1040</v>
      </c>
    </row>
    <row r="736" spans="1:2" x14ac:dyDescent="0.45">
      <c r="A736" s="16" t="s">
        <v>2438</v>
      </c>
      <c r="B736" s="17">
        <v>2023</v>
      </c>
    </row>
    <row r="737" spans="1:2" x14ac:dyDescent="0.45">
      <c r="A737" s="16" t="s">
        <v>2439</v>
      </c>
      <c r="B737" s="17">
        <v>2024</v>
      </c>
    </row>
    <row r="738" spans="1:2" x14ac:dyDescent="0.45">
      <c r="A738" s="16" t="s">
        <v>2440</v>
      </c>
      <c r="B738" s="17">
        <v>2025</v>
      </c>
    </row>
    <row r="739" spans="1:2" x14ac:dyDescent="0.45">
      <c r="A739" s="16" t="s">
        <v>2441</v>
      </c>
      <c r="B739" s="17">
        <v>2026</v>
      </c>
    </row>
    <row r="740" spans="1:2" x14ac:dyDescent="0.45">
      <c r="A740" s="16" t="s">
        <v>2442</v>
      </c>
      <c r="B740" s="17">
        <v>2027</v>
      </c>
    </row>
    <row r="741" spans="1:2" x14ac:dyDescent="0.45">
      <c r="A741" s="16" t="s">
        <v>2443</v>
      </c>
      <c r="B741" s="17">
        <v>2028</v>
      </c>
    </row>
    <row r="742" spans="1:2" x14ac:dyDescent="0.45">
      <c r="A742" s="16" t="s">
        <v>580</v>
      </c>
      <c r="B742" s="17">
        <v>142</v>
      </c>
    </row>
    <row r="743" spans="1:2" x14ac:dyDescent="0.45">
      <c r="A743" s="16" t="s">
        <v>2444</v>
      </c>
      <c r="B743" s="17">
        <v>2029</v>
      </c>
    </row>
    <row r="744" spans="1:2" x14ac:dyDescent="0.45">
      <c r="A744" s="16" t="s">
        <v>2445</v>
      </c>
      <c r="B744" s="17">
        <v>2030</v>
      </c>
    </row>
    <row r="745" spans="1:2" x14ac:dyDescent="0.45">
      <c r="A745" s="16" t="s">
        <v>2446</v>
      </c>
      <c r="B745" s="17">
        <v>2031</v>
      </c>
    </row>
    <row r="746" spans="1:2" x14ac:dyDescent="0.45">
      <c r="A746" s="16" t="s">
        <v>581</v>
      </c>
      <c r="B746" s="17">
        <v>143</v>
      </c>
    </row>
    <row r="747" spans="1:2" x14ac:dyDescent="0.45">
      <c r="A747" s="16" t="s">
        <v>2447</v>
      </c>
      <c r="B747" s="17">
        <v>2032</v>
      </c>
    </row>
    <row r="748" spans="1:2" x14ac:dyDescent="0.45">
      <c r="A748" s="16" t="s">
        <v>2448</v>
      </c>
      <c r="B748" s="17">
        <v>2033</v>
      </c>
    </row>
    <row r="749" spans="1:2" x14ac:dyDescent="0.45">
      <c r="A749" s="16" t="s">
        <v>2449</v>
      </c>
      <c r="B749" s="17">
        <v>2034</v>
      </c>
    </row>
    <row r="750" spans="1:2" x14ac:dyDescent="0.45">
      <c r="A750" s="16" t="s">
        <v>582</v>
      </c>
      <c r="B750" s="17">
        <v>144</v>
      </c>
    </row>
    <row r="751" spans="1:2" x14ac:dyDescent="0.45">
      <c r="A751" s="16" t="s">
        <v>2450</v>
      </c>
      <c r="B751" s="17">
        <v>2035</v>
      </c>
    </row>
    <row r="752" spans="1:2" x14ac:dyDescent="0.45">
      <c r="A752" s="16" t="s">
        <v>2451</v>
      </c>
      <c r="B752" s="17">
        <v>2036</v>
      </c>
    </row>
    <row r="753" spans="1:2" x14ac:dyDescent="0.45">
      <c r="A753" s="16" t="s">
        <v>2452</v>
      </c>
      <c r="B753" s="17">
        <v>2037</v>
      </c>
    </row>
    <row r="754" spans="1:2" x14ac:dyDescent="0.45">
      <c r="A754" s="16" t="s">
        <v>2453</v>
      </c>
      <c r="B754" s="17">
        <v>2038</v>
      </c>
    </row>
    <row r="755" spans="1:2" x14ac:dyDescent="0.45">
      <c r="A755" s="16" t="s">
        <v>583</v>
      </c>
      <c r="B755" s="17">
        <v>145</v>
      </c>
    </row>
    <row r="756" spans="1:2" x14ac:dyDescent="0.45">
      <c r="A756" s="16" t="s">
        <v>1468</v>
      </c>
      <c r="B756" s="17">
        <v>1041</v>
      </c>
    </row>
    <row r="757" spans="1:2" x14ac:dyDescent="0.45">
      <c r="A757" s="16" t="s">
        <v>584</v>
      </c>
      <c r="B757" s="17">
        <v>146</v>
      </c>
    </row>
    <row r="758" spans="1:2" x14ac:dyDescent="0.45">
      <c r="A758" s="16" t="s">
        <v>2454</v>
      </c>
      <c r="B758" s="17">
        <v>2039</v>
      </c>
    </row>
    <row r="759" spans="1:2" x14ac:dyDescent="0.45">
      <c r="A759" s="16" t="s">
        <v>1469</v>
      </c>
      <c r="B759" s="17">
        <v>1042</v>
      </c>
    </row>
    <row r="760" spans="1:2" x14ac:dyDescent="0.45">
      <c r="A760" s="16" t="s">
        <v>1470</v>
      </c>
      <c r="B760" s="17">
        <v>1043</v>
      </c>
    </row>
    <row r="761" spans="1:2" x14ac:dyDescent="0.45">
      <c r="A761" s="16" t="s">
        <v>2455</v>
      </c>
      <c r="B761" s="17">
        <v>2040</v>
      </c>
    </row>
    <row r="762" spans="1:2" x14ac:dyDescent="0.45">
      <c r="A762" s="16" t="s">
        <v>2456</v>
      </c>
      <c r="B762" s="17">
        <v>2041</v>
      </c>
    </row>
    <row r="763" spans="1:2" x14ac:dyDescent="0.45">
      <c r="A763" s="16" t="s">
        <v>2457</v>
      </c>
      <c r="B763" s="17">
        <v>2042</v>
      </c>
    </row>
    <row r="764" spans="1:2" x14ac:dyDescent="0.45">
      <c r="A764" s="16" t="s">
        <v>2458</v>
      </c>
      <c r="B764" s="17">
        <v>2043</v>
      </c>
    </row>
    <row r="765" spans="1:2" x14ac:dyDescent="0.45">
      <c r="A765" s="16" t="s">
        <v>585</v>
      </c>
      <c r="B765" s="17">
        <v>147</v>
      </c>
    </row>
    <row r="766" spans="1:2" x14ac:dyDescent="0.45">
      <c r="A766" s="16" t="s">
        <v>586</v>
      </c>
      <c r="B766" s="17">
        <v>148</v>
      </c>
    </row>
    <row r="767" spans="1:2" x14ac:dyDescent="0.45">
      <c r="A767" s="16" t="s">
        <v>2459</v>
      </c>
      <c r="B767" s="17">
        <v>2044</v>
      </c>
    </row>
    <row r="768" spans="1:2" x14ac:dyDescent="0.45">
      <c r="A768" s="16" t="s">
        <v>2460</v>
      </c>
      <c r="B768" s="17">
        <v>2045</v>
      </c>
    </row>
    <row r="769" spans="1:2" x14ac:dyDescent="0.45">
      <c r="A769" s="16" t="s">
        <v>2461</v>
      </c>
      <c r="B769" s="17">
        <v>2046</v>
      </c>
    </row>
    <row r="770" spans="1:2" x14ac:dyDescent="0.45">
      <c r="A770" s="16" t="s">
        <v>587</v>
      </c>
      <c r="B770" s="17">
        <v>149</v>
      </c>
    </row>
    <row r="771" spans="1:2" x14ac:dyDescent="0.45">
      <c r="A771" s="16" t="s">
        <v>2462</v>
      </c>
      <c r="B771" s="17">
        <v>2047</v>
      </c>
    </row>
    <row r="772" spans="1:2" x14ac:dyDescent="0.45">
      <c r="A772" s="16" t="s">
        <v>2463</v>
      </c>
      <c r="B772" s="17">
        <v>2048</v>
      </c>
    </row>
    <row r="773" spans="1:2" x14ac:dyDescent="0.45">
      <c r="A773" s="16" t="s">
        <v>588</v>
      </c>
      <c r="B773" s="17">
        <v>150</v>
      </c>
    </row>
    <row r="774" spans="1:2" x14ac:dyDescent="0.45">
      <c r="A774" s="16" t="s">
        <v>1884</v>
      </c>
      <c r="B774" s="17">
        <v>1461</v>
      </c>
    </row>
    <row r="775" spans="1:2" x14ac:dyDescent="0.45">
      <c r="A775" s="16" t="s">
        <v>2464</v>
      </c>
      <c r="B775" s="17">
        <v>2049</v>
      </c>
    </row>
    <row r="776" spans="1:2" x14ac:dyDescent="0.45">
      <c r="A776" s="16" t="s">
        <v>589</v>
      </c>
      <c r="B776" s="17">
        <v>151</v>
      </c>
    </row>
    <row r="777" spans="1:2" x14ac:dyDescent="0.45">
      <c r="A777" s="16" t="s">
        <v>2465</v>
      </c>
      <c r="B777" s="17">
        <v>2050</v>
      </c>
    </row>
    <row r="778" spans="1:2" x14ac:dyDescent="0.45">
      <c r="A778" s="16" t="s">
        <v>2466</v>
      </c>
      <c r="B778" s="17">
        <v>2051</v>
      </c>
    </row>
    <row r="779" spans="1:2" x14ac:dyDescent="0.45">
      <c r="A779" s="16" t="s">
        <v>2467</v>
      </c>
      <c r="B779" s="17">
        <v>2052</v>
      </c>
    </row>
    <row r="780" spans="1:2" x14ac:dyDescent="0.45">
      <c r="A780" s="16" t="s">
        <v>2468</v>
      </c>
      <c r="B780" s="17">
        <v>2053</v>
      </c>
    </row>
    <row r="781" spans="1:2" x14ac:dyDescent="0.45">
      <c r="A781" s="16" t="s">
        <v>2469</v>
      </c>
      <c r="B781" s="17">
        <v>2054</v>
      </c>
    </row>
    <row r="782" spans="1:2" x14ac:dyDescent="0.45">
      <c r="A782" s="16" t="s">
        <v>590</v>
      </c>
      <c r="B782" s="17">
        <v>152</v>
      </c>
    </row>
    <row r="783" spans="1:2" x14ac:dyDescent="0.45">
      <c r="A783" s="16" t="s">
        <v>2470</v>
      </c>
      <c r="B783" s="17">
        <v>2055</v>
      </c>
    </row>
    <row r="784" spans="1:2" x14ac:dyDescent="0.45">
      <c r="A784" s="16" t="s">
        <v>1877</v>
      </c>
      <c r="B784" s="17">
        <v>1454</v>
      </c>
    </row>
    <row r="785" spans="1:2" x14ac:dyDescent="0.45">
      <c r="A785" s="16" t="s">
        <v>1471</v>
      </c>
      <c r="B785" s="17">
        <v>1044</v>
      </c>
    </row>
    <row r="786" spans="1:2" x14ac:dyDescent="0.45">
      <c r="A786" s="16" t="s">
        <v>1472</v>
      </c>
      <c r="B786" s="17">
        <v>1045</v>
      </c>
    </row>
    <row r="787" spans="1:2" x14ac:dyDescent="0.45">
      <c r="A787" s="16" t="s">
        <v>2471</v>
      </c>
      <c r="B787" s="17">
        <v>2056</v>
      </c>
    </row>
    <row r="788" spans="1:2" x14ac:dyDescent="0.45">
      <c r="A788" s="16" t="s">
        <v>2472</v>
      </c>
      <c r="B788" s="17">
        <v>2057</v>
      </c>
    </row>
    <row r="789" spans="1:2" x14ac:dyDescent="0.45">
      <c r="A789" s="16" t="s">
        <v>2473</v>
      </c>
      <c r="B789" s="17">
        <v>2058</v>
      </c>
    </row>
    <row r="790" spans="1:2" x14ac:dyDescent="0.45">
      <c r="A790" s="16" t="s">
        <v>591</v>
      </c>
      <c r="B790" s="17">
        <v>153</v>
      </c>
    </row>
    <row r="791" spans="1:2" x14ac:dyDescent="0.45">
      <c r="A791" s="16" t="s">
        <v>2474</v>
      </c>
      <c r="B791" s="17">
        <v>2059</v>
      </c>
    </row>
    <row r="792" spans="1:2" x14ac:dyDescent="0.45">
      <c r="A792" s="16" t="s">
        <v>1473</v>
      </c>
      <c r="B792" s="17">
        <v>1046</v>
      </c>
    </row>
    <row r="793" spans="1:2" x14ac:dyDescent="0.45">
      <c r="A793" s="16" t="s">
        <v>1474</v>
      </c>
      <c r="B793" s="17">
        <v>1047</v>
      </c>
    </row>
    <row r="794" spans="1:2" x14ac:dyDescent="0.45">
      <c r="A794" s="16" t="s">
        <v>1475</v>
      </c>
      <c r="B794" s="17">
        <v>1048</v>
      </c>
    </row>
    <row r="795" spans="1:2" x14ac:dyDescent="0.45">
      <c r="A795" s="16" t="s">
        <v>2475</v>
      </c>
      <c r="B795" s="17">
        <v>2060</v>
      </c>
    </row>
    <row r="796" spans="1:2" x14ac:dyDescent="0.45">
      <c r="A796" s="16" t="s">
        <v>2476</v>
      </c>
      <c r="B796" s="17">
        <v>2061</v>
      </c>
    </row>
    <row r="797" spans="1:2" x14ac:dyDescent="0.45">
      <c r="A797" s="16" t="s">
        <v>2477</v>
      </c>
      <c r="B797" s="17">
        <v>2062</v>
      </c>
    </row>
    <row r="798" spans="1:2" x14ac:dyDescent="0.45">
      <c r="A798" s="16" t="s">
        <v>2478</v>
      </c>
      <c r="B798" s="17">
        <v>2063</v>
      </c>
    </row>
    <row r="799" spans="1:2" x14ac:dyDescent="0.45">
      <c r="A799" s="16" t="s">
        <v>2479</v>
      </c>
      <c r="B799" s="17">
        <v>2064</v>
      </c>
    </row>
    <row r="800" spans="1:2" x14ac:dyDescent="0.45">
      <c r="A800" s="16" t="s">
        <v>2480</v>
      </c>
      <c r="B800" s="17">
        <v>2065</v>
      </c>
    </row>
    <row r="801" spans="1:2" x14ac:dyDescent="0.45">
      <c r="A801" s="16" t="s">
        <v>2481</v>
      </c>
      <c r="B801" s="17">
        <v>2066</v>
      </c>
    </row>
    <row r="802" spans="1:2" x14ac:dyDescent="0.45">
      <c r="A802" s="16" t="s">
        <v>592</v>
      </c>
      <c r="B802" s="17">
        <v>154</v>
      </c>
    </row>
    <row r="803" spans="1:2" x14ac:dyDescent="0.45">
      <c r="A803" s="16" t="s">
        <v>593</v>
      </c>
      <c r="B803" s="17">
        <v>155</v>
      </c>
    </row>
    <row r="804" spans="1:2" x14ac:dyDescent="0.45">
      <c r="A804" s="16" t="s">
        <v>1476</v>
      </c>
      <c r="B804" s="17">
        <v>1049</v>
      </c>
    </row>
    <row r="805" spans="1:2" x14ac:dyDescent="0.45">
      <c r="A805" s="16" t="s">
        <v>1477</v>
      </c>
      <c r="B805" s="17">
        <v>1050</v>
      </c>
    </row>
    <row r="806" spans="1:2" x14ac:dyDescent="0.45">
      <c r="A806" s="16" t="s">
        <v>1478</v>
      </c>
      <c r="B806" s="17">
        <v>1051</v>
      </c>
    </row>
    <row r="807" spans="1:2" x14ac:dyDescent="0.45">
      <c r="A807" s="16" t="s">
        <v>2482</v>
      </c>
      <c r="B807" s="17">
        <v>2067</v>
      </c>
    </row>
    <row r="808" spans="1:2" x14ac:dyDescent="0.45">
      <c r="A808" s="16" t="s">
        <v>2483</v>
      </c>
      <c r="B808" s="17">
        <v>2068</v>
      </c>
    </row>
    <row r="809" spans="1:2" x14ac:dyDescent="0.45">
      <c r="A809" s="16" t="s">
        <v>594</v>
      </c>
      <c r="B809" s="17">
        <v>156</v>
      </c>
    </row>
    <row r="810" spans="1:2" x14ac:dyDescent="0.45">
      <c r="A810" s="16" t="s">
        <v>2484</v>
      </c>
      <c r="B810" s="17">
        <v>2069</v>
      </c>
    </row>
    <row r="811" spans="1:2" x14ac:dyDescent="0.45">
      <c r="A811" s="16" t="s">
        <v>2485</v>
      </c>
      <c r="B811" s="17">
        <v>2070</v>
      </c>
    </row>
    <row r="812" spans="1:2" x14ac:dyDescent="0.45">
      <c r="A812" s="16" t="s">
        <v>2486</v>
      </c>
      <c r="B812" s="17">
        <v>2071</v>
      </c>
    </row>
    <row r="813" spans="1:2" x14ac:dyDescent="0.45">
      <c r="A813" s="16" t="s">
        <v>2487</v>
      </c>
      <c r="B813" s="17">
        <v>2072</v>
      </c>
    </row>
    <row r="814" spans="1:2" x14ac:dyDescent="0.45">
      <c r="A814" s="16" t="s">
        <v>2488</v>
      </c>
      <c r="B814" s="17">
        <v>2073</v>
      </c>
    </row>
    <row r="815" spans="1:2" x14ac:dyDescent="0.45">
      <c r="A815" s="16" t="s">
        <v>2489</v>
      </c>
      <c r="B815" s="17">
        <v>2074</v>
      </c>
    </row>
    <row r="816" spans="1:2" x14ac:dyDescent="0.45">
      <c r="A816" s="16" t="s">
        <v>2490</v>
      </c>
      <c r="B816" s="17">
        <v>2075</v>
      </c>
    </row>
    <row r="817" spans="1:2" x14ac:dyDescent="0.45">
      <c r="A817" s="16" t="s">
        <v>2491</v>
      </c>
      <c r="B817" s="17">
        <v>2076</v>
      </c>
    </row>
    <row r="818" spans="1:2" x14ac:dyDescent="0.45">
      <c r="A818" s="16" t="s">
        <v>2492</v>
      </c>
      <c r="B818" s="17">
        <v>2077</v>
      </c>
    </row>
    <row r="819" spans="1:2" x14ac:dyDescent="0.45">
      <c r="A819" s="16" t="s">
        <v>2493</v>
      </c>
      <c r="B819" s="17">
        <v>2078</v>
      </c>
    </row>
    <row r="820" spans="1:2" x14ac:dyDescent="0.45">
      <c r="A820" s="16" t="s">
        <v>2494</v>
      </c>
      <c r="B820" s="17">
        <v>2079</v>
      </c>
    </row>
    <row r="821" spans="1:2" x14ac:dyDescent="0.45">
      <c r="A821" s="16" t="s">
        <v>2495</v>
      </c>
      <c r="B821" s="17">
        <v>2080</v>
      </c>
    </row>
    <row r="822" spans="1:2" x14ac:dyDescent="0.45">
      <c r="A822" s="16" t="s">
        <v>2496</v>
      </c>
      <c r="B822" s="17">
        <v>2081</v>
      </c>
    </row>
    <row r="823" spans="1:2" x14ac:dyDescent="0.45">
      <c r="A823" s="16" t="s">
        <v>2497</v>
      </c>
      <c r="B823" s="17">
        <v>2082</v>
      </c>
    </row>
    <row r="824" spans="1:2" x14ac:dyDescent="0.45">
      <c r="A824" s="16" t="s">
        <v>2498</v>
      </c>
      <c r="B824" s="17">
        <v>2083</v>
      </c>
    </row>
    <row r="825" spans="1:2" x14ac:dyDescent="0.45">
      <c r="A825" s="16" t="s">
        <v>2499</v>
      </c>
      <c r="B825" s="17">
        <v>2084</v>
      </c>
    </row>
    <row r="826" spans="1:2" x14ac:dyDescent="0.45">
      <c r="A826" s="16" t="s">
        <v>2500</v>
      </c>
      <c r="B826" s="17">
        <v>2085</v>
      </c>
    </row>
    <row r="827" spans="1:2" x14ac:dyDescent="0.45">
      <c r="A827" s="16" t="s">
        <v>2501</v>
      </c>
      <c r="B827" s="17">
        <v>2086</v>
      </c>
    </row>
    <row r="828" spans="1:2" x14ac:dyDescent="0.45">
      <c r="A828" s="16" t="s">
        <v>2502</v>
      </c>
      <c r="B828" s="17">
        <v>2087</v>
      </c>
    </row>
    <row r="829" spans="1:2" x14ac:dyDescent="0.45">
      <c r="A829" s="16" t="s">
        <v>2503</v>
      </c>
      <c r="B829" s="17">
        <v>2088</v>
      </c>
    </row>
    <row r="830" spans="1:2" x14ac:dyDescent="0.45">
      <c r="A830" s="16" t="s">
        <v>2504</v>
      </c>
      <c r="B830" s="17">
        <v>2089</v>
      </c>
    </row>
    <row r="831" spans="1:2" x14ac:dyDescent="0.45">
      <c r="A831" s="16" t="s">
        <v>2505</v>
      </c>
      <c r="B831" s="17">
        <v>2090</v>
      </c>
    </row>
    <row r="832" spans="1:2" x14ac:dyDescent="0.45">
      <c r="A832" s="16" t="s">
        <v>2506</v>
      </c>
      <c r="B832" s="17">
        <v>2091</v>
      </c>
    </row>
    <row r="833" spans="1:2" x14ac:dyDescent="0.45">
      <c r="A833" s="16" t="s">
        <v>595</v>
      </c>
      <c r="B833" s="17">
        <v>157</v>
      </c>
    </row>
    <row r="834" spans="1:2" x14ac:dyDescent="0.45">
      <c r="A834" s="16" t="s">
        <v>2507</v>
      </c>
      <c r="B834" s="17">
        <v>2092</v>
      </c>
    </row>
    <row r="835" spans="1:2" x14ac:dyDescent="0.45">
      <c r="A835" s="16" t="s">
        <v>2508</v>
      </c>
      <c r="B835" s="17">
        <v>2093</v>
      </c>
    </row>
    <row r="836" spans="1:2" x14ac:dyDescent="0.45">
      <c r="A836" s="16" t="s">
        <v>2509</v>
      </c>
      <c r="B836" s="17">
        <v>2094</v>
      </c>
    </row>
    <row r="837" spans="1:2" x14ac:dyDescent="0.45">
      <c r="A837" s="16" t="s">
        <v>1479</v>
      </c>
      <c r="B837" s="17">
        <v>1052</v>
      </c>
    </row>
    <row r="838" spans="1:2" x14ac:dyDescent="0.45">
      <c r="A838" s="16" t="s">
        <v>2510</v>
      </c>
      <c r="B838" s="17">
        <v>2095</v>
      </c>
    </row>
    <row r="839" spans="1:2" x14ac:dyDescent="0.45">
      <c r="A839" s="16" t="s">
        <v>596</v>
      </c>
      <c r="B839" s="17">
        <v>158</v>
      </c>
    </row>
    <row r="840" spans="1:2" x14ac:dyDescent="0.45">
      <c r="A840" s="16" t="s">
        <v>1480</v>
      </c>
      <c r="B840" s="17">
        <v>1053</v>
      </c>
    </row>
    <row r="841" spans="1:2" x14ac:dyDescent="0.45">
      <c r="A841" s="16" t="s">
        <v>2511</v>
      </c>
      <c r="B841" s="17">
        <v>2096</v>
      </c>
    </row>
    <row r="842" spans="1:2" x14ac:dyDescent="0.45">
      <c r="A842" s="16" t="s">
        <v>1828</v>
      </c>
      <c r="B842" s="17">
        <v>1403</v>
      </c>
    </row>
    <row r="843" spans="1:2" x14ac:dyDescent="0.45">
      <c r="A843" s="16" t="s">
        <v>1481</v>
      </c>
      <c r="B843" s="17">
        <v>1054</v>
      </c>
    </row>
    <row r="844" spans="1:2" x14ac:dyDescent="0.45">
      <c r="A844" s="16" t="s">
        <v>1482</v>
      </c>
      <c r="B844" s="17">
        <v>1055</v>
      </c>
    </row>
    <row r="845" spans="1:2" x14ac:dyDescent="0.45">
      <c r="A845" s="16" t="s">
        <v>2512</v>
      </c>
      <c r="B845" s="17">
        <v>2097</v>
      </c>
    </row>
    <row r="846" spans="1:2" x14ac:dyDescent="0.45">
      <c r="A846" s="16" t="s">
        <v>2513</v>
      </c>
      <c r="B846" s="17">
        <v>2098</v>
      </c>
    </row>
    <row r="847" spans="1:2" x14ac:dyDescent="0.45">
      <c r="A847" s="16" t="s">
        <v>597</v>
      </c>
      <c r="B847" s="17">
        <v>159</v>
      </c>
    </row>
    <row r="848" spans="1:2" x14ac:dyDescent="0.45">
      <c r="A848" s="16" t="s">
        <v>1483</v>
      </c>
      <c r="B848" s="17">
        <v>1056</v>
      </c>
    </row>
    <row r="849" spans="1:2" x14ac:dyDescent="0.45">
      <c r="A849" s="16" t="s">
        <v>1484</v>
      </c>
      <c r="B849" s="17">
        <v>1057</v>
      </c>
    </row>
    <row r="850" spans="1:2" x14ac:dyDescent="0.45">
      <c r="A850" s="16" t="s">
        <v>2514</v>
      </c>
      <c r="B850" s="17">
        <v>2099</v>
      </c>
    </row>
    <row r="851" spans="1:2" x14ac:dyDescent="0.45">
      <c r="A851" s="16" t="s">
        <v>598</v>
      </c>
      <c r="B851" s="17">
        <v>160</v>
      </c>
    </row>
    <row r="852" spans="1:2" x14ac:dyDescent="0.45">
      <c r="A852" s="16" t="s">
        <v>599</v>
      </c>
      <c r="B852" s="17">
        <v>161</v>
      </c>
    </row>
    <row r="853" spans="1:2" x14ac:dyDescent="0.45">
      <c r="A853" s="16" t="s">
        <v>2515</v>
      </c>
      <c r="B853" s="17">
        <v>2100</v>
      </c>
    </row>
    <row r="854" spans="1:2" x14ac:dyDescent="0.45">
      <c r="A854" s="16" t="s">
        <v>2516</v>
      </c>
      <c r="B854" s="17">
        <v>2101</v>
      </c>
    </row>
    <row r="855" spans="1:2" x14ac:dyDescent="0.45">
      <c r="A855" s="16" t="s">
        <v>2517</v>
      </c>
      <c r="B855" s="17">
        <v>2102</v>
      </c>
    </row>
    <row r="856" spans="1:2" x14ac:dyDescent="0.45">
      <c r="A856" s="16" t="s">
        <v>2518</v>
      </c>
      <c r="B856" s="17">
        <v>2103</v>
      </c>
    </row>
    <row r="857" spans="1:2" x14ac:dyDescent="0.45">
      <c r="A857" s="16" t="s">
        <v>600</v>
      </c>
      <c r="B857" s="17">
        <v>162</v>
      </c>
    </row>
    <row r="858" spans="1:2" x14ac:dyDescent="0.45">
      <c r="A858" s="16" t="s">
        <v>601</v>
      </c>
      <c r="B858" s="17">
        <v>163</v>
      </c>
    </row>
    <row r="859" spans="1:2" x14ac:dyDescent="0.45">
      <c r="A859" s="16" t="s">
        <v>2519</v>
      </c>
      <c r="B859" s="17">
        <v>2104</v>
      </c>
    </row>
    <row r="860" spans="1:2" x14ac:dyDescent="0.45">
      <c r="A860" s="16" t="s">
        <v>2520</v>
      </c>
      <c r="B860" s="17">
        <v>2105</v>
      </c>
    </row>
    <row r="861" spans="1:2" x14ac:dyDescent="0.45">
      <c r="A861" s="16" t="s">
        <v>2521</v>
      </c>
      <c r="B861" s="17">
        <v>2106</v>
      </c>
    </row>
    <row r="862" spans="1:2" x14ac:dyDescent="0.45">
      <c r="A862" s="16" t="s">
        <v>602</v>
      </c>
      <c r="B862" s="17">
        <v>164</v>
      </c>
    </row>
    <row r="863" spans="1:2" x14ac:dyDescent="0.45">
      <c r="A863" s="16" t="s">
        <v>2522</v>
      </c>
      <c r="B863" s="17">
        <v>2107</v>
      </c>
    </row>
    <row r="864" spans="1:2" x14ac:dyDescent="0.45">
      <c r="A864" s="16" t="s">
        <v>603</v>
      </c>
      <c r="B864" s="17">
        <v>165</v>
      </c>
    </row>
    <row r="865" spans="1:2" x14ac:dyDescent="0.45">
      <c r="A865" s="16" t="s">
        <v>2523</v>
      </c>
      <c r="B865" s="17">
        <v>2108</v>
      </c>
    </row>
    <row r="866" spans="1:2" x14ac:dyDescent="0.45">
      <c r="A866" s="16" t="s">
        <v>604</v>
      </c>
      <c r="B866" s="17">
        <v>166</v>
      </c>
    </row>
    <row r="867" spans="1:2" x14ac:dyDescent="0.45">
      <c r="A867" s="16" t="s">
        <v>2524</v>
      </c>
      <c r="B867" s="17">
        <v>2109</v>
      </c>
    </row>
    <row r="868" spans="1:2" x14ac:dyDescent="0.45">
      <c r="A868" s="16" t="s">
        <v>2525</v>
      </c>
      <c r="B868" s="17">
        <v>2110</v>
      </c>
    </row>
    <row r="869" spans="1:2" x14ac:dyDescent="0.45">
      <c r="A869" s="16" t="s">
        <v>2526</v>
      </c>
      <c r="B869" s="17">
        <v>2111</v>
      </c>
    </row>
    <row r="870" spans="1:2" x14ac:dyDescent="0.45">
      <c r="A870" s="16" t="s">
        <v>2527</v>
      </c>
      <c r="B870" s="17">
        <v>2112</v>
      </c>
    </row>
    <row r="871" spans="1:2" x14ac:dyDescent="0.45">
      <c r="A871" s="16" t="s">
        <v>2528</v>
      </c>
      <c r="B871" s="17">
        <v>2113</v>
      </c>
    </row>
    <row r="872" spans="1:2" x14ac:dyDescent="0.45">
      <c r="A872" s="16" t="s">
        <v>2529</v>
      </c>
      <c r="B872" s="17">
        <v>2114</v>
      </c>
    </row>
    <row r="873" spans="1:2" x14ac:dyDescent="0.45">
      <c r="A873" s="16" t="s">
        <v>2530</v>
      </c>
      <c r="B873" s="17">
        <v>2115</v>
      </c>
    </row>
    <row r="874" spans="1:2" x14ac:dyDescent="0.45">
      <c r="A874" s="16" t="s">
        <v>2531</v>
      </c>
      <c r="B874" s="17">
        <v>2116</v>
      </c>
    </row>
    <row r="875" spans="1:2" x14ac:dyDescent="0.45">
      <c r="A875" s="16" t="s">
        <v>605</v>
      </c>
      <c r="B875" s="17">
        <v>167</v>
      </c>
    </row>
    <row r="876" spans="1:2" x14ac:dyDescent="0.45">
      <c r="A876" s="16" t="s">
        <v>2532</v>
      </c>
      <c r="B876" s="17">
        <v>2117</v>
      </c>
    </row>
    <row r="877" spans="1:2" x14ac:dyDescent="0.45">
      <c r="A877" s="16" t="s">
        <v>606</v>
      </c>
      <c r="B877" s="17">
        <v>168</v>
      </c>
    </row>
    <row r="878" spans="1:2" x14ac:dyDescent="0.45">
      <c r="A878" s="16" t="s">
        <v>2533</v>
      </c>
      <c r="B878" s="17">
        <v>2118</v>
      </c>
    </row>
    <row r="879" spans="1:2" x14ac:dyDescent="0.45">
      <c r="A879" s="16" t="s">
        <v>1485</v>
      </c>
      <c r="B879" s="17">
        <v>1058</v>
      </c>
    </row>
    <row r="880" spans="1:2" x14ac:dyDescent="0.45">
      <c r="A880" s="16" t="s">
        <v>2534</v>
      </c>
      <c r="B880" s="17">
        <v>2119</v>
      </c>
    </row>
    <row r="881" spans="1:2" x14ac:dyDescent="0.45">
      <c r="A881" s="16" t="s">
        <v>607</v>
      </c>
      <c r="B881" s="17">
        <v>169</v>
      </c>
    </row>
    <row r="882" spans="1:2" x14ac:dyDescent="0.45">
      <c r="A882" s="16" t="s">
        <v>2535</v>
      </c>
      <c r="B882" s="17">
        <v>2120</v>
      </c>
    </row>
    <row r="883" spans="1:2" x14ac:dyDescent="0.45">
      <c r="A883" s="16" t="s">
        <v>2536</v>
      </c>
      <c r="B883" s="17">
        <v>2121</v>
      </c>
    </row>
    <row r="884" spans="1:2" x14ac:dyDescent="0.45">
      <c r="A884" s="16" t="s">
        <v>2537</v>
      </c>
      <c r="B884" s="17">
        <v>2122</v>
      </c>
    </row>
    <row r="885" spans="1:2" x14ac:dyDescent="0.45">
      <c r="A885" s="16" t="s">
        <v>2538</v>
      </c>
      <c r="B885" s="17">
        <v>2123</v>
      </c>
    </row>
    <row r="886" spans="1:2" x14ac:dyDescent="0.45">
      <c r="A886" s="16" t="s">
        <v>2539</v>
      </c>
      <c r="B886" s="17">
        <v>2124</v>
      </c>
    </row>
    <row r="887" spans="1:2" x14ac:dyDescent="0.45">
      <c r="A887" s="16" t="s">
        <v>2540</v>
      </c>
      <c r="B887" s="17">
        <v>2125</v>
      </c>
    </row>
    <row r="888" spans="1:2" x14ac:dyDescent="0.45">
      <c r="A888" s="16" t="s">
        <v>2541</v>
      </c>
      <c r="B888" s="17">
        <v>2126</v>
      </c>
    </row>
    <row r="889" spans="1:2" x14ac:dyDescent="0.45">
      <c r="A889" s="16" t="s">
        <v>608</v>
      </c>
      <c r="B889" s="17">
        <v>170</v>
      </c>
    </row>
    <row r="890" spans="1:2" x14ac:dyDescent="0.45">
      <c r="A890" s="16" t="s">
        <v>2542</v>
      </c>
      <c r="B890" s="17">
        <v>2127</v>
      </c>
    </row>
    <row r="891" spans="1:2" x14ac:dyDescent="0.45">
      <c r="A891" s="16" t="s">
        <v>2543</v>
      </c>
      <c r="B891" s="17">
        <v>2128</v>
      </c>
    </row>
    <row r="892" spans="1:2" x14ac:dyDescent="0.45">
      <c r="A892" s="16" t="s">
        <v>2544</v>
      </c>
      <c r="B892" s="17">
        <v>2129</v>
      </c>
    </row>
    <row r="893" spans="1:2" x14ac:dyDescent="0.45">
      <c r="A893" s="16" t="s">
        <v>2545</v>
      </c>
      <c r="B893" s="17">
        <v>2130</v>
      </c>
    </row>
    <row r="894" spans="1:2" x14ac:dyDescent="0.45">
      <c r="A894" s="16" t="s">
        <v>2546</v>
      </c>
      <c r="B894" s="17">
        <v>2131</v>
      </c>
    </row>
    <row r="895" spans="1:2" x14ac:dyDescent="0.45">
      <c r="A895" s="16" t="s">
        <v>2547</v>
      </c>
      <c r="B895" s="17">
        <v>2132</v>
      </c>
    </row>
    <row r="896" spans="1:2" x14ac:dyDescent="0.45">
      <c r="A896" s="16" t="s">
        <v>2548</v>
      </c>
      <c r="B896" s="17">
        <v>2133</v>
      </c>
    </row>
    <row r="897" spans="1:2" x14ac:dyDescent="0.45">
      <c r="A897" s="16" t="s">
        <v>609</v>
      </c>
      <c r="B897" s="17">
        <v>171</v>
      </c>
    </row>
    <row r="898" spans="1:2" x14ac:dyDescent="0.45">
      <c r="A898" s="16" t="s">
        <v>2549</v>
      </c>
      <c r="B898" s="17">
        <v>2134</v>
      </c>
    </row>
    <row r="899" spans="1:2" x14ac:dyDescent="0.45">
      <c r="A899" s="16" t="s">
        <v>610</v>
      </c>
      <c r="B899" s="17">
        <v>172</v>
      </c>
    </row>
    <row r="900" spans="1:2" x14ac:dyDescent="0.45">
      <c r="A900" s="16" t="s">
        <v>2550</v>
      </c>
      <c r="B900" s="17">
        <v>2135</v>
      </c>
    </row>
    <row r="901" spans="1:2" x14ac:dyDescent="0.45">
      <c r="A901" s="16" t="s">
        <v>2551</v>
      </c>
      <c r="B901" s="17">
        <v>2136</v>
      </c>
    </row>
    <row r="902" spans="1:2" x14ac:dyDescent="0.45">
      <c r="A902" s="16" t="s">
        <v>611</v>
      </c>
      <c r="B902" s="17">
        <v>173</v>
      </c>
    </row>
    <row r="903" spans="1:2" x14ac:dyDescent="0.45">
      <c r="A903" s="16" t="s">
        <v>2552</v>
      </c>
      <c r="B903" s="17">
        <v>2137</v>
      </c>
    </row>
    <row r="904" spans="1:2" x14ac:dyDescent="0.45">
      <c r="A904" s="16" t="s">
        <v>612</v>
      </c>
      <c r="B904" s="17">
        <v>174</v>
      </c>
    </row>
    <row r="905" spans="1:2" x14ac:dyDescent="0.45">
      <c r="A905" s="16" t="s">
        <v>2553</v>
      </c>
      <c r="B905" s="17">
        <v>2138</v>
      </c>
    </row>
    <row r="906" spans="1:2" x14ac:dyDescent="0.45">
      <c r="A906" s="16" t="s">
        <v>613</v>
      </c>
      <c r="B906" s="17">
        <v>175</v>
      </c>
    </row>
    <row r="907" spans="1:2" x14ac:dyDescent="0.45">
      <c r="A907" s="16" t="s">
        <v>2554</v>
      </c>
      <c r="B907" s="17">
        <v>2139</v>
      </c>
    </row>
    <row r="908" spans="1:2" x14ac:dyDescent="0.45">
      <c r="A908" s="16" t="s">
        <v>614</v>
      </c>
      <c r="B908" s="17">
        <v>176</v>
      </c>
    </row>
    <row r="909" spans="1:2" x14ac:dyDescent="0.45">
      <c r="A909" s="16" t="s">
        <v>1486</v>
      </c>
      <c r="B909" s="17">
        <v>1059</v>
      </c>
    </row>
    <row r="910" spans="1:2" x14ac:dyDescent="0.45">
      <c r="A910" s="16" t="s">
        <v>1487</v>
      </c>
      <c r="B910" s="17">
        <v>1060</v>
      </c>
    </row>
    <row r="911" spans="1:2" x14ac:dyDescent="0.45">
      <c r="A911" s="16" t="s">
        <v>1488</v>
      </c>
      <c r="B911" s="17">
        <v>1061</v>
      </c>
    </row>
    <row r="912" spans="1:2" x14ac:dyDescent="0.45">
      <c r="A912" s="16" t="s">
        <v>2555</v>
      </c>
      <c r="B912" s="17">
        <v>2140</v>
      </c>
    </row>
    <row r="913" spans="1:2" x14ac:dyDescent="0.45">
      <c r="A913" s="16" t="s">
        <v>615</v>
      </c>
      <c r="B913" s="17">
        <v>177</v>
      </c>
    </row>
    <row r="914" spans="1:2" x14ac:dyDescent="0.45">
      <c r="A914" s="16" t="s">
        <v>2556</v>
      </c>
      <c r="B914" s="17">
        <v>2141</v>
      </c>
    </row>
    <row r="915" spans="1:2" x14ac:dyDescent="0.45">
      <c r="A915" s="16" t="s">
        <v>2557</v>
      </c>
      <c r="B915" s="17">
        <v>2142</v>
      </c>
    </row>
    <row r="916" spans="1:2" x14ac:dyDescent="0.45">
      <c r="A916" s="16" t="s">
        <v>2558</v>
      </c>
      <c r="B916" s="17">
        <v>2143</v>
      </c>
    </row>
    <row r="917" spans="1:2" x14ac:dyDescent="0.45">
      <c r="A917" s="16" t="s">
        <v>2559</v>
      </c>
      <c r="B917" s="17">
        <v>2144</v>
      </c>
    </row>
    <row r="918" spans="1:2" x14ac:dyDescent="0.45">
      <c r="A918" s="16" t="s">
        <v>2560</v>
      </c>
      <c r="B918" s="17">
        <v>2145</v>
      </c>
    </row>
    <row r="919" spans="1:2" x14ac:dyDescent="0.45">
      <c r="A919" s="16" t="s">
        <v>616</v>
      </c>
      <c r="B919" s="17">
        <v>178</v>
      </c>
    </row>
    <row r="920" spans="1:2" x14ac:dyDescent="0.45">
      <c r="A920" s="16" t="s">
        <v>2561</v>
      </c>
      <c r="B920" s="17">
        <v>2146</v>
      </c>
    </row>
    <row r="921" spans="1:2" x14ac:dyDescent="0.45">
      <c r="A921" s="16" t="s">
        <v>617</v>
      </c>
      <c r="B921" s="17">
        <v>179</v>
      </c>
    </row>
    <row r="922" spans="1:2" x14ac:dyDescent="0.45">
      <c r="A922" s="16" t="s">
        <v>2562</v>
      </c>
      <c r="B922" s="17">
        <v>2147</v>
      </c>
    </row>
    <row r="923" spans="1:2" x14ac:dyDescent="0.45">
      <c r="A923" s="16" t="s">
        <v>618</v>
      </c>
      <c r="B923" s="17">
        <v>180</v>
      </c>
    </row>
    <row r="924" spans="1:2" x14ac:dyDescent="0.45">
      <c r="A924" s="16" t="s">
        <v>2563</v>
      </c>
      <c r="B924" s="17">
        <v>2148</v>
      </c>
    </row>
    <row r="925" spans="1:2" x14ac:dyDescent="0.45">
      <c r="A925" s="16" t="s">
        <v>619</v>
      </c>
      <c r="B925" s="17">
        <v>181</v>
      </c>
    </row>
    <row r="926" spans="1:2" x14ac:dyDescent="0.45">
      <c r="A926" s="16" t="s">
        <v>620</v>
      </c>
      <c r="B926" s="17">
        <v>182</v>
      </c>
    </row>
    <row r="927" spans="1:2" x14ac:dyDescent="0.45">
      <c r="A927" s="16" t="s">
        <v>1489</v>
      </c>
      <c r="B927" s="17">
        <v>1062</v>
      </c>
    </row>
    <row r="928" spans="1:2" x14ac:dyDescent="0.45">
      <c r="A928" s="16" t="s">
        <v>2564</v>
      </c>
      <c r="B928" s="17">
        <v>2149</v>
      </c>
    </row>
    <row r="929" spans="1:2" x14ac:dyDescent="0.45">
      <c r="A929" s="16" t="s">
        <v>2565</v>
      </c>
      <c r="B929" s="17">
        <v>2150</v>
      </c>
    </row>
    <row r="930" spans="1:2" x14ac:dyDescent="0.45">
      <c r="A930" s="16" t="s">
        <v>2566</v>
      </c>
      <c r="B930" s="17">
        <v>2151</v>
      </c>
    </row>
    <row r="931" spans="1:2" x14ac:dyDescent="0.45">
      <c r="A931" s="16" t="s">
        <v>621</v>
      </c>
      <c r="B931" s="17">
        <v>183</v>
      </c>
    </row>
    <row r="932" spans="1:2" x14ac:dyDescent="0.45">
      <c r="A932" s="16" t="s">
        <v>2567</v>
      </c>
      <c r="B932" s="17">
        <v>2152</v>
      </c>
    </row>
    <row r="933" spans="1:2" x14ac:dyDescent="0.45">
      <c r="A933" s="16" t="s">
        <v>2568</v>
      </c>
      <c r="B933" s="17">
        <v>2153</v>
      </c>
    </row>
    <row r="934" spans="1:2" x14ac:dyDescent="0.45">
      <c r="A934" s="16" t="s">
        <v>2569</v>
      </c>
      <c r="B934" s="17">
        <v>2154</v>
      </c>
    </row>
    <row r="935" spans="1:2" x14ac:dyDescent="0.45">
      <c r="A935" s="16" t="s">
        <v>622</v>
      </c>
      <c r="B935" s="17">
        <v>184</v>
      </c>
    </row>
    <row r="936" spans="1:2" x14ac:dyDescent="0.45">
      <c r="A936" s="16" t="s">
        <v>2570</v>
      </c>
      <c r="B936" s="17">
        <v>2155</v>
      </c>
    </row>
    <row r="937" spans="1:2" x14ac:dyDescent="0.45">
      <c r="A937" s="16" t="s">
        <v>1810</v>
      </c>
      <c r="B937" s="17">
        <v>1385</v>
      </c>
    </row>
    <row r="938" spans="1:2" x14ac:dyDescent="0.45">
      <c r="A938" s="16" t="s">
        <v>2571</v>
      </c>
      <c r="B938" s="17">
        <v>2156</v>
      </c>
    </row>
    <row r="939" spans="1:2" x14ac:dyDescent="0.45">
      <c r="A939" s="16" t="s">
        <v>2572</v>
      </c>
      <c r="B939" s="17">
        <v>2157</v>
      </c>
    </row>
    <row r="940" spans="1:2" x14ac:dyDescent="0.45">
      <c r="A940" s="16" t="s">
        <v>2573</v>
      </c>
      <c r="B940" s="17">
        <v>2158</v>
      </c>
    </row>
    <row r="941" spans="1:2" x14ac:dyDescent="0.45">
      <c r="A941" s="16" t="s">
        <v>2574</v>
      </c>
      <c r="B941" s="17">
        <v>2159</v>
      </c>
    </row>
    <row r="942" spans="1:2" x14ac:dyDescent="0.45">
      <c r="A942" s="16" t="s">
        <v>2575</v>
      </c>
      <c r="B942" s="17">
        <v>2160</v>
      </c>
    </row>
    <row r="943" spans="1:2" x14ac:dyDescent="0.45">
      <c r="A943" s="16" t="s">
        <v>2576</v>
      </c>
      <c r="B943" s="17">
        <v>2161</v>
      </c>
    </row>
    <row r="944" spans="1:2" x14ac:dyDescent="0.45">
      <c r="A944" s="16" t="s">
        <v>2577</v>
      </c>
      <c r="B944" s="17">
        <v>2162</v>
      </c>
    </row>
    <row r="945" spans="1:2" x14ac:dyDescent="0.45">
      <c r="A945" s="16" t="s">
        <v>2578</v>
      </c>
      <c r="B945" s="17">
        <v>2163</v>
      </c>
    </row>
    <row r="946" spans="1:2" x14ac:dyDescent="0.45">
      <c r="A946" s="16" t="s">
        <v>2579</v>
      </c>
      <c r="B946" s="17">
        <v>2164</v>
      </c>
    </row>
    <row r="947" spans="1:2" x14ac:dyDescent="0.45">
      <c r="A947" s="16" t="s">
        <v>2580</v>
      </c>
      <c r="B947" s="17">
        <v>2165</v>
      </c>
    </row>
    <row r="948" spans="1:2" x14ac:dyDescent="0.45">
      <c r="A948" s="16" t="s">
        <v>2581</v>
      </c>
      <c r="B948" s="17">
        <v>2166</v>
      </c>
    </row>
    <row r="949" spans="1:2" x14ac:dyDescent="0.45">
      <c r="A949" s="16" t="s">
        <v>2582</v>
      </c>
      <c r="B949" s="17">
        <v>2167</v>
      </c>
    </row>
    <row r="950" spans="1:2" x14ac:dyDescent="0.45">
      <c r="A950" s="16" t="s">
        <v>2583</v>
      </c>
      <c r="B950" s="17">
        <v>2168</v>
      </c>
    </row>
    <row r="951" spans="1:2" x14ac:dyDescent="0.45">
      <c r="A951" s="16" t="s">
        <v>2584</v>
      </c>
      <c r="B951" s="17">
        <v>2169</v>
      </c>
    </row>
    <row r="952" spans="1:2" x14ac:dyDescent="0.45">
      <c r="A952" s="16" t="s">
        <v>2585</v>
      </c>
      <c r="B952" s="17">
        <v>2170</v>
      </c>
    </row>
    <row r="953" spans="1:2" x14ac:dyDescent="0.45">
      <c r="A953" s="16" t="s">
        <v>2586</v>
      </c>
      <c r="B953" s="17">
        <v>2171</v>
      </c>
    </row>
    <row r="954" spans="1:2" x14ac:dyDescent="0.45">
      <c r="A954" s="16" t="s">
        <v>2587</v>
      </c>
      <c r="B954" s="17">
        <v>2172</v>
      </c>
    </row>
    <row r="955" spans="1:2" x14ac:dyDescent="0.45">
      <c r="A955" s="16" t="s">
        <v>2588</v>
      </c>
      <c r="B955" s="17">
        <v>2173</v>
      </c>
    </row>
    <row r="956" spans="1:2" x14ac:dyDescent="0.45">
      <c r="A956" s="16" t="s">
        <v>2589</v>
      </c>
      <c r="B956" s="17">
        <v>2174</v>
      </c>
    </row>
    <row r="957" spans="1:2" x14ac:dyDescent="0.45">
      <c r="A957" s="16" t="s">
        <v>2590</v>
      </c>
      <c r="B957" s="17">
        <v>2175</v>
      </c>
    </row>
    <row r="958" spans="1:2" x14ac:dyDescent="0.45">
      <c r="A958" s="16" t="s">
        <v>2591</v>
      </c>
      <c r="B958" s="17">
        <v>2176</v>
      </c>
    </row>
    <row r="959" spans="1:2" x14ac:dyDescent="0.45">
      <c r="A959" s="16" t="s">
        <v>2592</v>
      </c>
      <c r="B959" s="17">
        <v>2177</v>
      </c>
    </row>
    <row r="960" spans="1:2" x14ac:dyDescent="0.45">
      <c r="A960" s="16" t="s">
        <v>2593</v>
      </c>
      <c r="B960" s="17">
        <v>2178</v>
      </c>
    </row>
    <row r="961" spans="1:2" x14ac:dyDescent="0.45">
      <c r="A961" s="16" t="s">
        <v>2594</v>
      </c>
      <c r="B961" s="17">
        <v>2179</v>
      </c>
    </row>
    <row r="962" spans="1:2" x14ac:dyDescent="0.45">
      <c r="A962" s="16" t="s">
        <v>2595</v>
      </c>
      <c r="B962" s="17">
        <v>2180</v>
      </c>
    </row>
    <row r="963" spans="1:2" x14ac:dyDescent="0.45">
      <c r="A963" s="16" t="s">
        <v>2596</v>
      </c>
      <c r="B963" s="17">
        <v>2181</v>
      </c>
    </row>
    <row r="964" spans="1:2" x14ac:dyDescent="0.45">
      <c r="A964" s="16" t="s">
        <v>2597</v>
      </c>
      <c r="B964" s="17">
        <v>2182</v>
      </c>
    </row>
    <row r="965" spans="1:2" x14ac:dyDescent="0.45">
      <c r="A965" s="16" t="s">
        <v>2598</v>
      </c>
      <c r="B965" s="17">
        <v>2183</v>
      </c>
    </row>
    <row r="966" spans="1:2" x14ac:dyDescent="0.45">
      <c r="A966" s="16" t="s">
        <v>2599</v>
      </c>
      <c r="B966" s="17">
        <v>2184</v>
      </c>
    </row>
    <row r="967" spans="1:2" x14ac:dyDescent="0.45">
      <c r="A967" s="16" t="s">
        <v>623</v>
      </c>
      <c r="B967" s="17">
        <v>185</v>
      </c>
    </row>
    <row r="968" spans="1:2" x14ac:dyDescent="0.45">
      <c r="A968" s="16" t="s">
        <v>2600</v>
      </c>
      <c r="B968" s="17">
        <v>2185</v>
      </c>
    </row>
    <row r="969" spans="1:2" x14ac:dyDescent="0.45">
      <c r="A969" s="16" t="s">
        <v>2601</v>
      </c>
      <c r="B969" s="17">
        <v>2186</v>
      </c>
    </row>
    <row r="970" spans="1:2" x14ac:dyDescent="0.45">
      <c r="A970" s="16" t="s">
        <v>2602</v>
      </c>
      <c r="B970" s="17">
        <v>2187</v>
      </c>
    </row>
    <row r="971" spans="1:2" x14ac:dyDescent="0.45">
      <c r="A971" s="16" t="s">
        <v>624</v>
      </c>
      <c r="B971" s="17">
        <v>186</v>
      </c>
    </row>
    <row r="972" spans="1:2" x14ac:dyDescent="0.45">
      <c r="A972" s="16" t="s">
        <v>1490</v>
      </c>
      <c r="B972" s="17">
        <v>1063</v>
      </c>
    </row>
    <row r="973" spans="1:2" x14ac:dyDescent="0.45">
      <c r="A973" s="16" t="s">
        <v>1491</v>
      </c>
      <c r="B973" s="17">
        <v>1064</v>
      </c>
    </row>
    <row r="974" spans="1:2" x14ac:dyDescent="0.45">
      <c r="A974" s="16" t="s">
        <v>1492</v>
      </c>
      <c r="B974" s="17">
        <v>1065</v>
      </c>
    </row>
    <row r="975" spans="1:2" x14ac:dyDescent="0.45">
      <c r="A975" s="16" t="s">
        <v>1493</v>
      </c>
      <c r="B975" s="17">
        <v>1066</v>
      </c>
    </row>
    <row r="976" spans="1:2" x14ac:dyDescent="0.45">
      <c r="A976" s="16" t="s">
        <v>1494</v>
      </c>
      <c r="B976" s="17">
        <v>1067</v>
      </c>
    </row>
    <row r="977" spans="1:2" x14ac:dyDescent="0.45">
      <c r="A977" s="16" t="s">
        <v>2603</v>
      </c>
      <c r="B977" s="17">
        <v>2188</v>
      </c>
    </row>
    <row r="978" spans="1:2" x14ac:dyDescent="0.45">
      <c r="A978" s="16" t="s">
        <v>625</v>
      </c>
      <c r="B978" s="17">
        <v>187</v>
      </c>
    </row>
    <row r="979" spans="1:2" x14ac:dyDescent="0.45">
      <c r="A979" s="16" t="s">
        <v>626</v>
      </c>
      <c r="B979" s="17">
        <v>188</v>
      </c>
    </row>
    <row r="980" spans="1:2" x14ac:dyDescent="0.45">
      <c r="A980" s="16" t="s">
        <v>2604</v>
      </c>
      <c r="B980" s="17">
        <v>2189</v>
      </c>
    </row>
    <row r="981" spans="1:2" x14ac:dyDescent="0.45">
      <c r="A981" s="16" t="s">
        <v>2605</v>
      </c>
      <c r="B981" s="17">
        <v>2190</v>
      </c>
    </row>
    <row r="982" spans="1:2" x14ac:dyDescent="0.45">
      <c r="A982" s="16" t="s">
        <v>2606</v>
      </c>
      <c r="B982" s="17">
        <v>2191</v>
      </c>
    </row>
    <row r="983" spans="1:2" x14ac:dyDescent="0.45">
      <c r="A983" s="16" t="s">
        <v>2607</v>
      </c>
      <c r="B983" s="17">
        <v>2192</v>
      </c>
    </row>
    <row r="984" spans="1:2" x14ac:dyDescent="0.45">
      <c r="A984" s="16" t="s">
        <v>627</v>
      </c>
      <c r="B984" s="17">
        <v>189</v>
      </c>
    </row>
    <row r="985" spans="1:2" x14ac:dyDescent="0.45">
      <c r="A985" s="16" t="s">
        <v>2608</v>
      </c>
      <c r="B985" s="17">
        <v>2193</v>
      </c>
    </row>
    <row r="986" spans="1:2" x14ac:dyDescent="0.45">
      <c r="A986" s="16" t="s">
        <v>628</v>
      </c>
      <c r="B986" s="17">
        <v>190</v>
      </c>
    </row>
    <row r="987" spans="1:2" x14ac:dyDescent="0.45">
      <c r="A987" s="16" t="s">
        <v>629</v>
      </c>
      <c r="B987" s="17">
        <v>191</v>
      </c>
    </row>
    <row r="988" spans="1:2" x14ac:dyDescent="0.45">
      <c r="A988" s="16" t="s">
        <v>2609</v>
      </c>
      <c r="B988" s="17">
        <v>2194</v>
      </c>
    </row>
    <row r="989" spans="1:2" x14ac:dyDescent="0.45">
      <c r="A989" s="16" t="s">
        <v>2610</v>
      </c>
      <c r="B989" s="17">
        <v>2195</v>
      </c>
    </row>
    <row r="990" spans="1:2" x14ac:dyDescent="0.45">
      <c r="A990" s="16" t="s">
        <v>2611</v>
      </c>
      <c r="B990" s="17">
        <v>2196</v>
      </c>
    </row>
    <row r="991" spans="1:2" x14ac:dyDescent="0.45">
      <c r="A991" s="16" t="s">
        <v>2612</v>
      </c>
      <c r="B991" s="17">
        <v>2197</v>
      </c>
    </row>
    <row r="992" spans="1:2" x14ac:dyDescent="0.45">
      <c r="A992" s="16" t="s">
        <v>2613</v>
      </c>
      <c r="B992" s="17">
        <v>2198</v>
      </c>
    </row>
    <row r="993" spans="1:2" x14ac:dyDescent="0.45">
      <c r="A993" s="16" t="s">
        <v>2614</v>
      </c>
      <c r="B993" s="17">
        <v>2199</v>
      </c>
    </row>
    <row r="994" spans="1:2" x14ac:dyDescent="0.45">
      <c r="A994" s="16" t="s">
        <v>2615</v>
      </c>
      <c r="B994" s="17">
        <v>2200</v>
      </c>
    </row>
    <row r="995" spans="1:2" x14ac:dyDescent="0.45">
      <c r="A995" s="16" t="s">
        <v>2616</v>
      </c>
      <c r="B995" s="17">
        <v>2201</v>
      </c>
    </row>
    <row r="996" spans="1:2" x14ac:dyDescent="0.45">
      <c r="A996" s="16" t="s">
        <v>2617</v>
      </c>
      <c r="B996" s="17">
        <v>2202</v>
      </c>
    </row>
    <row r="997" spans="1:2" x14ac:dyDescent="0.45">
      <c r="A997" s="16" t="s">
        <v>2618</v>
      </c>
      <c r="B997" s="17">
        <v>2203</v>
      </c>
    </row>
    <row r="998" spans="1:2" x14ac:dyDescent="0.45">
      <c r="A998" s="16" t="s">
        <v>2619</v>
      </c>
      <c r="B998" s="17">
        <v>2204</v>
      </c>
    </row>
    <row r="999" spans="1:2" x14ac:dyDescent="0.45">
      <c r="A999" s="16" t="s">
        <v>2620</v>
      </c>
      <c r="B999" s="17">
        <v>2205</v>
      </c>
    </row>
    <row r="1000" spans="1:2" x14ac:dyDescent="0.45">
      <c r="A1000" s="16" t="s">
        <v>2621</v>
      </c>
      <c r="B1000" s="17">
        <v>2206</v>
      </c>
    </row>
    <row r="1001" spans="1:2" x14ac:dyDescent="0.45">
      <c r="A1001" s="16" t="s">
        <v>2622</v>
      </c>
      <c r="B1001" s="17">
        <v>2207</v>
      </c>
    </row>
    <row r="1002" spans="1:2" x14ac:dyDescent="0.45">
      <c r="A1002" s="16" t="s">
        <v>2623</v>
      </c>
      <c r="B1002" s="17">
        <v>2208</v>
      </c>
    </row>
    <row r="1003" spans="1:2" x14ac:dyDescent="0.45">
      <c r="A1003" s="16" t="s">
        <v>2624</v>
      </c>
      <c r="B1003" s="17">
        <v>2209</v>
      </c>
    </row>
    <row r="1004" spans="1:2" x14ac:dyDescent="0.45">
      <c r="A1004" s="16" t="s">
        <v>2625</v>
      </c>
      <c r="B1004" s="17">
        <v>2210</v>
      </c>
    </row>
    <row r="1005" spans="1:2" x14ac:dyDescent="0.45">
      <c r="A1005" s="16" t="s">
        <v>2626</v>
      </c>
      <c r="B1005" s="17">
        <v>2211</v>
      </c>
    </row>
    <row r="1006" spans="1:2" x14ac:dyDescent="0.45">
      <c r="A1006" s="16" t="s">
        <v>2627</v>
      </c>
      <c r="B1006" s="17">
        <v>2212</v>
      </c>
    </row>
    <row r="1007" spans="1:2" x14ac:dyDescent="0.45">
      <c r="A1007" s="16" t="s">
        <v>2628</v>
      </c>
      <c r="B1007" s="17">
        <v>2213</v>
      </c>
    </row>
    <row r="1008" spans="1:2" x14ac:dyDescent="0.45">
      <c r="A1008" s="16" t="s">
        <v>2629</v>
      </c>
      <c r="B1008" s="17">
        <v>2214</v>
      </c>
    </row>
    <row r="1009" spans="1:2" x14ac:dyDescent="0.45">
      <c r="A1009" s="16" t="s">
        <v>2630</v>
      </c>
      <c r="B1009" s="17">
        <v>2215</v>
      </c>
    </row>
    <row r="1010" spans="1:2" x14ac:dyDescent="0.45">
      <c r="A1010" s="16" t="s">
        <v>630</v>
      </c>
      <c r="B1010" s="17">
        <v>192</v>
      </c>
    </row>
    <row r="1011" spans="1:2" x14ac:dyDescent="0.45">
      <c r="A1011" s="16" t="s">
        <v>2631</v>
      </c>
      <c r="B1011" s="17">
        <v>2216</v>
      </c>
    </row>
    <row r="1012" spans="1:2" x14ac:dyDescent="0.45">
      <c r="A1012" s="16" t="s">
        <v>2632</v>
      </c>
      <c r="B1012" s="17">
        <v>2217</v>
      </c>
    </row>
    <row r="1013" spans="1:2" x14ac:dyDescent="0.45">
      <c r="A1013" s="16" t="s">
        <v>2633</v>
      </c>
      <c r="B1013" s="17">
        <v>2218</v>
      </c>
    </row>
    <row r="1014" spans="1:2" x14ac:dyDescent="0.45">
      <c r="A1014" s="16" t="s">
        <v>2634</v>
      </c>
      <c r="B1014" s="17">
        <v>2219</v>
      </c>
    </row>
    <row r="1015" spans="1:2" x14ac:dyDescent="0.45">
      <c r="A1015" s="16" t="s">
        <v>631</v>
      </c>
      <c r="B1015" s="17">
        <v>193</v>
      </c>
    </row>
    <row r="1016" spans="1:2" x14ac:dyDescent="0.45">
      <c r="A1016" s="16" t="s">
        <v>2635</v>
      </c>
      <c r="B1016" s="17">
        <v>2220</v>
      </c>
    </row>
    <row r="1017" spans="1:2" x14ac:dyDescent="0.45">
      <c r="A1017" s="16" t="s">
        <v>632</v>
      </c>
      <c r="B1017" s="17">
        <v>194</v>
      </c>
    </row>
    <row r="1018" spans="1:2" x14ac:dyDescent="0.45">
      <c r="A1018" s="16" t="s">
        <v>633</v>
      </c>
      <c r="B1018" s="17">
        <v>195</v>
      </c>
    </row>
    <row r="1019" spans="1:2" x14ac:dyDescent="0.45">
      <c r="A1019" s="16" t="s">
        <v>1833</v>
      </c>
      <c r="B1019" s="17">
        <v>1408</v>
      </c>
    </row>
    <row r="1020" spans="1:2" x14ac:dyDescent="0.45">
      <c r="A1020" s="16" t="s">
        <v>2636</v>
      </c>
      <c r="B1020" s="17">
        <v>2221</v>
      </c>
    </row>
    <row r="1021" spans="1:2" x14ac:dyDescent="0.45">
      <c r="A1021" s="16" t="s">
        <v>2637</v>
      </c>
      <c r="B1021" s="17">
        <v>2222</v>
      </c>
    </row>
    <row r="1022" spans="1:2" x14ac:dyDescent="0.45">
      <c r="A1022" s="16" t="s">
        <v>2638</v>
      </c>
      <c r="B1022" s="17">
        <v>2223</v>
      </c>
    </row>
    <row r="1023" spans="1:2" x14ac:dyDescent="0.45">
      <c r="A1023" s="16" t="s">
        <v>2639</v>
      </c>
      <c r="B1023" s="17">
        <v>2224</v>
      </c>
    </row>
    <row r="1024" spans="1:2" x14ac:dyDescent="0.45">
      <c r="A1024" s="16" t="s">
        <v>2640</v>
      </c>
      <c r="B1024" s="17">
        <v>2225</v>
      </c>
    </row>
    <row r="1025" spans="1:2" x14ac:dyDescent="0.45">
      <c r="A1025" s="16" t="s">
        <v>2641</v>
      </c>
      <c r="B1025" s="17">
        <v>2226</v>
      </c>
    </row>
    <row r="1026" spans="1:2" x14ac:dyDescent="0.45">
      <c r="A1026" s="16" t="s">
        <v>634</v>
      </c>
      <c r="B1026" s="17">
        <v>196</v>
      </c>
    </row>
    <row r="1027" spans="1:2" x14ac:dyDescent="0.45">
      <c r="A1027" s="16" t="s">
        <v>2642</v>
      </c>
      <c r="B1027" s="17">
        <v>2227</v>
      </c>
    </row>
    <row r="1028" spans="1:2" x14ac:dyDescent="0.45">
      <c r="A1028" s="16" t="s">
        <v>2643</v>
      </c>
      <c r="B1028" s="17">
        <v>2228</v>
      </c>
    </row>
    <row r="1029" spans="1:2" x14ac:dyDescent="0.45">
      <c r="A1029" s="16" t="s">
        <v>2644</v>
      </c>
      <c r="B1029" s="17">
        <v>2229</v>
      </c>
    </row>
    <row r="1030" spans="1:2" x14ac:dyDescent="0.45">
      <c r="A1030" s="16" t="s">
        <v>2645</v>
      </c>
      <c r="B1030" s="17">
        <v>2230</v>
      </c>
    </row>
    <row r="1031" spans="1:2" x14ac:dyDescent="0.45">
      <c r="A1031" s="16" t="s">
        <v>2646</v>
      </c>
      <c r="B1031" s="17">
        <v>2231</v>
      </c>
    </row>
    <row r="1032" spans="1:2" x14ac:dyDescent="0.45">
      <c r="A1032" s="16" t="s">
        <v>2647</v>
      </c>
      <c r="B1032" s="17">
        <v>2232</v>
      </c>
    </row>
    <row r="1033" spans="1:2" x14ac:dyDescent="0.45">
      <c r="A1033" s="16" t="s">
        <v>2648</v>
      </c>
      <c r="B1033" s="17">
        <v>2233</v>
      </c>
    </row>
    <row r="1034" spans="1:2" x14ac:dyDescent="0.45">
      <c r="A1034" s="16" t="s">
        <v>2649</v>
      </c>
      <c r="B1034" s="17">
        <v>2234</v>
      </c>
    </row>
    <row r="1035" spans="1:2" x14ac:dyDescent="0.45">
      <c r="A1035" s="16" t="s">
        <v>2650</v>
      </c>
      <c r="B1035" s="17">
        <v>2235</v>
      </c>
    </row>
    <row r="1036" spans="1:2" x14ac:dyDescent="0.45">
      <c r="A1036" s="16" t="s">
        <v>2651</v>
      </c>
      <c r="B1036" s="17">
        <v>2236</v>
      </c>
    </row>
    <row r="1037" spans="1:2" x14ac:dyDescent="0.45">
      <c r="A1037" s="16" t="s">
        <v>2652</v>
      </c>
      <c r="B1037" s="17">
        <v>2237</v>
      </c>
    </row>
    <row r="1038" spans="1:2" x14ac:dyDescent="0.45">
      <c r="A1038" s="16" t="s">
        <v>2653</v>
      </c>
      <c r="B1038" s="17">
        <v>2238</v>
      </c>
    </row>
    <row r="1039" spans="1:2" x14ac:dyDescent="0.45">
      <c r="A1039" s="16" t="s">
        <v>2654</v>
      </c>
      <c r="B1039" s="17">
        <v>2239</v>
      </c>
    </row>
    <row r="1040" spans="1:2" x14ac:dyDescent="0.45">
      <c r="A1040" s="16" t="s">
        <v>2655</v>
      </c>
      <c r="B1040" s="17">
        <v>2240</v>
      </c>
    </row>
    <row r="1041" spans="1:2" x14ac:dyDescent="0.45">
      <c r="A1041" s="16" t="s">
        <v>2656</v>
      </c>
      <c r="B1041" s="17">
        <v>2241</v>
      </c>
    </row>
    <row r="1042" spans="1:2" x14ac:dyDescent="0.45">
      <c r="A1042" s="16" t="s">
        <v>2657</v>
      </c>
      <c r="B1042" s="17">
        <v>2242</v>
      </c>
    </row>
    <row r="1043" spans="1:2" x14ac:dyDescent="0.45">
      <c r="A1043" s="16" t="s">
        <v>2658</v>
      </c>
      <c r="B1043" s="17">
        <v>2243</v>
      </c>
    </row>
    <row r="1044" spans="1:2" x14ac:dyDescent="0.45">
      <c r="A1044" s="16" t="s">
        <v>2659</v>
      </c>
      <c r="B1044" s="17">
        <v>2244</v>
      </c>
    </row>
    <row r="1045" spans="1:2" x14ac:dyDescent="0.45">
      <c r="A1045" s="16" t="s">
        <v>2660</v>
      </c>
      <c r="B1045" s="17">
        <v>2245</v>
      </c>
    </row>
    <row r="1046" spans="1:2" x14ac:dyDescent="0.45">
      <c r="A1046" s="16" t="s">
        <v>2661</v>
      </c>
      <c r="B1046" s="17">
        <v>2246</v>
      </c>
    </row>
    <row r="1047" spans="1:2" x14ac:dyDescent="0.45">
      <c r="A1047" s="16" t="s">
        <v>2662</v>
      </c>
      <c r="B1047" s="17">
        <v>2247</v>
      </c>
    </row>
    <row r="1048" spans="1:2" x14ac:dyDescent="0.45">
      <c r="A1048" s="16" t="s">
        <v>2663</v>
      </c>
      <c r="B1048" s="17">
        <v>2248</v>
      </c>
    </row>
    <row r="1049" spans="1:2" x14ac:dyDescent="0.45">
      <c r="A1049" s="16" t="s">
        <v>2664</v>
      </c>
      <c r="B1049" s="17">
        <v>2249</v>
      </c>
    </row>
    <row r="1050" spans="1:2" x14ac:dyDescent="0.45">
      <c r="A1050" s="16" t="s">
        <v>2665</v>
      </c>
      <c r="B1050" s="17">
        <v>2250</v>
      </c>
    </row>
    <row r="1051" spans="1:2" x14ac:dyDescent="0.45">
      <c r="A1051" s="16" t="s">
        <v>2666</v>
      </c>
      <c r="B1051" s="17">
        <v>2251</v>
      </c>
    </row>
    <row r="1052" spans="1:2" x14ac:dyDescent="0.45">
      <c r="A1052" s="16" t="s">
        <v>2667</v>
      </c>
      <c r="B1052" s="17">
        <v>2252</v>
      </c>
    </row>
    <row r="1053" spans="1:2" x14ac:dyDescent="0.45">
      <c r="A1053" s="16" t="s">
        <v>2668</v>
      </c>
      <c r="B1053" s="17">
        <v>2253</v>
      </c>
    </row>
    <row r="1054" spans="1:2" x14ac:dyDescent="0.45">
      <c r="A1054" s="16" t="s">
        <v>2669</v>
      </c>
      <c r="B1054" s="17">
        <v>2254</v>
      </c>
    </row>
    <row r="1055" spans="1:2" x14ac:dyDescent="0.45">
      <c r="A1055" s="16" t="s">
        <v>2670</v>
      </c>
      <c r="B1055" s="17">
        <v>2255</v>
      </c>
    </row>
    <row r="1056" spans="1:2" x14ac:dyDescent="0.45">
      <c r="A1056" s="16" t="s">
        <v>2671</v>
      </c>
      <c r="B1056" s="17">
        <v>2256</v>
      </c>
    </row>
    <row r="1057" spans="1:2" x14ac:dyDescent="0.45">
      <c r="A1057" s="16" t="s">
        <v>2672</v>
      </c>
      <c r="B1057" s="17">
        <v>2257</v>
      </c>
    </row>
    <row r="1058" spans="1:2" x14ac:dyDescent="0.45">
      <c r="A1058" s="16" t="s">
        <v>2673</v>
      </c>
      <c r="B1058" s="17">
        <v>2258</v>
      </c>
    </row>
    <row r="1059" spans="1:2" x14ac:dyDescent="0.45">
      <c r="A1059" s="16" t="s">
        <v>2674</v>
      </c>
      <c r="B1059" s="17">
        <v>2259</v>
      </c>
    </row>
    <row r="1060" spans="1:2" x14ac:dyDescent="0.45">
      <c r="A1060" s="16" t="s">
        <v>2675</v>
      </c>
      <c r="B1060" s="17">
        <v>2260</v>
      </c>
    </row>
    <row r="1061" spans="1:2" x14ac:dyDescent="0.45">
      <c r="A1061" s="16" t="s">
        <v>2676</v>
      </c>
      <c r="B1061" s="17">
        <v>2261</v>
      </c>
    </row>
    <row r="1062" spans="1:2" x14ac:dyDescent="0.45">
      <c r="A1062" s="16" t="s">
        <v>2677</v>
      </c>
      <c r="B1062" s="17">
        <v>2262</v>
      </c>
    </row>
    <row r="1063" spans="1:2" x14ac:dyDescent="0.45">
      <c r="A1063" s="16" t="s">
        <v>2678</v>
      </c>
      <c r="B1063" s="17">
        <v>2263</v>
      </c>
    </row>
    <row r="1064" spans="1:2" x14ac:dyDescent="0.45">
      <c r="A1064" s="16" t="s">
        <v>2679</v>
      </c>
      <c r="B1064" s="17">
        <v>2264</v>
      </c>
    </row>
    <row r="1065" spans="1:2" x14ac:dyDescent="0.45">
      <c r="A1065" s="16" t="s">
        <v>2680</v>
      </c>
      <c r="B1065" s="17">
        <v>2265</v>
      </c>
    </row>
    <row r="1066" spans="1:2" x14ac:dyDescent="0.45">
      <c r="A1066" s="16" t="s">
        <v>2681</v>
      </c>
      <c r="B1066" s="17">
        <v>2266</v>
      </c>
    </row>
    <row r="1067" spans="1:2" x14ac:dyDescent="0.45">
      <c r="A1067" s="16" t="s">
        <v>2682</v>
      </c>
      <c r="B1067" s="17">
        <v>2267</v>
      </c>
    </row>
    <row r="1068" spans="1:2" x14ac:dyDescent="0.45">
      <c r="A1068" s="16" t="s">
        <v>2683</v>
      </c>
      <c r="B1068" s="17">
        <v>2268</v>
      </c>
    </row>
    <row r="1069" spans="1:2" x14ac:dyDescent="0.45">
      <c r="A1069" s="16" t="s">
        <v>2684</v>
      </c>
      <c r="B1069" s="17">
        <v>2269</v>
      </c>
    </row>
    <row r="1070" spans="1:2" x14ac:dyDescent="0.45">
      <c r="A1070" s="16" t="s">
        <v>2685</v>
      </c>
      <c r="B1070" s="17">
        <v>2270</v>
      </c>
    </row>
    <row r="1071" spans="1:2" x14ac:dyDescent="0.45">
      <c r="A1071" s="16" t="s">
        <v>2686</v>
      </c>
      <c r="B1071" s="17">
        <v>2271</v>
      </c>
    </row>
    <row r="1072" spans="1:2" x14ac:dyDescent="0.45">
      <c r="A1072" s="16" t="s">
        <v>2687</v>
      </c>
      <c r="B1072" s="17">
        <v>2272</v>
      </c>
    </row>
    <row r="1073" spans="1:2" x14ac:dyDescent="0.45">
      <c r="A1073" s="16" t="s">
        <v>2688</v>
      </c>
      <c r="B1073" s="17">
        <v>2273</v>
      </c>
    </row>
    <row r="1074" spans="1:2" x14ac:dyDescent="0.45">
      <c r="A1074" s="16" t="s">
        <v>2689</v>
      </c>
      <c r="B1074" s="17">
        <v>2274</v>
      </c>
    </row>
    <row r="1075" spans="1:2" x14ac:dyDescent="0.45">
      <c r="A1075" s="16" t="s">
        <v>2690</v>
      </c>
      <c r="B1075" s="17">
        <v>2275</v>
      </c>
    </row>
    <row r="1076" spans="1:2" x14ac:dyDescent="0.45">
      <c r="A1076" s="16" t="s">
        <v>2691</v>
      </c>
      <c r="B1076" s="17">
        <v>2276</v>
      </c>
    </row>
    <row r="1077" spans="1:2" x14ac:dyDescent="0.45">
      <c r="A1077" s="16" t="s">
        <v>2692</v>
      </c>
      <c r="B1077" s="17">
        <v>2277</v>
      </c>
    </row>
    <row r="1078" spans="1:2" x14ac:dyDescent="0.45">
      <c r="A1078" s="16" t="s">
        <v>2693</v>
      </c>
      <c r="B1078" s="17">
        <v>2278</v>
      </c>
    </row>
    <row r="1079" spans="1:2" x14ac:dyDescent="0.45">
      <c r="A1079" s="16" t="s">
        <v>2694</v>
      </c>
      <c r="B1079" s="17">
        <v>2279</v>
      </c>
    </row>
    <row r="1080" spans="1:2" x14ac:dyDescent="0.45">
      <c r="A1080" s="16" t="s">
        <v>2695</v>
      </c>
      <c r="B1080" s="17">
        <v>2280</v>
      </c>
    </row>
    <row r="1081" spans="1:2" x14ac:dyDescent="0.45">
      <c r="A1081" s="16" t="s">
        <v>2696</v>
      </c>
      <c r="B1081" s="17">
        <v>2281</v>
      </c>
    </row>
    <row r="1082" spans="1:2" x14ac:dyDescent="0.45">
      <c r="A1082" s="16" t="s">
        <v>2697</v>
      </c>
      <c r="B1082" s="17">
        <v>2282</v>
      </c>
    </row>
    <row r="1083" spans="1:2" x14ac:dyDescent="0.45">
      <c r="A1083" s="16" t="s">
        <v>2698</v>
      </c>
      <c r="B1083" s="17">
        <v>2283</v>
      </c>
    </row>
    <row r="1084" spans="1:2" x14ac:dyDescent="0.45">
      <c r="A1084" s="16" t="s">
        <v>2699</v>
      </c>
      <c r="B1084" s="17">
        <v>2284</v>
      </c>
    </row>
    <row r="1085" spans="1:2" x14ac:dyDescent="0.45">
      <c r="A1085" s="16" t="s">
        <v>2700</v>
      </c>
      <c r="B1085" s="17">
        <v>2285</v>
      </c>
    </row>
    <row r="1086" spans="1:2" x14ac:dyDescent="0.45">
      <c r="A1086" s="16" t="s">
        <v>2701</v>
      </c>
      <c r="B1086" s="17">
        <v>2286</v>
      </c>
    </row>
    <row r="1087" spans="1:2" x14ac:dyDescent="0.45">
      <c r="A1087" s="16" t="s">
        <v>2702</v>
      </c>
      <c r="B1087" s="17">
        <v>2287</v>
      </c>
    </row>
    <row r="1088" spans="1:2" x14ac:dyDescent="0.45">
      <c r="A1088" s="16" t="s">
        <v>2703</v>
      </c>
      <c r="B1088" s="17">
        <v>2288</v>
      </c>
    </row>
    <row r="1089" spans="1:2" x14ac:dyDescent="0.45">
      <c r="A1089" s="16" t="s">
        <v>2704</v>
      </c>
      <c r="B1089" s="17">
        <v>2289</v>
      </c>
    </row>
    <row r="1090" spans="1:2" x14ac:dyDescent="0.45">
      <c r="A1090" s="16" t="s">
        <v>2705</v>
      </c>
      <c r="B1090" s="17">
        <v>2290</v>
      </c>
    </row>
    <row r="1091" spans="1:2" x14ac:dyDescent="0.45">
      <c r="A1091" s="16" t="s">
        <v>2706</v>
      </c>
      <c r="B1091" s="17">
        <v>2291</v>
      </c>
    </row>
    <row r="1092" spans="1:2" x14ac:dyDescent="0.45">
      <c r="A1092" s="16" t="s">
        <v>2707</v>
      </c>
      <c r="B1092" s="17">
        <v>2292</v>
      </c>
    </row>
    <row r="1093" spans="1:2" x14ac:dyDescent="0.45">
      <c r="A1093" s="16" t="s">
        <v>2708</v>
      </c>
      <c r="B1093" s="17">
        <v>2293</v>
      </c>
    </row>
    <row r="1094" spans="1:2" x14ac:dyDescent="0.45">
      <c r="A1094" s="16" t="s">
        <v>2709</v>
      </c>
      <c r="B1094" s="17">
        <v>2294</v>
      </c>
    </row>
    <row r="1095" spans="1:2" x14ac:dyDescent="0.45">
      <c r="A1095" s="16" t="s">
        <v>2710</v>
      </c>
      <c r="B1095" s="17">
        <v>2295</v>
      </c>
    </row>
    <row r="1096" spans="1:2" x14ac:dyDescent="0.45">
      <c r="A1096" s="16" t="s">
        <v>2711</v>
      </c>
      <c r="B1096" s="17">
        <v>2296</v>
      </c>
    </row>
    <row r="1097" spans="1:2" x14ac:dyDescent="0.45">
      <c r="A1097" s="16" t="s">
        <v>2712</v>
      </c>
      <c r="B1097" s="17">
        <v>2297</v>
      </c>
    </row>
    <row r="1098" spans="1:2" x14ac:dyDescent="0.45">
      <c r="A1098" s="16" t="s">
        <v>2713</v>
      </c>
      <c r="B1098" s="17">
        <v>2298</v>
      </c>
    </row>
    <row r="1099" spans="1:2" x14ac:dyDescent="0.45">
      <c r="A1099" s="16" t="s">
        <v>2714</v>
      </c>
      <c r="B1099" s="17">
        <v>2299</v>
      </c>
    </row>
    <row r="1100" spans="1:2" x14ac:dyDescent="0.45">
      <c r="A1100" s="16" t="s">
        <v>2715</v>
      </c>
      <c r="B1100" s="17">
        <v>2300</v>
      </c>
    </row>
    <row r="1101" spans="1:2" x14ac:dyDescent="0.45">
      <c r="A1101" s="16" t="s">
        <v>2716</v>
      </c>
      <c r="B1101" s="17">
        <v>2301</v>
      </c>
    </row>
    <row r="1102" spans="1:2" x14ac:dyDescent="0.45">
      <c r="A1102" s="16" t="s">
        <v>2717</v>
      </c>
      <c r="B1102" s="17">
        <v>2302</v>
      </c>
    </row>
    <row r="1103" spans="1:2" x14ac:dyDescent="0.45">
      <c r="A1103" s="16" t="s">
        <v>2718</v>
      </c>
      <c r="B1103" s="17">
        <v>2303</v>
      </c>
    </row>
    <row r="1104" spans="1:2" x14ac:dyDescent="0.45">
      <c r="A1104" s="16" t="s">
        <v>2719</v>
      </c>
      <c r="B1104" s="17">
        <v>2304</v>
      </c>
    </row>
    <row r="1105" spans="1:2" x14ac:dyDescent="0.45">
      <c r="A1105" s="16" t="s">
        <v>2720</v>
      </c>
      <c r="B1105" s="17">
        <v>2305</v>
      </c>
    </row>
    <row r="1106" spans="1:2" x14ac:dyDescent="0.45">
      <c r="A1106" s="16" t="s">
        <v>2721</v>
      </c>
      <c r="B1106" s="17">
        <v>2306</v>
      </c>
    </row>
    <row r="1107" spans="1:2" x14ac:dyDescent="0.45">
      <c r="A1107" s="16" t="s">
        <v>2722</v>
      </c>
      <c r="B1107" s="17">
        <v>2307</v>
      </c>
    </row>
    <row r="1108" spans="1:2" x14ac:dyDescent="0.45">
      <c r="A1108" s="16" t="s">
        <v>2723</v>
      </c>
      <c r="B1108" s="17">
        <v>2308</v>
      </c>
    </row>
    <row r="1109" spans="1:2" x14ac:dyDescent="0.45">
      <c r="A1109" s="16" t="s">
        <v>2724</v>
      </c>
      <c r="B1109" s="17">
        <v>2309</v>
      </c>
    </row>
    <row r="1110" spans="1:2" x14ac:dyDescent="0.45">
      <c r="A1110" s="16" t="s">
        <v>2725</v>
      </c>
      <c r="B1110" s="17">
        <v>2310</v>
      </c>
    </row>
    <row r="1111" spans="1:2" x14ac:dyDescent="0.45">
      <c r="A1111" s="16" t="s">
        <v>2726</v>
      </c>
      <c r="B1111" s="17">
        <v>2311</v>
      </c>
    </row>
    <row r="1112" spans="1:2" x14ac:dyDescent="0.45">
      <c r="A1112" s="16" t="s">
        <v>2727</v>
      </c>
      <c r="B1112" s="17">
        <v>2312</v>
      </c>
    </row>
    <row r="1113" spans="1:2" x14ac:dyDescent="0.45">
      <c r="A1113" s="16" t="s">
        <v>2728</v>
      </c>
      <c r="B1113" s="17">
        <v>2313</v>
      </c>
    </row>
    <row r="1114" spans="1:2" x14ac:dyDescent="0.45">
      <c r="A1114" s="16" t="s">
        <v>2729</v>
      </c>
      <c r="B1114" s="17">
        <v>2314</v>
      </c>
    </row>
    <row r="1115" spans="1:2" x14ac:dyDescent="0.45">
      <c r="A1115" s="16" t="s">
        <v>2730</v>
      </c>
      <c r="B1115" s="17">
        <v>2315</v>
      </c>
    </row>
    <row r="1116" spans="1:2" x14ac:dyDescent="0.45">
      <c r="A1116" s="16" t="s">
        <v>2731</v>
      </c>
      <c r="B1116" s="17">
        <v>2316</v>
      </c>
    </row>
    <row r="1117" spans="1:2" x14ac:dyDescent="0.45">
      <c r="A1117" s="16" t="s">
        <v>2732</v>
      </c>
      <c r="B1117" s="17">
        <v>2317</v>
      </c>
    </row>
    <row r="1118" spans="1:2" x14ac:dyDescent="0.45">
      <c r="A1118" s="16" t="s">
        <v>2733</v>
      </c>
      <c r="B1118" s="17">
        <v>2318</v>
      </c>
    </row>
    <row r="1119" spans="1:2" x14ac:dyDescent="0.45">
      <c r="A1119" s="16" t="s">
        <v>2734</v>
      </c>
      <c r="B1119" s="17">
        <v>2319</v>
      </c>
    </row>
    <row r="1120" spans="1:2" x14ac:dyDescent="0.45">
      <c r="A1120" s="16" t="s">
        <v>2735</v>
      </c>
      <c r="B1120" s="17">
        <v>2320</v>
      </c>
    </row>
    <row r="1121" spans="1:2" x14ac:dyDescent="0.45">
      <c r="A1121" s="16" t="s">
        <v>2736</v>
      </c>
      <c r="B1121" s="17">
        <v>2321</v>
      </c>
    </row>
    <row r="1122" spans="1:2" x14ac:dyDescent="0.45">
      <c r="A1122" s="16" t="s">
        <v>635</v>
      </c>
      <c r="B1122" s="17">
        <v>197</v>
      </c>
    </row>
    <row r="1123" spans="1:2" x14ac:dyDescent="0.45">
      <c r="A1123" s="16" t="s">
        <v>2737</v>
      </c>
      <c r="B1123" s="17">
        <v>2322</v>
      </c>
    </row>
    <row r="1124" spans="1:2" x14ac:dyDescent="0.45">
      <c r="A1124" s="16" t="s">
        <v>2738</v>
      </c>
      <c r="B1124" s="17">
        <v>2323</v>
      </c>
    </row>
    <row r="1125" spans="1:2" x14ac:dyDescent="0.45">
      <c r="A1125" s="16" t="s">
        <v>2739</v>
      </c>
      <c r="B1125" s="17">
        <v>2324</v>
      </c>
    </row>
    <row r="1126" spans="1:2" x14ac:dyDescent="0.45">
      <c r="A1126" s="16" t="s">
        <v>2740</v>
      </c>
      <c r="B1126" s="17">
        <v>2325</v>
      </c>
    </row>
    <row r="1127" spans="1:2" x14ac:dyDescent="0.45">
      <c r="A1127" s="16" t="s">
        <v>2741</v>
      </c>
      <c r="B1127" s="17">
        <v>2326</v>
      </c>
    </row>
    <row r="1128" spans="1:2" x14ac:dyDescent="0.45">
      <c r="A1128" s="16" t="s">
        <v>2742</v>
      </c>
      <c r="B1128" s="17">
        <v>2327</v>
      </c>
    </row>
    <row r="1129" spans="1:2" x14ac:dyDescent="0.45">
      <c r="A1129" s="16" t="s">
        <v>2743</v>
      </c>
      <c r="B1129" s="17">
        <v>2328</v>
      </c>
    </row>
    <row r="1130" spans="1:2" x14ac:dyDescent="0.45">
      <c r="A1130" s="16" t="s">
        <v>2744</v>
      </c>
      <c r="B1130" s="17">
        <v>2329</v>
      </c>
    </row>
    <row r="1131" spans="1:2" x14ac:dyDescent="0.45">
      <c r="A1131" s="16" t="s">
        <v>2745</v>
      </c>
      <c r="B1131" s="17">
        <v>2330</v>
      </c>
    </row>
    <row r="1132" spans="1:2" x14ac:dyDescent="0.45">
      <c r="A1132" s="16" t="s">
        <v>2746</v>
      </c>
      <c r="B1132" s="17">
        <v>2331</v>
      </c>
    </row>
    <row r="1133" spans="1:2" x14ac:dyDescent="0.45">
      <c r="A1133" s="16" t="s">
        <v>2747</v>
      </c>
      <c r="B1133" s="17">
        <v>2332</v>
      </c>
    </row>
    <row r="1134" spans="1:2" x14ac:dyDescent="0.45">
      <c r="A1134" s="16" t="s">
        <v>2748</v>
      </c>
      <c r="B1134" s="17">
        <v>2333</v>
      </c>
    </row>
    <row r="1135" spans="1:2" x14ac:dyDescent="0.45">
      <c r="A1135" s="16" t="s">
        <v>1817</v>
      </c>
      <c r="B1135" s="17">
        <v>1392</v>
      </c>
    </row>
    <row r="1136" spans="1:2" x14ac:dyDescent="0.45">
      <c r="A1136" s="16" t="s">
        <v>2749</v>
      </c>
      <c r="B1136" s="17">
        <v>2334</v>
      </c>
    </row>
    <row r="1137" spans="1:2" x14ac:dyDescent="0.45">
      <c r="A1137" s="16" t="s">
        <v>2750</v>
      </c>
      <c r="B1137" s="17">
        <v>2335</v>
      </c>
    </row>
    <row r="1138" spans="1:2" x14ac:dyDescent="0.45">
      <c r="A1138" s="16" t="s">
        <v>2751</v>
      </c>
      <c r="B1138" s="17">
        <v>2336</v>
      </c>
    </row>
    <row r="1139" spans="1:2" x14ac:dyDescent="0.45">
      <c r="A1139" s="16" t="s">
        <v>636</v>
      </c>
      <c r="B1139" s="17">
        <v>198</v>
      </c>
    </row>
    <row r="1140" spans="1:2" x14ac:dyDescent="0.45">
      <c r="A1140" s="16" t="s">
        <v>2752</v>
      </c>
      <c r="B1140" s="17">
        <v>2337</v>
      </c>
    </row>
    <row r="1141" spans="1:2" x14ac:dyDescent="0.45">
      <c r="A1141" s="16" t="s">
        <v>2753</v>
      </c>
      <c r="B1141" s="17">
        <v>2338</v>
      </c>
    </row>
    <row r="1142" spans="1:2" x14ac:dyDescent="0.45">
      <c r="A1142" s="16" t="s">
        <v>637</v>
      </c>
      <c r="B1142" s="17">
        <v>199</v>
      </c>
    </row>
    <row r="1143" spans="1:2" x14ac:dyDescent="0.45">
      <c r="A1143" s="16" t="s">
        <v>82</v>
      </c>
      <c r="B1143" s="17">
        <v>2339</v>
      </c>
    </row>
    <row r="1144" spans="1:2" x14ac:dyDescent="0.45">
      <c r="A1144" s="16" t="s">
        <v>638</v>
      </c>
      <c r="B1144" s="17">
        <v>200</v>
      </c>
    </row>
    <row r="1145" spans="1:2" x14ac:dyDescent="0.45">
      <c r="A1145" s="16" t="s">
        <v>2754</v>
      </c>
      <c r="B1145" s="17">
        <v>2340</v>
      </c>
    </row>
    <row r="1146" spans="1:2" x14ac:dyDescent="0.45">
      <c r="A1146" s="16" t="s">
        <v>639</v>
      </c>
      <c r="B1146" s="17">
        <v>201</v>
      </c>
    </row>
    <row r="1147" spans="1:2" x14ac:dyDescent="0.45">
      <c r="A1147" s="16" t="s">
        <v>2755</v>
      </c>
      <c r="B1147" s="17">
        <v>2341</v>
      </c>
    </row>
    <row r="1148" spans="1:2" x14ac:dyDescent="0.45">
      <c r="A1148" s="16" t="s">
        <v>2756</v>
      </c>
      <c r="B1148" s="17">
        <v>2342</v>
      </c>
    </row>
    <row r="1149" spans="1:2" x14ac:dyDescent="0.45">
      <c r="A1149" s="16" t="s">
        <v>640</v>
      </c>
      <c r="B1149" s="17">
        <v>202</v>
      </c>
    </row>
    <row r="1150" spans="1:2" x14ac:dyDescent="0.45">
      <c r="A1150" s="16" t="s">
        <v>2757</v>
      </c>
      <c r="B1150" s="17">
        <v>2343</v>
      </c>
    </row>
    <row r="1151" spans="1:2" x14ac:dyDescent="0.45">
      <c r="A1151" s="16" t="s">
        <v>2758</v>
      </c>
      <c r="B1151" s="17">
        <v>2344</v>
      </c>
    </row>
    <row r="1152" spans="1:2" x14ac:dyDescent="0.45">
      <c r="A1152" s="16" t="s">
        <v>83</v>
      </c>
      <c r="B1152" s="17">
        <v>2345</v>
      </c>
    </row>
    <row r="1153" spans="1:2" x14ac:dyDescent="0.45">
      <c r="A1153" s="16" t="s">
        <v>641</v>
      </c>
      <c r="B1153" s="17">
        <v>203</v>
      </c>
    </row>
    <row r="1154" spans="1:2" x14ac:dyDescent="0.45">
      <c r="A1154" s="16" t="s">
        <v>2759</v>
      </c>
      <c r="B1154" s="17">
        <v>2346</v>
      </c>
    </row>
    <row r="1155" spans="1:2" x14ac:dyDescent="0.45">
      <c r="A1155" s="16" t="s">
        <v>642</v>
      </c>
      <c r="B1155" s="17">
        <v>204</v>
      </c>
    </row>
    <row r="1156" spans="1:2" x14ac:dyDescent="0.45">
      <c r="A1156" s="16" t="s">
        <v>2760</v>
      </c>
      <c r="B1156" s="17">
        <v>2347</v>
      </c>
    </row>
    <row r="1157" spans="1:2" x14ac:dyDescent="0.45">
      <c r="A1157" s="16" t="s">
        <v>643</v>
      </c>
      <c r="B1157" s="17">
        <v>205</v>
      </c>
    </row>
    <row r="1158" spans="1:2" x14ac:dyDescent="0.45">
      <c r="A1158" s="16" t="s">
        <v>2761</v>
      </c>
      <c r="B1158" s="17">
        <v>2348</v>
      </c>
    </row>
    <row r="1159" spans="1:2" x14ac:dyDescent="0.45">
      <c r="A1159" s="16" t="s">
        <v>644</v>
      </c>
      <c r="B1159" s="17">
        <v>206</v>
      </c>
    </row>
    <row r="1160" spans="1:2" x14ac:dyDescent="0.45">
      <c r="A1160" s="16" t="s">
        <v>2762</v>
      </c>
      <c r="B1160" s="17">
        <v>2349</v>
      </c>
    </row>
    <row r="1161" spans="1:2" x14ac:dyDescent="0.45">
      <c r="A1161" s="16" t="s">
        <v>2763</v>
      </c>
      <c r="B1161" s="17">
        <v>2350</v>
      </c>
    </row>
    <row r="1162" spans="1:2" x14ac:dyDescent="0.45">
      <c r="A1162" s="16" t="s">
        <v>645</v>
      </c>
      <c r="B1162" s="17">
        <v>207</v>
      </c>
    </row>
    <row r="1163" spans="1:2" x14ac:dyDescent="0.45">
      <c r="A1163" s="16" t="s">
        <v>646</v>
      </c>
      <c r="B1163" s="17">
        <v>208</v>
      </c>
    </row>
    <row r="1164" spans="1:2" x14ac:dyDescent="0.45">
      <c r="A1164" s="16" t="s">
        <v>1885</v>
      </c>
      <c r="B1164" s="17">
        <v>1462</v>
      </c>
    </row>
    <row r="1165" spans="1:2" x14ac:dyDescent="0.45">
      <c r="A1165" s="16" t="s">
        <v>1495</v>
      </c>
      <c r="B1165" s="17">
        <v>1068</v>
      </c>
    </row>
    <row r="1166" spans="1:2" x14ac:dyDescent="0.45">
      <c r="A1166" s="16" t="s">
        <v>2764</v>
      </c>
      <c r="B1166" s="17">
        <v>2351</v>
      </c>
    </row>
    <row r="1167" spans="1:2" x14ac:dyDescent="0.45">
      <c r="A1167" s="16" t="s">
        <v>647</v>
      </c>
      <c r="B1167" s="17">
        <v>209</v>
      </c>
    </row>
    <row r="1168" spans="1:2" x14ac:dyDescent="0.45">
      <c r="A1168" s="16" t="s">
        <v>84</v>
      </c>
      <c r="B1168" s="17">
        <v>210</v>
      </c>
    </row>
    <row r="1169" spans="1:2" x14ac:dyDescent="0.45">
      <c r="A1169" s="16" t="s">
        <v>2765</v>
      </c>
      <c r="B1169" s="17">
        <v>2352</v>
      </c>
    </row>
    <row r="1170" spans="1:2" x14ac:dyDescent="0.45">
      <c r="A1170" s="16" t="s">
        <v>2766</v>
      </c>
      <c r="B1170" s="17">
        <v>2353</v>
      </c>
    </row>
    <row r="1171" spans="1:2" x14ac:dyDescent="0.45">
      <c r="A1171" s="16" t="s">
        <v>648</v>
      </c>
      <c r="B1171" s="17">
        <v>211</v>
      </c>
    </row>
    <row r="1172" spans="1:2" x14ac:dyDescent="0.45">
      <c r="A1172" s="16" t="s">
        <v>2767</v>
      </c>
      <c r="B1172" s="17">
        <v>2354</v>
      </c>
    </row>
    <row r="1173" spans="1:2" x14ac:dyDescent="0.45">
      <c r="A1173" s="16" t="s">
        <v>2768</v>
      </c>
      <c r="B1173" s="17">
        <v>2355</v>
      </c>
    </row>
    <row r="1174" spans="1:2" x14ac:dyDescent="0.45">
      <c r="A1174" s="16" t="s">
        <v>2769</v>
      </c>
      <c r="B1174" s="17">
        <v>2356</v>
      </c>
    </row>
    <row r="1175" spans="1:2" x14ac:dyDescent="0.45">
      <c r="A1175" s="16" t="s">
        <v>2770</v>
      </c>
      <c r="B1175" s="17">
        <v>2357</v>
      </c>
    </row>
    <row r="1176" spans="1:2" x14ac:dyDescent="0.45">
      <c r="A1176" s="16" t="s">
        <v>2771</v>
      </c>
      <c r="B1176" s="17">
        <v>2358</v>
      </c>
    </row>
    <row r="1177" spans="1:2" x14ac:dyDescent="0.45">
      <c r="A1177" s="16" t="s">
        <v>2772</v>
      </c>
      <c r="B1177" s="17">
        <v>2359</v>
      </c>
    </row>
    <row r="1178" spans="1:2" x14ac:dyDescent="0.45">
      <c r="A1178" s="16" t="s">
        <v>2773</v>
      </c>
      <c r="B1178" s="17">
        <v>2360</v>
      </c>
    </row>
    <row r="1179" spans="1:2" x14ac:dyDescent="0.45">
      <c r="A1179" s="16" t="s">
        <v>2774</v>
      </c>
      <c r="B1179" s="17">
        <v>2361</v>
      </c>
    </row>
    <row r="1180" spans="1:2" x14ac:dyDescent="0.45">
      <c r="A1180" s="16" t="s">
        <v>2775</v>
      </c>
      <c r="B1180" s="17">
        <v>2362</v>
      </c>
    </row>
    <row r="1181" spans="1:2" x14ac:dyDescent="0.45">
      <c r="A1181" s="16" t="s">
        <v>2776</v>
      </c>
      <c r="B1181" s="17">
        <v>2363</v>
      </c>
    </row>
    <row r="1182" spans="1:2" x14ac:dyDescent="0.45">
      <c r="A1182" s="16" t="s">
        <v>2777</v>
      </c>
      <c r="B1182" s="17">
        <v>2364</v>
      </c>
    </row>
    <row r="1183" spans="1:2" x14ac:dyDescent="0.45">
      <c r="A1183" s="16" t="s">
        <v>2778</v>
      </c>
      <c r="B1183" s="17">
        <v>2365</v>
      </c>
    </row>
    <row r="1184" spans="1:2" x14ac:dyDescent="0.45">
      <c r="A1184" s="16" t="s">
        <v>2779</v>
      </c>
      <c r="B1184" s="17">
        <v>2366</v>
      </c>
    </row>
    <row r="1185" spans="1:2" x14ac:dyDescent="0.45">
      <c r="A1185" s="16" t="s">
        <v>2780</v>
      </c>
      <c r="B1185" s="17">
        <v>2367</v>
      </c>
    </row>
    <row r="1186" spans="1:2" x14ac:dyDescent="0.45">
      <c r="A1186" s="16" t="s">
        <v>2781</v>
      </c>
      <c r="B1186" s="17">
        <v>2368</v>
      </c>
    </row>
    <row r="1187" spans="1:2" x14ac:dyDescent="0.45">
      <c r="A1187" s="16" t="s">
        <v>2782</v>
      </c>
      <c r="B1187" s="17">
        <v>2369</v>
      </c>
    </row>
    <row r="1188" spans="1:2" x14ac:dyDescent="0.45">
      <c r="A1188" s="16" t="s">
        <v>649</v>
      </c>
      <c r="B1188" s="17">
        <v>212</v>
      </c>
    </row>
    <row r="1189" spans="1:2" x14ac:dyDescent="0.45">
      <c r="A1189" s="16" t="s">
        <v>2783</v>
      </c>
      <c r="B1189" s="17">
        <v>2370</v>
      </c>
    </row>
    <row r="1190" spans="1:2" x14ac:dyDescent="0.45">
      <c r="A1190" s="16" t="s">
        <v>2784</v>
      </c>
      <c r="B1190" s="17">
        <v>2371</v>
      </c>
    </row>
    <row r="1191" spans="1:2" x14ac:dyDescent="0.45">
      <c r="A1191" s="16" t="s">
        <v>2785</v>
      </c>
      <c r="B1191" s="17">
        <v>2372</v>
      </c>
    </row>
    <row r="1192" spans="1:2" x14ac:dyDescent="0.45">
      <c r="A1192" s="16" t="s">
        <v>2786</v>
      </c>
      <c r="B1192" s="17">
        <v>2373</v>
      </c>
    </row>
    <row r="1193" spans="1:2" x14ac:dyDescent="0.45">
      <c r="A1193" s="16" t="s">
        <v>2787</v>
      </c>
      <c r="B1193" s="17">
        <v>2374</v>
      </c>
    </row>
    <row r="1194" spans="1:2" x14ac:dyDescent="0.45">
      <c r="A1194" s="16" t="s">
        <v>2788</v>
      </c>
      <c r="B1194" s="17">
        <v>2375</v>
      </c>
    </row>
    <row r="1195" spans="1:2" x14ac:dyDescent="0.45">
      <c r="A1195" s="16" t="s">
        <v>2789</v>
      </c>
      <c r="B1195" s="17">
        <v>2376</v>
      </c>
    </row>
    <row r="1196" spans="1:2" x14ac:dyDescent="0.45">
      <c r="A1196" s="16" t="s">
        <v>650</v>
      </c>
      <c r="B1196" s="17">
        <v>213</v>
      </c>
    </row>
    <row r="1197" spans="1:2" x14ac:dyDescent="0.45">
      <c r="A1197" s="16" t="s">
        <v>2790</v>
      </c>
      <c r="B1197" s="17">
        <v>2377</v>
      </c>
    </row>
    <row r="1198" spans="1:2" x14ac:dyDescent="0.45">
      <c r="A1198" s="16" t="s">
        <v>2791</v>
      </c>
      <c r="B1198" s="17">
        <v>2378</v>
      </c>
    </row>
    <row r="1199" spans="1:2" x14ac:dyDescent="0.45">
      <c r="A1199" s="16" t="s">
        <v>2792</v>
      </c>
      <c r="B1199" s="17">
        <v>2379</v>
      </c>
    </row>
    <row r="1200" spans="1:2" x14ac:dyDescent="0.45">
      <c r="A1200" s="16" t="s">
        <v>651</v>
      </c>
      <c r="B1200" s="17">
        <v>214</v>
      </c>
    </row>
    <row r="1201" spans="1:2" x14ac:dyDescent="0.45">
      <c r="A1201" s="16" t="s">
        <v>652</v>
      </c>
      <c r="B1201" s="17">
        <v>215</v>
      </c>
    </row>
    <row r="1202" spans="1:2" x14ac:dyDescent="0.45">
      <c r="A1202" s="16" t="s">
        <v>2793</v>
      </c>
      <c r="B1202" s="17">
        <v>2380</v>
      </c>
    </row>
    <row r="1203" spans="1:2" x14ac:dyDescent="0.45">
      <c r="A1203" s="16" t="s">
        <v>2794</v>
      </c>
      <c r="B1203" s="17">
        <v>2381</v>
      </c>
    </row>
    <row r="1204" spans="1:2" x14ac:dyDescent="0.45">
      <c r="A1204" s="16" t="s">
        <v>2795</v>
      </c>
      <c r="B1204" s="17">
        <v>2382</v>
      </c>
    </row>
    <row r="1205" spans="1:2" x14ac:dyDescent="0.45">
      <c r="A1205" s="16" t="s">
        <v>653</v>
      </c>
      <c r="B1205" s="17">
        <v>216</v>
      </c>
    </row>
    <row r="1206" spans="1:2" x14ac:dyDescent="0.45">
      <c r="A1206" s="16" t="s">
        <v>2796</v>
      </c>
      <c r="B1206" s="17">
        <v>2383</v>
      </c>
    </row>
    <row r="1207" spans="1:2" x14ac:dyDescent="0.45">
      <c r="A1207" s="16" t="s">
        <v>2797</v>
      </c>
      <c r="B1207" s="17">
        <v>2384</v>
      </c>
    </row>
    <row r="1208" spans="1:2" x14ac:dyDescent="0.45">
      <c r="A1208" s="16" t="s">
        <v>654</v>
      </c>
      <c r="B1208" s="17">
        <v>217</v>
      </c>
    </row>
    <row r="1209" spans="1:2" x14ac:dyDescent="0.45">
      <c r="A1209" s="16" t="s">
        <v>1826</v>
      </c>
      <c r="B1209" s="17">
        <v>1401</v>
      </c>
    </row>
    <row r="1210" spans="1:2" x14ac:dyDescent="0.45">
      <c r="A1210" s="16" t="s">
        <v>1496</v>
      </c>
      <c r="B1210" s="17">
        <v>1069</v>
      </c>
    </row>
    <row r="1211" spans="1:2" x14ac:dyDescent="0.45">
      <c r="A1211" s="16" t="s">
        <v>1497</v>
      </c>
      <c r="B1211" s="17">
        <v>1070</v>
      </c>
    </row>
    <row r="1212" spans="1:2" x14ac:dyDescent="0.45">
      <c r="A1212" s="16" t="s">
        <v>2798</v>
      </c>
      <c r="B1212" s="17">
        <v>2385</v>
      </c>
    </row>
    <row r="1213" spans="1:2" x14ac:dyDescent="0.45">
      <c r="A1213" s="16" t="s">
        <v>2799</v>
      </c>
      <c r="B1213" s="17">
        <v>2386</v>
      </c>
    </row>
    <row r="1214" spans="1:2" x14ac:dyDescent="0.45">
      <c r="A1214" s="16" t="s">
        <v>2800</v>
      </c>
      <c r="B1214" s="17">
        <v>2387</v>
      </c>
    </row>
    <row r="1215" spans="1:2" x14ac:dyDescent="0.45">
      <c r="A1215" s="16" t="s">
        <v>2801</v>
      </c>
      <c r="B1215" s="17">
        <v>2388</v>
      </c>
    </row>
    <row r="1216" spans="1:2" x14ac:dyDescent="0.45">
      <c r="A1216" s="16" t="s">
        <v>2802</v>
      </c>
      <c r="B1216" s="17">
        <v>2389</v>
      </c>
    </row>
    <row r="1217" spans="1:2" x14ac:dyDescent="0.45">
      <c r="A1217" s="16" t="s">
        <v>2803</v>
      </c>
      <c r="B1217" s="17">
        <v>2390</v>
      </c>
    </row>
    <row r="1218" spans="1:2" x14ac:dyDescent="0.45">
      <c r="A1218" s="16" t="s">
        <v>2804</v>
      </c>
      <c r="B1218" s="17">
        <v>2391</v>
      </c>
    </row>
    <row r="1219" spans="1:2" x14ac:dyDescent="0.45">
      <c r="A1219" s="16" t="s">
        <v>2805</v>
      </c>
      <c r="B1219" s="17">
        <v>2392</v>
      </c>
    </row>
    <row r="1220" spans="1:2" x14ac:dyDescent="0.45">
      <c r="A1220" s="16" t="s">
        <v>2806</v>
      </c>
      <c r="B1220" s="17">
        <v>2393</v>
      </c>
    </row>
    <row r="1221" spans="1:2" x14ac:dyDescent="0.45">
      <c r="A1221" s="16" t="s">
        <v>2807</v>
      </c>
      <c r="B1221" s="17">
        <v>2394</v>
      </c>
    </row>
    <row r="1222" spans="1:2" x14ac:dyDescent="0.45">
      <c r="A1222" s="16" t="s">
        <v>2808</v>
      </c>
      <c r="B1222" s="17">
        <v>2395</v>
      </c>
    </row>
    <row r="1223" spans="1:2" x14ac:dyDescent="0.45">
      <c r="A1223" s="16" t="s">
        <v>2809</v>
      </c>
      <c r="B1223" s="17">
        <v>2396</v>
      </c>
    </row>
    <row r="1224" spans="1:2" x14ac:dyDescent="0.45">
      <c r="A1224" s="16" t="s">
        <v>2810</v>
      </c>
      <c r="B1224" s="17">
        <v>2397</v>
      </c>
    </row>
    <row r="1225" spans="1:2" x14ac:dyDescent="0.45">
      <c r="A1225" s="16" t="s">
        <v>2811</v>
      </c>
      <c r="B1225" s="17">
        <v>2398</v>
      </c>
    </row>
    <row r="1226" spans="1:2" x14ac:dyDescent="0.45">
      <c r="A1226" s="16" t="s">
        <v>2812</v>
      </c>
      <c r="B1226" s="17">
        <v>2399</v>
      </c>
    </row>
    <row r="1227" spans="1:2" x14ac:dyDescent="0.45">
      <c r="A1227" s="16" t="s">
        <v>655</v>
      </c>
      <c r="B1227" s="17">
        <v>218</v>
      </c>
    </row>
    <row r="1228" spans="1:2" x14ac:dyDescent="0.45">
      <c r="A1228" s="16" t="s">
        <v>2813</v>
      </c>
      <c r="B1228" s="17">
        <v>2400</v>
      </c>
    </row>
    <row r="1229" spans="1:2" x14ac:dyDescent="0.45">
      <c r="A1229" s="16" t="s">
        <v>2814</v>
      </c>
      <c r="B1229" s="17">
        <v>2401</v>
      </c>
    </row>
    <row r="1230" spans="1:2" x14ac:dyDescent="0.45">
      <c r="A1230" s="16" t="s">
        <v>656</v>
      </c>
      <c r="B1230" s="17">
        <v>219</v>
      </c>
    </row>
    <row r="1231" spans="1:2" x14ac:dyDescent="0.45">
      <c r="A1231" s="16" t="s">
        <v>1498</v>
      </c>
      <c r="B1231" s="17">
        <v>1071</v>
      </c>
    </row>
    <row r="1232" spans="1:2" x14ac:dyDescent="0.45">
      <c r="A1232" s="16" t="s">
        <v>657</v>
      </c>
      <c r="B1232" s="17">
        <v>220</v>
      </c>
    </row>
    <row r="1233" spans="1:2" x14ac:dyDescent="0.45">
      <c r="A1233" s="16" t="s">
        <v>2815</v>
      </c>
      <c r="B1233" s="17">
        <v>2402</v>
      </c>
    </row>
    <row r="1234" spans="1:2" x14ac:dyDescent="0.45">
      <c r="A1234" s="16" t="s">
        <v>658</v>
      </c>
      <c r="B1234" s="17">
        <v>221</v>
      </c>
    </row>
    <row r="1235" spans="1:2" x14ac:dyDescent="0.45">
      <c r="A1235" s="16" t="s">
        <v>2816</v>
      </c>
      <c r="B1235" s="17">
        <v>2403</v>
      </c>
    </row>
    <row r="1236" spans="1:2" x14ac:dyDescent="0.45">
      <c r="A1236" s="16" t="s">
        <v>659</v>
      </c>
      <c r="B1236" s="17">
        <v>222</v>
      </c>
    </row>
    <row r="1237" spans="1:2" x14ac:dyDescent="0.45">
      <c r="A1237" s="16" t="s">
        <v>2817</v>
      </c>
      <c r="B1237" s="17">
        <v>2404</v>
      </c>
    </row>
    <row r="1238" spans="1:2" x14ac:dyDescent="0.45">
      <c r="A1238" s="16" t="s">
        <v>2818</v>
      </c>
      <c r="B1238" s="17">
        <v>2405</v>
      </c>
    </row>
    <row r="1239" spans="1:2" x14ac:dyDescent="0.45">
      <c r="A1239" s="16" t="s">
        <v>2819</v>
      </c>
      <c r="B1239" s="17">
        <v>2406</v>
      </c>
    </row>
    <row r="1240" spans="1:2" x14ac:dyDescent="0.45">
      <c r="A1240" s="16" t="s">
        <v>2820</v>
      </c>
      <c r="B1240" s="17">
        <v>2407</v>
      </c>
    </row>
    <row r="1241" spans="1:2" x14ac:dyDescent="0.45">
      <c r="A1241" s="16" t="s">
        <v>2821</v>
      </c>
      <c r="B1241" s="17">
        <v>2408</v>
      </c>
    </row>
    <row r="1242" spans="1:2" x14ac:dyDescent="0.45">
      <c r="A1242" s="16" t="s">
        <v>660</v>
      </c>
      <c r="B1242" s="17">
        <v>223</v>
      </c>
    </row>
    <row r="1243" spans="1:2" x14ac:dyDescent="0.45">
      <c r="A1243" s="16" t="s">
        <v>2822</v>
      </c>
      <c r="B1243" s="17">
        <v>2409</v>
      </c>
    </row>
    <row r="1244" spans="1:2" x14ac:dyDescent="0.45">
      <c r="A1244" s="16" t="s">
        <v>2823</v>
      </c>
      <c r="B1244" s="17">
        <v>2410</v>
      </c>
    </row>
    <row r="1245" spans="1:2" x14ac:dyDescent="0.45">
      <c r="A1245" s="16" t="s">
        <v>2824</v>
      </c>
      <c r="B1245" s="17">
        <v>2411</v>
      </c>
    </row>
    <row r="1246" spans="1:2" x14ac:dyDescent="0.45">
      <c r="A1246" s="16" t="s">
        <v>661</v>
      </c>
      <c r="B1246" s="17">
        <v>224</v>
      </c>
    </row>
    <row r="1247" spans="1:2" x14ac:dyDescent="0.45">
      <c r="A1247" s="16" t="s">
        <v>662</v>
      </c>
      <c r="B1247" s="17">
        <v>225</v>
      </c>
    </row>
    <row r="1248" spans="1:2" x14ac:dyDescent="0.45">
      <c r="A1248" s="16" t="s">
        <v>663</v>
      </c>
      <c r="B1248" s="17">
        <v>226</v>
      </c>
    </row>
    <row r="1249" spans="1:2" x14ac:dyDescent="0.45">
      <c r="A1249" s="16" t="s">
        <v>2825</v>
      </c>
      <c r="B1249" s="17">
        <v>2412</v>
      </c>
    </row>
    <row r="1250" spans="1:2" x14ac:dyDescent="0.45">
      <c r="A1250" s="16" t="s">
        <v>664</v>
      </c>
      <c r="B1250" s="17">
        <v>227</v>
      </c>
    </row>
    <row r="1251" spans="1:2" x14ac:dyDescent="0.45">
      <c r="A1251" s="16" t="s">
        <v>2826</v>
      </c>
      <c r="B1251" s="17">
        <v>2413</v>
      </c>
    </row>
    <row r="1252" spans="1:2" x14ac:dyDescent="0.45">
      <c r="A1252" s="16" t="s">
        <v>665</v>
      </c>
      <c r="B1252" s="17">
        <v>228</v>
      </c>
    </row>
    <row r="1253" spans="1:2" x14ac:dyDescent="0.45">
      <c r="A1253" s="16" t="s">
        <v>2827</v>
      </c>
      <c r="B1253" s="17">
        <v>2414</v>
      </c>
    </row>
    <row r="1254" spans="1:2" x14ac:dyDescent="0.45">
      <c r="A1254" s="16" t="s">
        <v>2828</v>
      </c>
      <c r="B1254" s="17">
        <v>2415</v>
      </c>
    </row>
    <row r="1255" spans="1:2" x14ac:dyDescent="0.45">
      <c r="A1255" s="16" t="s">
        <v>2829</v>
      </c>
      <c r="B1255" s="17">
        <v>2416</v>
      </c>
    </row>
    <row r="1256" spans="1:2" x14ac:dyDescent="0.45">
      <c r="A1256" s="16" t="s">
        <v>2830</v>
      </c>
      <c r="B1256" s="17">
        <v>2417</v>
      </c>
    </row>
    <row r="1257" spans="1:2" x14ac:dyDescent="0.45">
      <c r="A1257" s="16" t="s">
        <v>2831</v>
      </c>
      <c r="B1257" s="17">
        <v>2418</v>
      </c>
    </row>
    <row r="1258" spans="1:2" x14ac:dyDescent="0.45">
      <c r="A1258" s="16" t="s">
        <v>2832</v>
      </c>
      <c r="B1258" s="17">
        <v>2419</v>
      </c>
    </row>
    <row r="1259" spans="1:2" x14ac:dyDescent="0.45">
      <c r="A1259" s="16" t="s">
        <v>666</v>
      </c>
      <c r="B1259" s="17">
        <v>229</v>
      </c>
    </row>
    <row r="1260" spans="1:2" x14ac:dyDescent="0.45">
      <c r="A1260" s="16" t="s">
        <v>2833</v>
      </c>
      <c r="B1260" s="17">
        <v>2420</v>
      </c>
    </row>
    <row r="1261" spans="1:2" x14ac:dyDescent="0.45">
      <c r="A1261" s="16" t="s">
        <v>2834</v>
      </c>
      <c r="B1261" s="17">
        <v>2421</v>
      </c>
    </row>
    <row r="1262" spans="1:2" x14ac:dyDescent="0.45">
      <c r="A1262" s="16" t="s">
        <v>2835</v>
      </c>
      <c r="B1262" s="17">
        <v>2422</v>
      </c>
    </row>
    <row r="1263" spans="1:2" x14ac:dyDescent="0.45">
      <c r="A1263" s="16" t="s">
        <v>667</v>
      </c>
      <c r="B1263" s="17">
        <v>230</v>
      </c>
    </row>
    <row r="1264" spans="1:2" x14ac:dyDescent="0.45">
      <c r="A1264" s="16" t="s">
        <v>2836</v>
      </c>
      <c r="B1264" s="17">
        <v>2423</v>
      </c>
    </row>
    <row r="1265" spans="1:2" x14ac:dyDescent="0.45">
      <c r="A1265" s="16" t="s">
        <v>2837</v>
      </c>
      <c r="B1265" s="17">
        <v>2424</v>
      </c>
    </row>
    <row r="1266" spans="1:2" x14ac:dyDescent="0.45">
      <c r="A1266" s="16" t="s">
        <v>668</v>
      </c>
      <c r="B1266" s="17">
        <v>231</v>
      </c>
    </row>
    <row r="1267" spans="1:2" x14ac:dyDescent="0.45">
      <c r="A1267" s="16" t="s">
        <v>2838</v>
      </c>
      <c r="B1267" s="17">
        <v>2425</v>
      </c>
    </row>
    <row r="1268" spans="1:2" x14ac:dyDescent="0.45">
      <c r="A1268" s="16" t="s">
        <v>2839</v>
      </c>
      <c r="B1268" s="17">
        <v>2426</v>
      </c>
    </row>
    <row r="1269" spans="1:2" x14ac:dyDescent="0.45">
      <c r="A1269" s="16" t="s">
        <v>669</v>
      </c>
      <c r="B1269" s="17">
        <v>232</v>
      </c>
    </row>
    <row r="1270" spans="1:2" x14ac:dyDescent="0.45">
      <c r="A1270" s="16" t="s">
        <v>1823</v>
      </c>
      <c r="B1270" s="17">
        <v>1398</v>
      </c>
    </row>
    <row r="1271" spans="1:2" x14ac:dyDescent="0.45">
      <c r="A1271" s="16" t="s">
        <v>670</v>
      </c>
      <c r="B1271" s="17">
        <v>233</v>
      </c>
    </row>
    <row r="1272" spans="1:2" x14ac:dyDescent="0.45">
      <c r="A1272" s="16" t="s">
        <v>1499</v>
      </c>
      <c r="B1272" s="17">
        <v>1072</v>
      </c>
    </row>
    <row r="1273" spans="1:2" x14ac:dyDescent="0.45">
      <c r="A1273" s="16" t="s">
        <v>2840</v>
      </c>
      <c r="B1273" s="17">
        <v>2427</v>
      </c>
    </row>
    <row r="1274" spans="1:2" x14ac:dyDescent="0.45">
      <c r="A1274" s="16" t="s">
        <v>671</v>
      </c>
      <c r="B1274" s="17">
        <v>234</v>
      </c>
    </row>
    <row r="1275" spans="1:2" x14ac:dyDescent="0.45">
      <c r="A1275" s="16" t="s">
        <v>1500</v>
      </c>
      <c r="B1275" s="17">
        <v>1073</v>
      </c>
    </row>
    <row r="1276" spans="1:2" x14ac:dyDescent="0.45">
      <c r="A1276" s="16" t="s">
        <v>2841</v>
      </c>
      <c r="B1276" s="17">
        <v>2428</v>
      </c>
    </row>
    <row r="1277" spans="1:2" x14ac:dyDescent="0.45">
      <c r="A1277" s="16" t="s">
        <v>672</v>
      </c>
      <c r="B1277" s="17">
        <v>235</v>
      </c>
    </row>
    <row r="1278" spans="1:2" x14ac:dyDescent="0.45">
      <c r="A1278" s="16" t="s">
        <v>673</v>
      </c>
      <c r="B1278" s="17">
        <v>236</v>
      </c>
    </row>
    <row r="1279" spans="1:2" x14ac:dyDescent="0.45">
      <c r="A1279" s="16" t="s">
        <v>2842</v>
      </c>
      <c r="B1279" s="17">
        <v>2429</v>
      </c>
    </row>
    <row r="1280" spans="1:2" x14ac:dyDescent="0.45">
      <c r="A1280" s="16" t="s">
        <v>674</v>
      </c>
      <c r="B1280" s="17">
        <v>237</v>
      </c>
    </row>
    <row r="1281" spans="1:2" x14ac:dyDescent="0.45">
      <c r="A1281" s="16" t="s">
        <v>2843</v>
      </c>
      <c r="B1281" s="17">
        <v>2430</v>
      </c>
    </row>
    <row r="1282" spans="1:2" x14ac:dyDescent="0.45">
      <c r="A1282" s="16" t="s">
        <v>2844</v>
      </c>
      <c r="B1282" s="17">
        <v>2431</v>
      </c>
    </row>
    <row r="1283" spans="1:2" x14ac:dyDescent="0.45">
      <c r="A1283" s="16" t="s">
        <v>2845</v>
      </c>
      <c r="B1283" s="17">
        <v>2432</v>
      </c>
    </row>
    <row r="1284" spans="1:2" x14ac:dyDescent="0.45">
      <c r="A1284" s="16" t="s">
        <v>2846</v>
      </c>
      <c r="B1284" s="17">
        <v>2433</v>
      </c>
    </row>
    <row r="1285" spans="1:2" x14ac:dyDescent="0.45">
      <c r="A1285" s="16" t="s">
        <v>2847</v>
      </c>
      <c r="B1285" s="17">
        <v>2434</v>
      </c>
    </row>
    <row r="1286" spans="1:2" x14ac:dyDescent="0.45">
      <c r="A1286" s="16" t="s">
        <v>2848</v>
      </c>
      <c r="B1286" s="17">
        <v>2435</v>
      </c>
    </row>
    <row r="1287" spans="1:2" x14ac:dyDescent="0.45">
      <c r="A1287" s="16" t="s">
        <v>2849</v>
      </c>
      <c r="B1287" s="17">
        <v>2436</v>
      </c>
    </row>
    <row r="1288" spans="1:2" x14ac:dyDescent="0.45">
      <c r="A1288" s="16" t="s">
        <v>2850</v>
      </c>
      <c r="B1288" s="17">
        <v>2437</v>
      </c>
    </row>
    <row r="1289" spans="1:2" x14ac:dyDescent="0.45">
      <c r="A1289" s="16" t="s">
        <v>2851</v>
      </c>
      <c r="B1289" s="17">
        <v>2438</v>
      </c>
    </row>
    <row r="1290" spans="1:2" x14ac:dyDescent="0.45">
      <c r="A1290" s="16" t="s">
        <v>2852</v>
      </c>
      <c r="B1290" s="17">
        <v>2439</v>
      </c>
    </row>
    <row r="1291" spans="1:2" x14ac:dyDescent="0.45">
      <c r="A1291" s="16" t="s">
        <v>2853</v>
      </c>
      <c r="B1291" s="17">
        <v>2440</v>
      </c>
    </row>
    <row r="1292" spans="1:2" x14ac:dyDescent="0.45">
      <c r="A1292" s="16" t="s">
        <v>2854</v>
      </c>
      <c r="B1292" s="17">
        <v>2441</v>
      </c>
    </row>
    <row r="1293" spans="1:2" x14ac:dyDescent="0.45">
      <c r="A1293" s="16" t="s">
        <v>2855</v>
      </c>
      <c r="B1293" s="17">
        <v>2442</v>
      </c>
    </row>
    <row r="1294" spans="1:2" x14ac:dyDescent="0.45">
      <c r="A1294" s="16" t="s">
        <v>2856</v>
      </c>
      <c r="B1294" s="17">
        <v>2443</v>
      </c>
    </row>
    <row r="1295" spans="1:2" x14ac:dyDescent="0.45">
      <c r="A1295" s="16" t="s">
        <v>2857</v>
      </c>
      <c r="B1295" s="17">
        <v>2444</v>
      </c>
    </row>
    <row r="1296" spans="1:2" x14ac:dyDescent="0.45">
      <c r="A1296" s="16" t="s">
        <v>2858</v>
      </c>
      <c r="B1296" s="17">
        <v>2445</v>
      </c>
    </row>
    <row r="1297" spans="1:2" x14ac:dyDescent="0.45">
      <c r="A1297" s="16" t="s">
        <v>2859</v>
      </c>
      <c r="B1297" s="17">
        <v>2446</v>
      </c>
    </row>
    <row r="1298" spans="1:2" x14ac:dyDescent="0.45">
      <c r="A1298" s="16" t="s">
        <v>675</v>
      </c>
      <c r="B1298" s="17">
        <v>238</v>
      </c>
    </row>
    <row r="1299" spans="1:2" x14ac:dyDescent="0.45">
      <c r="A1299" s="16" t="s">
        <v>2860</v>
      </c>
      <c r="B1299" s="17">
        <v>2447</v>
      </c>
    </row>
    <row r="1300" spans="1:2" x14ac:dyDescent="0.45">
      <c r="A1300" s="16" t="s">
        <v>2861</v>
      </c>
      <c r="B1300" s="17">
        <v>2448</v>
      </c>
    </row>
    <row r="1301" spans="1:2" x14ac:dyDescent="0.45">
      <c r="A1301" s="16" t="s">
        <v>2862</v>
      </c>
      <c r="B1301" s="17">
        <v>2449</v>
      </c>
    </row>
    <row r="1302" spans="1:2" x14ac:dyDescent="0.45">
      <c r="A1302" s="16" t="s">
        <v>2863</v>
      </c>
      <c r="B1302" s="17">
        <v>2450</v>
      </c>
    </row>
    <row r="1303" spans="1:2" x14ac:dyDescent="0.45">
      <c r="A1303" s="16" t="s">
        <v>1834</v>
      </c>
      <c r="B1303" s="17">
        <v>1409</v>
      </c>
    </row>
    <row r="1304" spans="1:2" x14ac:dyDescent="0.45">
      <c r="A1304" s="16" t="s">
        <v>1501</v>
      </c>
      <c r="B1304" s="17">
        <v>1074</v>
      </c>
    </row>
    <row r="1305" spans="1:2" x14ac:dyDescent="0.45">
      <c r="A1305" s="16" t="s">
        <v>676</v>
      </c>
      <c r="B1305" s="17">
        <v>239</v>
      </c>
    </row>
    <row r="1306" spans="1:2" x14ac:dyDescent="0.45">
      <c r="A1306" s="16" t="s">
        <v>2864</v>
      </c>
      <c r="B1306" s="17">
        <v>2451</v>
      </c>
    </row>
    <row r="1307" spans="1:2" x14ac:dyDescent="0.45">
      <c r="A1307" s="16" t="s">
        <v>1890</v>
      </c>
      <c r="B1307" s="17">
        <v>1467</v>
      </c>
    </row>
    <row r="1308" spans="1:2" x14ac:dyDescent="0.45">
      <c r="A1308" s="16" t="s">
        <v>2865</v>
      </c>
      <c r="B1308" s="17">
        <v>2452</v>
      </c>
    </row>
    <row r="1309" spans="1:2" x14ac:dyDescent="0.45">
      <c r="A1309" s="16" t="s">
        <v>2866</v>
      </c>
      <c r="B1309" s="17">
        <v>2453</v>
      </c>
    </row>
    <row r="1310" spans="1:2" x14ac:dyDescent="0.45">
      <c r="A1310" s="16" t="s">
        <v>677</v>
      </c>
      <c r="B1310" s="17">
        <v>240</v>
      </c>
    </row>
    <row r="1311" spans="1:2" x14ac:dyDescent="0.45">
      <c r="A1311" s="16" t="s">
        <v>2867</v>
      </c>
      <c r="B1311" s="17">
        <v>2454</v>
      </c>
    </row>
    <row r="1312" spans="1:2" x14ac:dyDescent="0.45">
      <c r="A1312" s="16" t="s">
        <v>2868</v>
      </c>
      <c r="B1312" s="17">
        <v>2455</v>
      </c>
    </row>
    <row r="1313" spans="1:2" x14ac:dyDescent="0.45">
      <c r="A1313" s="16" t="s">
        <v>678</v>
      </c>
      <c r="B1313" s="17">
        <v>241</v>
      </c>
    </row>
    <row r="1314" spans="1:2" x14ac:dyDescent="0.45">
      <c r="A1314" s="16" t="s">
        <v>679</v>
      </c>
      <c r="B1314" s="17">
        <v>242</v>
      </c>
    </row>
    <row r="1315" spans="1:2" x14ac:dyDescent="0.45">
      <c r="A1315" s="16" t="s">
        <v>2869</v>
      </c>
      <c r="B1315" s="17">
        <v>2456</v>
      </c>
    </row>
    <row r="1316" spans="1:2" x14ac:dyDescent="0.45">
      <c r="A1316" s="16" t="s">
        <v>680</v>
      </c>
      <c r="B1316" s="17">
        <v>243</v>
      </c>
    </row>
    <row r="1317" spans="1:2" x14ac:dyDescent="0.45">
      <c r="A1317" s="16" t="s">
        <v>2870</v>
      </c>
      <c r="B1317" s="17">
        <v>2457</v>
      </c>
    </row>
    <row r="1318" spans="1:2" x14ac:dyDescent="0.45">
      <c r="A1318" s="16" t="s">
        <v>2871</v>
      </c>
      <c r="B1318" s="17">
        <v>2458</v>
      </c>
    </row>
    <row r="1319" spans="1:2" x14ac:dyDescent="0.45">
      <c r="A1319" s="16" t="s">
        <v>681</v>
      </c>
      <c r="B1319" s="17">
        <v>244</v>
      </c>
    </row>
    <row r="1320" spans="1:2" x14ac:dyDescent="0.45">
      <c r="A1320" s="16" t="s">
        <v>682</v>
      </c>
      <c r="B1320" s="17">
        <v>245</v>
      </c>
    </row>
    <row r="1321" spans="1:2" x14ac:dyDescent="0.45">
      <c r="A1321" s="16" t="s">
        <v>2872</v>
      </c>
      <c r="B1321" s="17">
        <v>2459</v>
      </c>
    </row>
    <row r="1322" spans="1:2" x14ac:dyDescent="0.45">
      <c r="A1322" s="16" t="s">
        <v>683</v>
      </c>
      <c r="B1322" s="17">
        <v>246</v>
      </c>
    </row>
    <row r="1323" spans="1:2" x14ac:dyDescent="0.45">
      <c r="A1323" s="16" t="s">
        <v>2873</v>
      </c>
      <c r="B1323" s="17">
        <v>2460</v>
      </c>
    </row>
    <row r="1324" spans="1:2" x14ac:dyDescent="0.45">
      <c r="A1324" s="16" t="s">
        <v>2874</v>
      </c>
      <c r="B1324" s="17">
        <v>2461</v>
      </c>
    </row>
    <row r="1325" spans="1:2" x14ac:dyDescent="0.45">
      <c r="A1325" s="16" t="s">
        <v>2875</v>
      </c>
      <c r="B1325" s="17">
        <v>2462</v>
      </c>
    </row>
    <row r="1326" spans="1:2" x14ac:dyDescent="0.45">
      <c r="A1326" s="16" t="s">
        <v>684</v>
      </c>
      <c r="B1326" s="17">
        <v>247</v>
      </c>
    </row>
    <row r="1327" spans="1:2" x14ac:dyDescent="0.45">
      <c r="A1327" s="16" t="s">
        <v>2876</v>
      </c>
      <c r="B1327" s="17">
        <v>2463</v>
      </c>
    </row>
    <row r="1328" spans="1:2" x14ac:dyDescent="0.45">
      <c r="A1328" s="16" t="s">
        <v>2877</v>
      </c>
      <c r="B1328" s="17">
        <v>2464</v>
      </c>
    </row>
    <row r="1329" spans="1:2" x14ac:dyDescent="0.45">
      <c r="A1329" s="16" t="s">
        <v>685</v>
      </c>
      <c r="B1329" s="17">
        <v>248</v>
      </c>
    </row>
    <row r="1330" spans="1:2" x14ac:dyDescent="0.45">
      <c r="A1330" s="16" t="s">
        <v>686</v>
      </c>
      <c r="B1330" s="17">
        <v>249</v>
      </c>
    </row>
    <row r="1331" spans="1:2" x14ac:dyDescent="0.45">
      <c r="A1331" s="16" t="s">
        <v>2878</v>
      </c>
      <c r="B1331" s="17">
        <v>2465</v>
      </c>
    </row>
    <row r="1332" spans="1:2" x14ac:dyDescent="0.45">
      <c r="A1332" s="16" t="s">
        <v>1502</v>
      </c>
      <c r="B1332" s="17">
        <v>1076</v>
      </c>
    </row>
    <row r="1333" spans="1:2" x14ac:dyDescent="0.45">
      <c r="A1333" s="16" t="s">
        <v>1503</v>
      </c>
      <c r="B1333" s="17">
        <v>1077</v>
      </c>
    </row>
    <row r="1334" spans="1:2" x14ac:dyDescent="0.45">
      <c r="A1334" s="16" t="s">
        <v>2879</v>
      </c>
      <c r="B1334" s="17">
        <v>2466</v>
      </c>
    </row>
    <row r="1335" spans="1:2" x14ac:dyDescent="0.45">
      <c r="A1335" s="16" t="s">
        <v>1895</v>
      </c>
      <c r="B1335" s="17">
        <v>1472</v>
      </c>
    </row>
    <row r="1336" spans="1:2" x14ac:dyDescent="0.45">
      <c r="A1336" s="16" t="s">
        <v>2880</v>
      </c>
      <c r="B1336" s="17">
        <v>2467</v>
      </c>
    </row>
    <row r="1337" spans="1:2" x14ac:dyDescent="0.45">
      <c r="A1337" s="16" t="s">
        <v>2881</v>
      </c>
      <c r="B1337" s="17">
        <v>2468</v>
      </c>
    </row>
    <row r="1338" spans="1:2" x14ac:dyDescent="0.45">
      <c r="A1338" s="16" t="s">
        <v>2882</v>
      </c>
      <c r="B1338" s="17">
        <v>2469</v>
      </c>
    </row>
    <row r="1339" spans="1:2" x14ac:dyDescent="0.45">
      <c r="A1339" s="16" t="s">
        <v>687</v>
      </c>
      <c r="B1339" s="17">
        <v>250</v>
      </c>
    </row>
    <row r="1340" spans="1:2" x14ac:dyDescent="0.45">
      <c r="A1340" s="16" t="s">
        <v>688</v>
      </c>
      <c r="B1340" s="17">
        <v>251</v>
      </c>
    </row>
    <row r="1341" spans="1:2" x14ac:dyDescent="0.45">
      <c r="A1341" s="16" t="s">
        <v>2883</v>
      </c>
      <c r="B1341" s="17">
        <v>2470</v>
      </c>
    </row>
    <row r="1342" spans="1:2" x14ac:dyDescent="0.45">
      <c r="A1342" s="16" t="s">
        <v>2884</v>
      </c>
      <c r="B1342" s="17">
        <v>2471</v>
      </c>
    </row>
    <row r="1343" spans="1:2" x14ac:dyDescent="0.45">
      <c r="A1343" s="16" t="s">
        <v>2885</v>
      </c>
      <c r="B1343" s="17">
        <v>2472</v>
      </c>
    </row>
    <row r="1344" spans="1:2" x14ac:dyDescent="0.45">
      <c r="A1344" s="16" t="s">
        <v>2886</v>
      </c>
      <c r="B1344" s="17">
        <v>2473</v>
      </c>
    </row>
    <row r="1345" spans="1:2" x14ac:dyDescent="0.45">
      <c r="A1345" s="16" t="s">
        <v>2887</v>
      </c>
      <c r="B1345" s="17">
        <v>2474</v>
      </c>
    </row>
    <row r="1346" spans="1:2" x14ac:dyDescent="0.45">
      <c r="A1346" s="16" t="s">
        <v>2888</v>
      </c>
      <c r="B1346" s="17">
        <v>2475</v>
      </c>
    </row>
    <row r="1347" spans="1:2" x14ac:dyDescent="0.45">
      <c r="A1347" s="16" t="s">
        <v>2889</v>
      </c>
      <c r="B1347" s="17">
        <v>2476</v>
      </c>
    </row>
    <row r="1348" spans="1:2" x14ac:dyDescent="0.45">
      <c r="A1348" s="16" t="s">
        <v>2890</v>
      </c>
      <c r="B1348" s="17">
        <v>2477</v>
      </c>
    </row>
    <row r="1349" spans="1:2" x14ac:dyDescent="0.45">
      <c r="A1349" s="16" t="s">
        <v>2891</v>
      </c>
      <c r="B1349" s="17">
        <v>2478</v>
      </c>
    </row>
    <row r="1350" spans="1:2" x14ac:dyDescent="0.45">
      <c r="A1350" s="16" t="s">
        <v>2892</v>
      </c>
      <c r="B1350" s="17">
        <v>2479</v>
      </c>
    </row>
    <row r="1351" spans="1:2" x14ac:dyDescent="0.45">
      <c r="A1351" s="16" t="s">
        <v>2893</v>
      </c>
      <c r="B1351" s="17">
        <v>2480</v>
      </c>
    </row>
    <row r="1352" spans="1:2" x14ac:dyDescent="0.45">
      <c r="A1352" s="16" t="s">
        <v>2894</v>
      </c>
      <c r="B1352" s="17">
        <v>2481</v>
      </c>
    </row>
    <row r="1353" spans="1:2" x14ac:dyDescent="0.45">
      <c r="A1353" s="16" t="s">
        <v>689</v>
      </c>
      <c r="B1353" s="17">
        <v>252</v>
      </c>
    </row>
    <row r="1354" spans="1:2" x14ac:dyDescent="0.45">
      <c r="A1354" s="16" t="s">
        <v>2895</v>
      </c>
      <c r="B1354" s="17">
        <v>2482</v>
      </c>
    </row>
    <row r="1355" spans="1:2" x14ac:dyDescent="0.45">
      <c r="A1355" s="16" t="s">
        <v>2896</v>
      </c>
      <c r="B1355" s="17">
        <v>2483</v>
      </c>
    </row>
    <row r="1356" spans="1:2" x14ac:dyDescent="0.45">
      <c r="A1356" s="16" t="s">
        <v>2897</v>
      </c>
      <c r="B1356" s="17">
        <v>2484</v>
      </c>
    </row>
    <row r="1357" spans="1:2" x14ac:dyDescent="0.45">
      <c r="A1357" s="16" t="s">
        <v>2898</v>
      </c>
      <c r="B1357" s="17">
        <v>2485</v>
      </c>
    </row>
    <row r="1358" spans="1:2" x14ac:dyDescent="0.45">
      <c r="A1358" s="16" t="s">
        <v>690</v>
      </c>
      <c r="B1358" s="17">
        <v>253</v>
      </c>
    </row>
    <row r="1359" spans="1:2" x14ac:dyDescent="0.45">
      <c r="A1359" s="16" t="s">
        <v>2899</v>
      </c>
      <c r="B1359" s="17">
        <v>2486</v>
      </c>
    </row>
    <row r="1360" spans="1:2" x14ac:dyDescent="0.45">
      <c r="A1360" s="16" t="s">
        <v>1835</v>
      </c>
      <c r="B1360" s="17">
        <v>1410</v>
      </c>
    </row>
    <row r="1361" spans="1:2" x14ac:dyDescent="0.45">
      <c r="A1361" s="16" t="s">
        <v>691</v>
      </c>
      <c r="B1361" s="17">
        <v>254</v>
      </c>
    </row>
    <row r="1362" spans="1:2" x14ac:dyDescent="0.45">
      <c r="A1362" s="16" t="s">
        <v>2900</v>
      </c>
      <c r="B1362" s="17">
        <v>2487</v>
      </c>
    </row>
    <row r="1363" spans="1:2" x14ac:dyDescent="0.45">
      <c r="A1363" s="16" t="s">
        <v>692</v>
      </c>
      <c r="B1363" s="17">
        <v>255</v>
      </c>
    </row>
    <row r="1364" spans="1:2" x14ac:dyDescent="0.45">
      <c r="A1364" s="16" t="s">
        <v>693</v>
      </c>
      <c r="B1364" s="17">
        <v>256</v>
      </c>
    </row>
    <row r="1365" spans="1:2" x14ac:dyDescent="0.45">
      <c r="A1365" s="16" t="s">
        <v>1504</v>
      </c>
      <c r="B1365" s="17">
        <v>1078</v>
      </c>
    </row>
    <row r="1366" spans="1:2" x14ac:dyDescent="0.45">
      <c r="A1366" s="16" t="s">
        <v>1505</v>
      </c>
      <c r="B1366" s="17">
        <v>1079</v>
      </c>
    </row>
    <row r="1367" spans="1:2" x14ac:dyDescent="0.45">
      <c r="A1367" s="16" t="s">
        <v>1506</v>
      </c>
      <c r="B1367" s="17">
        <v>1080</v>
      </c>
    </row>
    <row r="1368" spans="1:2" x14ac:dyDescent="0.45">
      <c r="A1368" s="16" t="s">
        <v>694</v>
      </c>
      <c r="B1368" s="17">
        <v>257</v>
      </c>
    </row>
    <row r="1369" spans="1:2" x14ac:dyDescent="0.45">
      <c r="A1369" s="16" t="s">
        <v>2901</v>
      </c>
      <c r="B1369" s="17">
        <v>2488</v>
      </c>
    </row>
    <row r="1370" spans="1:2" x14ac:dyDescent="0.45">
      <c r="A1370" s="16" t="s">
        <v>2902</v>
      </c>
      <c r="B1370" s="17">
        <v>2489</v>
      </c>
    </row>
    <row r="1371" spans="1:2" x14ac:dyDescent="0.45">
      <c r="A1371" s="16" t="s">
        <v>1507</v>
      </c>
      <c r="B1371" s="17">
        <v>1081</v>
      </c>
    </row>
    <row r="1372" spans="1:2" x14ac:dyDescent="0.45">
      <c r="A1372" s="16" t="s">
        <v>2903</v>
      </c>
      <c r="B1372" s="17">
        <v>2490</v>
      </c>
    </row>
    <row r="1373" spans="1:2" x14ac:dyDescent="0.45">
      <c r="A1373" s="16" t="s">
        <v>695</v>
      </c>
      <c r="B1373" s="17">
        <v>258</v>
      </c>
    </row>
    <row r="1374" spans="1:2" x14ac:dyDescent="0.45">
      <c r="A1374" s="16" t="s">
        <v>2904</v>
      </c>
      <c r="B1374" s="17">
        <v>2491</v>
      </c>
    </row>
    <row r="1375" spans="1:2" x14ac:dyDescent="0.45">
      <c r="A1375" s="16" t="s">
        <v>2905</v>
      </c>
      <c r="B1375" s="17">
        <v>2492</v>
      </c>
    </row>
    <row r="1376" spans="1:2" x14ac:dyDescent="0.45">
      <c r="A1376" s="16" t="s">
        <v>2906</v>
      </c>
      <c r="B1376" s="17">
        <v>2493</v>
      </c>
    </row>
    <row r="1377" spans="1:2" x14ac:dyDescent="0.45">
      <c r="A1377" s="16" t="s">
        <v>2907</v>
      </c>
      <c r="B1377" s="17">
        <v>2494</v>
      </c>
    </row>
    <row r="1378" spans="1:2" x14ac:dyDescent="0.45">
      <c r="A1378" s="16" t="s">
        <v>696</v>
      </c>
      <c r="B1378" s="17">
        <v>259</v>
      </c>
    </row>
    <row r="1379" spans="1:2" x14ac:dyDescent="0.45">
      <c r="A1379" s="16" t="s">
        <v>2908</v>
      </c>
      <c r="B1379" s="17">
        <v>2495</v>
      </c>
    </row>
    <row r="1380" spans="1:2" x14ac:dyDescent="0.45">
      <c r="A1380" s="16" t="s">
        <v>2909</v>
      </c>
      <c r="B1380" s="17">
        <v>2496</v>
      </c>
    </row>
    <row r="1381" spans="1:2" x14ac:dyDescent="0.45">
      <c r="A1381" s="16" t="s">
        <v>2910</v>
      </c>
      <c r="B1381" s="17">
        <v>2497</v>
      </c>
    </row>
    <row r="1382" spans="1:2" x14ac:dyDescent="0.45">
      <c r="A1382" s="16" t="s">
        <v>2911</v>
      </c>
      <c r="B1382" s="17">
        <v>2498</v>
      </c>
    </row>
    <row r="1383" spans="1:2" x14ac:dyDescent="0.45">
      <c r="A1383" s="16" t="s">
        <v>1836</v>
      </c>
      <c r="B1383" s="17">
        <v>1411</v>
      </c>
    </row>
    <row r="1384" spans="1:2" x14ac:dyDescent="0.45">
      <c r="A1384" s="16" t="s">
        <v>2912</v>
      </c>
      <c r="B1384" s="17">
        <v>2499</v>
      </c>
    </row>
    <row r="1385" spans="1:2" x14ac:dyDescent="0.45">
      <c r="A1385" s="16" t="s">
        <v>2913</v>
      </c>
      <c r="B1385" s="17">
        <v>2500</v>
      </c>
    </row>
    <row r="1386" spans="1:2" x14ac:dyDescent="0.45">
      <c r="A1386" s="16" t="s">
        <v>1508</v>
      </c>
      <c r="B1386" s="17">
        <v>1082</v>
      </c>
    </row>
    <row r="1387" spans="1:2" x14ac:dyDescent="0.45">
      <c r="A1387" s="16" t="s">
        <v>697</v>
      </c>
      <c r="B1387" s="17">
        <v>260</v>
      </c>
    </row>
    <row r="1388" spans="1:2" x14ac:dyDescent="0.45">
      <c r="A1388" s="16" t="s">
        <v>698</v>
      </c>
      <c r="B1388" s="17">
        <v>261</v>
      </c>
    </row>
    <row r="1389" spans="1:2" x14ac:dyDescent="0.45">
      <c r="A1389" s="16" t="s">
        <v>2914</v>
      </c>
      <c r="B1389" s="17">
        <v>2501</v>
      </c>
    </row>
    <row r="1390" spans="1:2" x14ac:dyDescent="0.45">
      <c r="A1390" s="16" t="s">
        <v>2915</v>
      </c>
      <c r="B1390" s="17">
        <v>2502</v>
      </c>
    </row>
    <row r="1391" spans="1:2" x14ac:dyDescent="0.45">
      <c r="A1391" s="16" t="s">
        <v>699</v>
      </c>
      <c r="B1391" s="17">
        <v>262</v>
      </c>
    </row>
    <row r="1392" spans="1:2" x14ac:dyDescent="0.45">
      <c r="A1392" s="16" t="s">
        <v>1509</v>
      </c>
      <c r="B1392" s="17">
        <v>1083</v>
      </c>
    </row>
    <row r="1393" spans="1:2" x14ac:dyDescent="0.45">
      <c r="A1393" s="16" t="s">
        <v>2916</v>
      </c>
      <c r="B1393" s="17">
        <v>2503</v>
      </c>
    </row>
    <row r="1394" spans="1:2" x14ac:dyDescent="0.45">
      <c r="A1394" s="16" t="s">
        <v>700</v>
      </c>
      <c r="B1394" s="17">
        <v>263</v>
      </c>
    </row>
    <row r="1395" spans="1:2" x14ac:dyDescent="0.45">
      <c r="A1395" s="16" t="s">
        <v>2917</v>
      </c>
      <c r="B1395" s="17">
        <v>2504</v>
      </c>
    </row>
    <row r="1396" spans="1:2" x14ac:dyDescent="0.45">
      <c r="A1396" s="16" t="s">
        <v>701</v>
      </c>
      <c r="B1396" s="17">
        <v>264</v>
      </c>
    </row>
    <row r="1397" spans="1:2" x14ac:dyDescent="0.45">
      <c r="A1397" s="16" t="s">
        <v>702</v>
      </c>
      <c r="B1397" s="17">
        <v>265</v>
      </c>
    </row>
    <row r="1398" spans="1:2" x14ac:dyDescent="0.45">
      <c r="A1398" s="16" t="s">
        <v>2918</v>
      </c>
      <c r="B1398" s="17">
        <v>2505</v>
      </c>
    </row>
    <row r="1399" spans="1:2" x14ac:dyDescent="0.45">
      <c r="A1399" s="16" t="s">
        <v>2919</v>
      </c>
      <c r="B1399" s="17">
        <v>2506</v>
      </c>
    </row>
    <row r="1400" spans="1:2" x14ac:dyDescent="0.45">
      <c r="A1400" s="16" t="s">
        <v>2920</v>
      </c>
      <c r="B1400" s="17">
        <v>2507</v>
      </c>
    </row>
    <row r="1401" spans="1:2" x14ac:dyDescent="0.45">
      <c r="A1401" s="16" t="s">
        <v>703</v>
      </c>
      <c r="B1401" s="17">
        <v>266</v>
      </c>
    </row>
    <row r="1402" spans="1:2" x14ac:dyDescent="0.45">
      <c r="A1402" s="16" t="s">
        <v>704</v>
      </c>
      <c r="B1402" s="17">
        <v>267</v>
      </c>
    </row>
    <row r="1403" spans="1:2" x14ac:dyDescent="0.45">
      <c r="A1403" s="16" t="s">
        <v>2921</v>
      </c>
      <c r="B1403" s="17">
        <v>2508</v>
      </c>
    </row>
    <row r="1404" spans="1:2" x14ac:dyDescent="0.45">
      <c r="A1404" s="16" t="s">
        <v>2922</v>
      </c>
      <c r="B1404" s="17">
        <v>2509</v>
      </c>
    </row>
    <row r="1405" spans="1:2" x14ac:dyDescent="0.45">
      <c r="A1405" s="16" t="s">
        <v>2923</v>
      </c>
      <c r="B1405" s="17">
        <v>2510</v>
      </c>
    </row>
    <row r="1406" spans="1:2" x14ac:dyDescent="0.45">
      <c r="A1406" s="16" t="s">
        <v>2924</v>
      </c>
      <c r="B1406" s="17">
        <v>2511</v>
      </c>
    </row>
    <row r="1407" spans="1:2" x14ac:dyDescent="0.45">
      <c r="A1407" s="16" t="s">
        <v>2925</v>
      </c>
      <c r="B1407" s="17">
        <v>2512</v>
      </c>
    </row>
    <row r="1408" spans="1:2" x14ac:dyDescent="0.45">
      <c r="A1408" s="16" t="s">
        <v>2926</v>
      </c>
      <c r="B1408" s="17">
        <v>2513</v>
      </c>
    </row>
    <row r="1409" spans="1:2" x14ac:dyDescent="0.45">
      <c r="A1409" s="16" t="s">
        <v>705</v>
      </c>
      <c r="B1409" s="17">
        <v>268</v>
      </c>
    </row>
    <row r="1410" spans="1:2" x14ac:dyDescent="0.45">
      <c r="A1410" s="16" t="s">
        <v>2927</v>
      </c>
      <c r="B1410" s="17">
        <v>2514</v>
      </c>
    </row>
    <row r="1411" spans="1:2" x14ac:dyDescent="0.45">
      <c r="A1411" s="16" t="s">
        <v>2928</v>
      </c>
      <c r="B1411" s="17">
        <v>2515</v>
      </c>
    </row>
    <row r="1412" spans="1:2" x14ac:dyDescent="0.45">
      <c r="A1412" s="16" t="s">
        <v>2929</v>
      </c>
      <c r="B1412" s="17">
        <v>2516</v>
      </c>
    </row>
    <row r="1413" spans="1:2" x14ac:dyDescent="0.45">
      <c r="A1413" s="16" t="s">
        <v>2930</v>
      </c>
      <c r="B1413" s="17">
        <v>2517</v>
      </c>
    </row>
    <row r="1414" spans="1:2" x14ac:dyDescent="0.45">
      <c r="A1414" s="16" t="s">
        <v>706</v>
      </c>
      <c r="B1414" s="17">
        <v>269</v>
      </c>
    </row>
    <row r="1415" spans="1:2" x14ac:dyDescent="0.45">
      <c r="A1415" s="16" t="s">
        <v>1510</v>
      </c>
      <c r="B1415" s="17">
        <v>1084</v>
      </c>
    </row>
    <row r="1416" spans="1:2" x14ac:dyDescent="0.45">
      <c r="A1416" s="16" t="s">
        <v>2931</v>
      </c>
      <c r="B1416" s="17">
        <v>2518</v>
      </c>
    </row>
    <row r="1417" spans="1:2" x14ac:dyDescent="0.45">
      <c r="A1417" s="16" t="s">
        <v>707</v>
      </c>
      <c r="B1417" s="17">
        <v>270</v>
      </c>
    </row>
    <row r="1418" spans="1:2" x14ac:dyDescent="0.45">
      <c r="A1418" s="16" t="s">
        <v>2932</v>
      </c>
      <c r="B1418" s="17">
        <v>2519</v>
      </c>
    </row>
    <row r="1419" spans="1:2" x14ac:dyDescent="0.45">
      <c r="A1419" s="16" t="s">
        <v>708</v>
      </c>
      <c r="B1419" s="17">
        <v>271</v>
      </c>
    </row>
    <row r="1420" spans="1:2" x14ac:dyDescent="0.45">
      <c r="A1420" s="16" t="s">
        <v>1511</v>
      </c>
      <c r="B1420" s="17">
        <v>1085</v>
      </c>
    </row>
    <row r="1421" spans="1:2" x14ac:dyDescent="0.45">
      <c r="A1421" s="16" t="s">
        <v>2933</v>
      </c>
      <c r="B1421" s="17">
        <v>2520</v>
      </c>
    </row>
    <row r="1422" spans="1:2" x14ac:dyDescent="0.45">
      <c r="A1422" s="16" t="s">
        <v>709</v>
      </c>
      <c r="B1422" s="17">
        <v>272</v>
      </c>
    </row>
    <row r="1423" spans="1:2" x14ac:dyDescent="0.45">
      <c r="A1423" s="16" t="s">
        <v>1512</v>
      </c>
      <c r="B1423" s="17">
        <v>1086</v>
      </c>
    </row>
    <row r="1424" spans="1:2" x14ac:dyDescent="0.45">
      <c r="A1424" s="16" t="s">
        <v>2934</v>
      </c>
      <c r="B1424" s="17">
        <v>2521</v>
      </c>
    </row>
    <row r="1425" spans="1:2" x14ac:dyDescent="0.45">
      <c r="A1425" s="16" t="s">
        <v>2935</v>
      </c>
      <c r="B1425" s="17">
        <v>2522</v>
      </c>
    </row>
    <row r="1426" spans="1:2" x14ac:dyDescent="0.45">
      <c r="A1426" s="16" t="s">
        <v>1513</v>
      </c>
      <c r="B1426" s="17">
        <v>1087</v>
      </c>
    </row>
    <row r="1427" spans="1:2" x14ac:dyDescent="0.45">
      <c r="A1427" s="16" t="s">
        <v>2936</v>
      </c>
      <c r="B1427" s="17">
        <v>2523</v>
      </c>
    </row>
    <row r="1428" spans="1:2" x14ac:dyDescent="0.45">
      <c r="A1428" s="16" t="s">
        <v>710</v>
      </c>
      <c r="B1428" s="17">
        <v>273</v>
      </c>
    </row>
    <row r="1429" spans="1:2" x14ac:dyDescent="0.45">
      <c r="A1429" s="16" t="s">
        <v>2937</v>
      </c>
      <c r="B1429" s="17">
        <v>2524</v>
      </c>
    </row>
    <row r="1430" spans="1:2" x14ac:dyDescent="0.45">
      <c r="A1430" s="16" t="s">
        <v>2938</v>
      </c>
      <c r="B1430" s="17">
        <v>2525</v>
      </c>
    </row>
    <row r="1431" spans="1:2" x14ac:dyDescent="0.45">
      <c r="A1431" s="16" t="s">
        <v>711</v>
      </c>
      <c r="B1431" s="17">
        <v>274</v>
      </c>
    </row>
    <row r="1432" spans="1:2" x14ac:dyDescent="0.45">
      <c r="A1432" s="16" t="s">
        <v>2939</v>
      </c>
      <c r="B1432" s="17">
        <v>2526</v>
      </c>
    </row>
    <row r="1433" spans="1:2" x14ac:dyDescent="0.45">
      <c r="A1433" s="16" t="s">
        <v>712</v>
      </c>
      <c r="B1433" s="17">
        <v>275</v>
      </c>
    </row>
    <row r="1434" spans="1:2" x14ac:dyDescent="0.45">
      <c r="A1434" s="16" t="s">
        <v>2940</v>
      </c>
      <c r="B1434" s="17">
        <v>2527</v>
      </c>
    </row>
    <row r="1435" spans="1:2" x14ac:dyDescent="0.45">
      <c r="A1435" s="16" t="s">
        <v>2941</v>
      </c>
      <c r="B1435" s="17">
        <v>2528</v>
      </c>
    </row>
    <row r="1436" spans="1:2" x14ac:dyDescent="0.45">
      <c r="A1436" s="16" t="s">
        <v>713</v>
      </c>
      <c r="B1436" s="17">
        <v>276</v>
      </c>
    </row>
    <row r="1437" spans="1:2" x14ac:dyDescent="0.45">
      <c r="A1437" s="16" t="s">
        <v>2942</v>
      </c>
      <c r="B1437" s="17">
        <v>2529</v>
      </c>
    </row>
    <row r="1438" spans="1:2" x14ac:dyDescent="0.45">
      <c r="A1438" s="16" t="s">
        <v>2943</v>
      </c>
      <c r="B1438" s="17">
        <v>2530</v>
      </c>
    </row>
    <row r="1439" spans="1:2" x14ac:dyDescent="0.45">
      <c r="A1439" s="16" t="s">
        <v>2944</v>
      </c>
      <c r="B1439" s="17">
        <v>2531</v>
      </c>
    </row>
    <row r="1440" spans="1:2" x14ac:dyDescent="0.45">
      <c r="A1440" s="16" t="s">
        <v>714</v>
      </c>
      <c r="B1440" s="17">
        <v>277</v>
      </c>
    </row>
    <row r="1441" spans="1:2" x14ac:dyDescent="0.45">
      <c r="A1441" s="16" t="s">
        <v>2945</v>
      </c>
      <c r="B1441" s="17">
        <v>2532</v>
      </c>
    </row>
    <row r="1442" spans="1:2" x14ac:dyDescent="0.45">
      <c r="A1442" s="16" t="s">
        <v>2946</v>
      </c>
      <c r="B1442" s="17">
        <v>2533</v>
      </c>
    </row>
    <row r="1443" spans="1:2" x14ac:dyDescent="0.45">
      <c r="A1443" s="16" t="s">
        <v>2947</v>
      </c>
      <c r="B1443" s="17">
        <v>2534</v>
      </c>
    </row>
    <row r="1444" spans="1:2" x14ac:dyDescent="0.45">
      <c r="A1444" s="16" t="s">
        <v>715</v>
      </c>
      <c r="B1444" s="17">
        <v>278</v>
      </c>
    </row>
    <row r="1445" spans="1:2" x14ac:dyDescent="0.45">
      <c r="A1445" s="16" t="s">
        <v>716</v>
      </c>
      <c r="B1445" s="17">
        <v>279</v>
      </c>
    </row>
    <row r="1446" spans="1:2" x14ac:dyDescent="0.45">
      <c r="A1446" s="16" t="s">
        <v>2948</v>
      </c>
      <c r="B1446" s="17">
        <v>2535</v>
      </c>
    </row>
    <row r="1447" spans="1:2" x14ac:dyDescent="0.45">
      <c r="A1447" s="16" t="s">
        <v>1837</v>
      </c>
      <c r="B1447" s="17">
        <v>1412</v>
      </c>
    </row>
    <row r="1448" spans="1:2" x14ac:dyDescent="0.45">
      <c r="A1448" s="16" t="s">
        <v>2949</v>
      </c>
      <c r="B1448" s="17">
        <v>2536</v>
      </c>
    </row>
    <row r="1449" spans="1:2" x14ac:dyDescent="0.45">
      <c r="A1449" s="16" t="s">
        <v>717</v>
      </c>
      <c r="B1449" s="17">
        <v>280</v>
      </c>
    </row>
    <row r="1450" spans="1:2" x14ac:dyDescent="0.45">
      <c r="A1450" s="16" t="s">
        <v>718</v>
      </c>
      <c r="B1450" s="17">
        <v>281</v>
      </c>
    </row>
    <row r="1451" spans="1:2" x14ac:dyDescent="0.45">
      <c r="A1451" s="16" t="s">
        <v>2950</v>
      </c>
      <c r="B1451" s="17">
        <v>2537</v>
      </c>
    </row>
    <row r="1452" spans="1:2" x14ac:dyDescent="0.45">
      <c r="A1452" s="16" t="s">
        <v>2951</v>
      </c>
      <c r="B1452" s="17">
        <v>2538</v>
      </c>
    </row>
    <row r="1453" spans="1:2" x14ac:dyDescent="0.45">
      <c r="A1453" s="16" t="s">
        <v>2952</v>
      </c>
      <c r="B1453" s="17">
        <v>2539</v>
      </c>
    </row>
    <row r="1454" spans="1:2" x14ac:dyDescent="0.45">
      <c r="A1454" s="16" t="s">
        <v>719</v>
      </c>
      <c r="B1454" s="17">
        <v>282</v>
      </c>
    </row>
    <row r="1455" spans="1:2" x14ac:dyDescent="0.45">
      <c r="A1455" s="16" t="s">
        <v>2953</v>
      </c>
      <c r="B1455" s="17">
        <v>2540</v>
      </c>
    </row>
    <row r="1456" spans="1:2" x14ac:dyDescent="0.45">
      <c r="A1456" s="16" t="s">
        <v>2954</v>
      </c>
      <c r="B1456" s="17">
        <v>2541</v>
      </c>
    </row>
    <row r="1457" spans="1:2" x14ac:dyDescent="0.45">
      <c r="A1457" s="16" t="s">
        <v>2955</v>
      </c>
      <c r="B1457" s="17">
        <v>2542</v>
      </c>
    </row>
    <row r="1458" spans="1:2" x14ac:dyDescent="0.45">
      <c r="A1458" s="16" t="s">
        <v>720</v>
      </c>
      <c r="B1458" s="17">
        <v>283</v>
      </c>
    </row>
    <row r="1459" spans="1:2" x14ac:dyDescent="0.45">
      <c r="A1459" s="16" t="s">
        <v>2956</v>
      </c>
      <c r="B1459" s="17">
        <v>2543</v>
      </c>
    </row>
    <row r="1460" spans="1:2" x14ac:dyDescent="0.45">
      <c r="A1460" s="16" t="s">
        <v>2957</v>
      </c>
      <c r="B1460" s="17">
        <v>2544</v>
      </c>
    </row>
    <row r="1461" spans="1:2" x14ac:dyDescent="0.45">
      <c r="A1461" s="16" t="s">
        <v>721</v>
      </c>
      <c r="B1461" s="17">
        <v>284</v>
      </c>
    </row>
    <row r="1462" spans="1:2" x14ac:dyDescent="0.45">
      <c r="A1462" s="16" t="s">
        <v>2958</v>
      </c>
      <c r="B1462" s="17">
        <v>2545</v>
      </c>
    </row>
    <row r="1463" spans="1:2" x14ac:dyDescent="0.45">
      <c r="A1463" s="16" t="s">
        <v>2959</v>
      </c>
      <c r="B1463" s="17">
        <v>2546</v>
      </c>
    </row>
    <row r="1464" spans="1:2" x14ac:dyDescent="0.45">
      <c r="A1464" s="16" t="s">
        <v>722</v>
      </c>
      <c r="B1464" s="17">
        <v>285</v>
      </c>
    </row>
    <row r="1465" spans="1:2" x14ac:dyDescent="0.45">
      <c r="A1465" s="16" t="s">
        <v>1514</v>
      </c>
      <c r="B1465" s="17">
        <v>1088</v>
      </c>
    </row>
    <row r="1466" spans="1:2" x14ac:dyDescent="0.45">
      <c r="A1466" s="16" t="s">
        <v>723</v>
      </c>
      <c r="B1466" s="17">
        <v>286</v>
      </c>
    </row>
    <row r="1467" spans="1:2" x14ac:dyDescent="0.45">
      <c r="A1467" s="16" t="s">
        <v>2960</v>
      </c>
      <c r="B1467" s="17">
        <v>2547</v>
      </c>
    </row>
    <row r="1468" spans="1:2" x14ac:dyDescent="0.45">
      <c r="A1468" s="16" t="s">
        <v>724</v>
      </c>
      <c r="B1468" s="17">
        <v>287</v>
      </c>
    </row>
    <row r="1469" spans="1:2" x14ac:dyDescent="0.45">
      <c r="A1469" s="16" t="s">
        <v>2961</v>
      </c>
      <c r="B1469" s="17">
        <v>2548</v>
      </c>
    </row>
    <row r="1470" spans="1:2" x14ac:dyDescent="0.45">
      <c r="A1470" s="16" t="s">
        <v>2962</v>
      </c>
      <c r="B1470" s="17">
        <v>2549</v>
      </c>
    </row>
    <row r="1471" spans="1:2" x14ac:dyDescent="0.45">
      <c r="A1471" s="16" t="s">
        <v>2963</v>
      </c>
      <c r="B1471" s="17">
        <v>2550</v>
      </c>
    </row>
    <row r="1472" spans="1:2" x14ac:dyDescent="0.45">
      <c r="A1472" s="16" t="s">
        <v>2964</v>
      </c>
      <c r="B1472" s="17">
        <v>2551</v>
      </c>
    </row>
    <row r="1473" spans="1:2" x14ac:dyDescent="0.45">
      <c r="A1473" s="16" t="s">
        <v>2965</v>
      </c>
      <c r="B1473" s="17">
        <v>2552</v>
      </c>
    </row>
    <row r="1474" spans="1:2" x14ac:dyDescent="0.45">
      <c r="A1474" s="16" t="s">
        <v>725</v>
      </c>
      <c r="B1474" s="17">
        <v>288</v>
      </c>
    </row>
    <row r="1475" spans="1:2" x14ac:dyDescent="0.45">
      <c r="A1475" s="16" t="s">
        <v>85</v>
      </c>
      <c r="B1475" s="17">
        <v>2553</v>
      </c>
    </row>
    <row r="1476" spans="1:2" x14ac:dyDescent="0.45">
      <c r="A1476" s="16" t="s">
        <v>2966</v>
      </c>
      <c r="B1476" s="17">
        <v>2554</v>
      </c>
    </row>
    <row r="1477" spans="1:2" x14ac:dyDescent="0.45">
      <c r="A1477" s="16" t="s">
        <v>2967</v>
      </c>
      <c r="B1477" s="17">
        <v>2555</v>
      </c>
    </row>
    <row r="1478" spans="1:2" x14ac:dyDescent="0.45">
      <c r="A1478" s="16" t="s">
        <v>726</v>
      </c>
      <c r="B1478" s="17">
        <v>289</v>
      </c>
    </row>
    <row r="1479" spans="1:2" x14ac:dyDescent="0.45">
      <c r="A1479" s="16" t="s">
        <v>727</v>
      </c>
      <c r="B1479" s="17">
        <v>290</v>
      </c>
    </row>
    <row r="1480" spans="1:2" x14ac:dyDescent="0.45">
      <c r="A1480" s="16" t="s">
        <v>1515</v>
      </c>
      <c r="B1480" s="17">
        <v>1089</v>
      </c>
    </row>
    <row r="1481" spans="1:2" x14ac:dyDescent="0.45">
      <c r="A1481" s="16" t="s">
        <v>2968</v>
      </c>
      <c r="B1481" s="17">
        <v>2556</v>
      </c>
    </row>
    <row r="1482" spans="1:2" x14ac:dyDescent="0.45">
      <c r="A1482" s="16" t="s">
        <v>728</v>
      </c>
      <c r="B1482" s="17">
        <v>291</v>
      </c>
    </row>
    <row r="1483" spans="1:2" x14ac:dyDescent="0.45">
      <c r="A1483" s="16" t="s">
        <v>2969</v>
      </c>
      <c r="B1483" s="17">
        <v>2557</v>
      </c>
    </row>
    <row r="1484" spans="1:2" x14ac:dyDescent="0.45">
      <c r="A1484" s="16" t="s">
        <v>2970</v>
      </c>
      <c r="B1484" s="17">
        <v>2558</v>
      </c>
    </row>
    <row r="1485" spans="1:2" x14ac:dyDescent="0.45">
      <c r="A1485" s="16" t="s">
        <v>729</v>
      </c>
      <c r="B1485" s="17">
        <v>292</v>
      </c>
    </row>
    <row r="1486" spans="1:2" x14ac:dyDescent="0.45">
      <c r="A1486" s="16" t="s">
        <v>2971</v>
      </c>
      <c r="B1486" s="17">
        <v>2559</v>
      </c>
    </row>
    <row r="1487" spans="1:2" x14ac:dyDescent="0.45">
      <c r="A1487" s="16" t="s">
        <v>2972</v>
      </c>
      <c r="B1487" s="17">
        <v>2560</v>
      </c>
    </row>
    <row r="1488" spans="1:2" x14ac:dyDescent="0.45">
      <c r="A1488" s="16" t="s">
        <v>2973</v>
      </c>
      <c r="B1488" s="17">
        <v>2561</v>
      </c>
    </row>
    <row r="1489" spans="1:2" x14ac:dyDescent="0.45">
      <c r="A1489" s="16" t="s">
        <v>2974</v>
      </c>
      <c r="B1489" s="17">
        <v>2562</v>
      </c>
    </row>
    <row r="1490" spans="1:2" x14ac:dyDescent="0.45">
      <c r="A1490" s="16" t="s">
        <v>2975</v>
      </c>
      <c r="B1490" s="17">
        <v>2563</v>
      </c>
    </row>
    <row r="1491" spans="1:2" x14ac:dyDescent="0.45">
      <c r="A1491" s="16" t="s">
        <v>2976</v>
      </c>
      <c r="B1491" s="17">
        <v>2564</v>
      </c>
    </row>
    <row r="1492" spans="1:2" x14ac:dyDescent="0.45">
      <c r="A1492" s="16" t="s">
        <v>2977</v>
      </c>
      <c r="B1492" s="17">
        <v>2565</v>
      </c>
    </row>
    <row r="1493" spans="1:2" x14ac:dyDescent="0.45">
      <c r="A1493" s="16" t="s">
        <v>2978</v>
      </c>
      <c r="B1493" s="17">
        <v>2566</v>
      </c>
    </row>
    <row r="1494" spans="1:2" x14ac:dyDescent="0.45">
      <c r="A1494" s="16" t="s">
        <v>2979</v>
      </c>
      <c r="B1494" s="17">
        <v>2567</v>
      </c>
    </row>
    <row r="1495" spans="1:2" x14ac:dyDescent="0.45">
      <c r="A1495" s="16" t="s">
        <v>2980</v>
      </c>
      <c r="B1495" s="17">
        <v>2568</v>
      </c>
    </row>
    <row r="1496" spans="1:2" x14ac:dyDescent="0.45">
      <c r="A1496" s="16" t="s">
        <v>2981</v>
      </c>
      <c r="B1496" s="17">
        <v>2569</v>
      </c>
    </row>
    <row r="1497" spans="1:2" x14ac:dyDescent="0.45">
      <c r="A1497" s="16" t="s">
        <v>2982</v>
      </c>
      <c r="B1497" s="17">
        <v>2570</v>
      </c>
    </row>
    <row r="1498" spans="1:2" x14ac:dyDescent="0.45">
      <c r="A1498" s="16" t="s">
        <v>2983</v>
      </c>
      <c r="B1498" s="17">
        <v>2571</v>
      </c>
    </row>
    <row r="1499" spans="1:2" x14ac:dyDescent="0.45">
      <c r="A1499" s="16" t="s">
        <v>2984</v>
      </c>
      <c r="B1499" s="17">
        <v>2572</v>
      </c>
    </row>
    <row r="1500" spans="1:2" x14ac:dyDescent="0.45">
      <c r="A1500" s="16" t="s">
        <v>730</v>
      </c>
      <c r="B1500" s="17">
        <v>293</v>
      </c>
    </row>
    <row r="1501" spans="1:2" x14ac:dyDescent="0.45">
      <c r="A1501" s="16" t="s">
        <v>2985</v>
      </c>
      <c r="B1501" s="17">
        <v>2573</v>
      </c>
    </row>
    <row r="1502" spans="1:2" x14ac:dyDescent="0.45">
      <c r="A1502" s="16" t="s">
        <v>2986</v>
      </c>
      <c r="B1502" s="17">
        <v>2574</v>
      </c>
    </row>
    <row r="1503" spans="1:2" x14ac:dyDescent="0.45">
      <c r="A1503" s="16" t="s">
        <v>2987</v>
      </c>
      <c r="B1503" s="17">
        <v>2575</v>
      </c>
    </row>
    <row r="1504" spans="1:2" x14ac:dyDescent="0.45">
      <c r="A1504" s="16" t="s">
        <v>2988</v>
      </c>
      <c r="B1504" s="17">
        <v>2576</v>
      </c>
    </row>
    <row r="1505" spans="1:2" x14ac:dyDescent="0.45">
      <c r="A1505" s="16" t="s">
        <v>2989</v>
      </c>
      <c r="B1505" s="17">
        <v>2577</v>
      </c>
    </row>
    <row r="1506" spans="1:2" x14ac:dyDescent="0.45">
      <c r="A1506" s="16" t="s">
        <v>2990</v>
      </c>
      <c r="B1506" s="17">
        <v>2578</v>
      </c>
    </row>
    <row r="1507" spans="1:2" x14ac:dyDescent="0.45">
      <c r="A1507" s="16" t="s">
        <v>2991</v>
      </c>
      <c r="B1507" s="17">
        <v>2579</v>
      </c>
    </row>
    <row r="1508" spans="1:2" x14ac:dyDescent="0.45">
      <c r="A1508" s="16" t="s">
        <v>2992</v>
      </c>
      <c r="B1508" s="17">
        <v>2580</v>
      </c>
    </row>
    <row r="1509" spans="1:2" x14ac:dyDescent="0.45">
      <c r="A1509" s="16" t="s">
        <v>2993</v>
      </c>
      <c r="B1509" s="17">
        <v>2581</v>
      </c>
    </row>
    <row r="1510" spans="1:2" x14ac:dyDescent="0.45">
      <c r="A1510" s="16" t="s">
        <v>2994</v>
      </c>
      <c r="B1510" s="17">
        <v>2582</v>
      </c>
    </row>
    <row r="1511" spans="1:2" x14ac:dyDescent="0.45">
      <c r="A1511" s="16" t="s">
        <v>731</v>
      </c>
      <c r="B1511" s="17">
        <v>294</v>
      </c>
    </row>
    <row r="1512" spans="1:2" x14ac:dyDescent="0.45">
      <c r="A1512" s="16" t="s">
        <v>732</v>
      </c>
      <c r="B1512" s="17">
        <v>295</v>
      </c>
    </row>
    <row r="1513" spans="1:2" x14ac:dyDescent="0.45">
      <c r="A1513" s="16" t="s">
        <v>2995</v>
      </c>
      <c r="B1513" s="17">
        <v>2583</v>
      </c>
    </row>
    <row r="1514" spans="1:2" x14ac:dyDescent="0.45">
      <c r="A1514" s="16" t="s">
        <v>2996</v>
      </c>
      <c r="B1514" s="17">
        <v>2584</v>
      </c>
    </row>
    <row r="1515" spans="1:2" x14ac:dyDescent="0.45">
      <c r="A1515" s="16" t="s">
        <v>2997</v>
      </c>
      <c r="B1515" s="17">
        <v>2585</v>
      </c>
    </row>
    <row r="1516" spans="1:2" x14ac:dyDescent="0.45">
      <c r="A1516" s="16" t="s">
        <v>2998</v>
      </c>
      <c r="B1516" s="17">
        <v>2586</v>
      </c>
    </row>
    <row r="1517" spans="1:2" x14ac:dyDescent="0.45">
      <c r="A1517" s="16" t="s">
        <v>2999</v>
      </c>
      <c r="B1517" s="17">
        <v>2587</v>
      </c>
    </row>
    <row r="1518" spans="1:2" x14ac:dyDescent="0.45">
      <c r="A1518" s="16" t="s">
        <v>3000</v>
      </c>
      <c r="B1518" s="17">
        <v>2588</v>
      </c>
    </row>
    <row r="1519" spans="1:2" x14ac:dyDescent="0.45">
      <c r="A1519" s="16" t="s">
        <v>3001</v>
      </c>
      <c r="B1519" s="17">
        <v>2589</v>
      </c>
    </row>
    <row r="1520" spans="1:2" x14ac:dyDescent="0.45">
      <c r="A1520" s="16" t="s">
        <v>3002</v>
      </c>
      <c r="B1520" s="17">
        <v>2590</v>
      </c>
    </row>
    <row r="1521" spans="1:2" x14ac:dyDescent="0.45">
      <c r="A1521" s="16" t="s">
        <v>3003</v>
      </c>
      <c r="B1521" s="17">
        <v>2591</v>
      </c>
    </row>
    <row r="1522" spans="1:2" x14ac:dyDescent="0.45">
      <c r="A1522" s="16" t="s">
        <v>3004</v>
      </c>
      <c r="B1522" s="17">
        <v>2592</v>
      </c>
    </row>
    <row r="1523" spans="1:2" x14ac:dyDescent="0.45">
      <c r="A1523" s="16" t="s">
        <v>3005</v>
      </c>
      <c r="B1523" s="17">
        <v>2593</v>
      </c>
    </row>
    <row r="1524" spans="1:2" x14ac:dyDescent="0.45">
      <c r="A1524" s="16" t="s">
        <v>3006</v>
      </c>
      <c r="B1524" s="17">
        <v>2594</v>
      </c>
    </row>
    <row r="1525" spans="1:2" x14ac:dyDescent="0.45">
      <c r="A1525" s="16" t="s">
        <v>3007</v>
      </c>
      <c r="B1525" s="17">
        <v>2595</v>
      </c>
    </row>
    <row r="1526" spans="1:2" x14ac:dyDescent="0.45">
      <c r="A1526" s="16" t="s">
        <v>3008</v>
      </c>
      <c r="B1526" s="17">
        <v>2596</v>
      </c>
    </row>
    <row r="1527" spans="1:2" x14ac:dyDescent="0.45">
      <c r="A1527" s="16" t="s">
        <v>3009</v>
      </c>
      <c r="B1527" s="17">
        <v>2597</v>
      </c>
    </row>
    <row r="1528" spans="1:2" x14ac:dyDescent="0.45">
      <c r="A1528" s="16" t="s">
        <v>3010</v>
      </c>
      <c r="B1528" s="17">
        <v>2598</v>
      </c>
    </row>
    <row r="1529" spans="1:2" x14ac:dyDescent="0.45">
      <c r="A1529" s="16" t="s">
        <v>3011</v>
      </c>
      <c r="B1529" s="17">
        <v>2599</v>
      </c>
    </row>
    <row r="1530" spans="1:2" x14ac:dyDescent="0.45">
      <c r="A1530" s="16" t="s">
        <v>3012</v>
      </c>
      <c r="B1530" s="17">
        <v>2600</v>
      </c>
    </row>
    <row r="1531" spans="1:2" x14ac:dyDescent="0.45">
      <c r="A1531" s="16" t="s">
        <v>3013</v>
      </c>
      <c r="B1531" s="17">
        <v>2601</v>
      </c>
    </row>
    <row r="1532" spans="1:2" x14ac:dyDescent="0.45">
      <c r="A1532" s="16" t="s">
        <v>3014</v>
      </c>
      <c r="B1532" s="17">
        <v>2602</v>
      </c>
    </row>
    <row r="1533" spans="1:2" x14ac:dyDescent="0.45">
      <c r="A1533" s="16" t="s">
        <v>733</v>
      </c>
      <c r="B1533" s="17">
        <v>296</v>
      </c>
    </row>
    <row r="1534" spans="1:2" x14ac:dyDescent="0.45">
      <c r="A1534" s="16" t="s">
        <v>3015</v>
      </c>
      <c r="B1534" s="17">
        <v>2603</v>
      </c>
    </row>
    <row r="1535" spans="1:2" x14ac:dyDescent="0.45">
      <c r="A1535" s="16" t="s">
        <v>3016</v>
      </c>
      <c r="B1535" s="17">
        <v>2604</v>
      </c>
    </row>
    <row r="1536" spans="1:2" x14ac:dyDescent="0.45">
      <c r="A1536" s="16" t="s">
        <v>3017</v>
      </c>
      <c r="B1536" s="17">
        <v>2605</v>
      </c>
    </row>
    <row r="1537" spans="1:2" x14ac:dyDescent="0.45">
      <c r="A1537" s="16" t="s">
        <v>1838</v>
      </c>
      <c r="B1537" s="17">
        <v>1413</v>
      </c>
    </row>
    <row r="1538" spans="1:2" x14ac:dyDescent="0.45">
      <c r="A1538" s="16" t="s">
        <v>734</v>
      </c>
      <c r="B1538" s="17">
        <v>297</v>
      </c>
    </row>
    <row r="1539" spans="1:2" x14ac:dyDescent="0.45">
      <c r="A1539" s="16" t="s">
        <v>3018</v>
      </c>
      <c r="B1539" s="17">
        <v>2606</v>
      </c>
    </row>
    <row r="1540" spans="1:2" x14ac:dyDescent="0.45">
      <c r="A1540" s="16" t="s">
        <v>3019</v>
      </c>
      <c r="B1540" s="17">
        <v>2607</v>
      </c>
    </row>
    <row r="1541" spans="1:2" x14ac:dyDescent="0.45">
      <c r="A1541" s="16" t="s">
        <v>3020</v>
      </c>
      <c r="B1541" s="17">
        <v>2608</v>
      </c>
    </row>
    <row r="1542" spans="1:2" x14ac:dyDescent="0.45">
      <c r="A1542" s="16" t="s">
        <v>3021</v>
      </c>
      <c r="B1542" s="17">
        <v>2609</v>
      </c>
    </row>
    <row r="1543" spans="1:2" x14ac:dyDescent="0.45">
      <c r="A1543" s="16" t="s">
        <v>3022</v>
      </c>
      <c r="B1543" s="17">
        <v>2610</v>
      </c>
    </row>
    <row r="1544" spans="1:2" x14ac:dyDescent="0.45">
      <c r="A1544" s="16" t="s">
        <v>735</v>
      </c>
      <c r="B1544" s="17">
        <v>298</v>
      </c>
    </row>
    <row r="1545" spans="1:2" x14ac:dyDescent="0.45">
      <c r="A1545" s="16" t="s">
        <v>3023</v>
      </c>
      <c r="B1545" s="17">
        <v>2611</v>
      </c>
    </row>
    <row r="1546" spans="1:2" x14ac:dyDescent="0.45">
      <c r="A1546" s="16" t="s">
        <v>1516</v>
      </c>
      <c r="B1546" s="17">
        <v>1090</v>
      </c>
    </row>
    <row r="1547" spans="1:2" x14ac:dyDescent="0.45">
      <c r="A1547" s="16" t="s">
        <v>1517</v>
      </c>
      <c r="B1547" s="17">
        <v>1091</v>
      </c>
    </row>
    <row r="1548" spans="1:2" x14ac:dyDescent="0.45">
      <c r="A1548" s="16" t="s">
        <v>3024</v>
      </c>
      <c r="B1548" s="17">
        <v>2612</v>
      </c>
    </row>
    <row r="1549" spans="1:2" x14ac:dyDescent="0.45">
      <c r="A1549" s="16" t="s">
        <v>736</v>
      </c>
      <c r="B1549" s="17">
        <v>299</v>
      </c>
    </row>
    <row r="1550" spans="1:2" x14ac:dyDescent="0.45">
      <c r="A1550" s="16" t="s">
        <v>3025</v>
      </c>
      <c r="B1550" s="17">
        <v>2613</v>
      </c>
    </row>
    <row r="1551" spans="1:2" x14ac:dyDescent="0.45">
      <c r="A1551" s="16" t="s">
        <v>3026</v>
      </c>
      <c r="B1551" s="17">
        <v>2614</v>
      </c>
    </row>
    <row r="1552" spans="1:2" x14ac:dyDescent="0.45">
      <c r="A1552" s="16" t="s">
        <v>3027</v>
      </c>
      <c r="B1552" s="17">
        <v>2615</v>
      </c>
    </row>
    <row r="1553" spans="1:2" x14ac:dyDescent="0.45">
      <c r="A1553" s="16" t="s">
        <v>737</v>
      </c>
      <c r="B1553" s="17">
        <v>300</v>
      </c>
    </row>
    <row r="1554" spans="1:2" x14ac:dyDescent="0.45">
      <c r="A1554" s="16" t="s">
        <v>738</v>
      </c>
      <c r="B1554" s="17">
        <v>301</v>
      </c>
    </row>
    <row r="1555" spans="1:2" x14ac:dyDescent="0.45">
      <c r="A1555" s="16" t="s">
        <v>3028</v>
      </c>
      <c r="B1555" s="17">
        <v>2616</v>
      </c>
    </row>
    <row r="1556" spans="1:2" x14ac:dyDescent="0.45">
      <c r="A1556" s="16" t="s">
        <v>1518</v>
      </c>
      <c r="B1556" s="17">
        <v>1092</v>
      </c>
    </row>
    <row r="1557" spans="1:2" x14ac:dyDescent="0.45">
      <c r="A1557" s="16" t="s">
        <v>3029</v>
      </c>
      <c r="B1557" s="17">
        <v>2617</v>
      </c>
    </row>
    <row r="1558" spans="1:2" x14ac:dyDescent="0.45">
      <c r="A1558" s="16" t="s">
        <v>739</v>
      </c>
      <c r="B1558" s="17">
        <v>302</v>
      </c>
    </row>
    <row r="1559" spans="1:2" x14ac:dyDescent="0.45">
      <c r="A1559" s="16" t="s">
        <v>1519</v>
      </c>
      <c r="B1559" s="17">
        <v>1093</v>
      </c>
    </row>
    <row r="1560" spans="1:2" x14ac:dyDescent="0.45">
      <c r="A1560" s="16" t="s">
        <v>1811</v>
      </c>
      <c r="B1560" s="17">
        <v>1386</v>
      </c>
    </row>
    <row r="1561" spans="1:2" x14ac:dyDescent="0.45">
      <c r="A1561" s="16" t="s">
        <v>1520</v>
      </c>
      <c r="B1561" s="17">
        <v>1094</v>
      </c>
    </row>
    <row r="1562" spans="1:2" x14ac:dyDescent="0.45">
      <c r="A1562" s="16" t="s">
        <v>740</v>
      </c>
      <c r="B1562" s="17">
        <v>303</v>
      </c>
    </row>
    <row r="1563" spans="1:2" x14ac:dyDescent="0.45">
      <c r="A1563" s="16" t="s">
        <v>3030</v>
      </c>
      <c r="B1563" s="17">
        <v>2618</v>
      </c>
    </row>
    <row r="1564" spans="1:2" x14ac:dyDescent="0.45">
      <c r="A1564" s="16" t="s">
        <v>741</v>
      </c>
      <c r="B1564" s="17">
        <v>304</v>
      </c>
    </row>
    <row r="1565" spans="1:2" x14ac:dyDescent="0.45">
      <c r="A1565" s="16" t="s">
        <v>3031</v>
      </c>
      <c r="B1565" s="17">
        <v>2619</v>
      </c>
    </row>
    <row r="1566" spans="1:2" x14ac:dyDescent="0.45">
      <c r="A1566" s="16" t="s">
        <v>3032</v>
      </c>
      <c r="B1566" s="17">
        <v>2620</v>
      </c>
    </row>
    <row r="1567" spans="1:2" x14ac:dyDescent="0.45">
      <c r="A1567" s="16" t="s">
        <v>742</v>
      </c>
      <c r="B1567" s="17">
        <v>305</v>
      </c>
    </row>
    <row r="1568" spans="1:2" x14ac:dyDescent="0.45">
      <c r="A1568" s="16" t="s">
        <v>3033</v>
      </c>
      <c r="B1568" s="17">
        <v>2621</v>
      </c>
    </row>
    <row r="1569" spans="1:2" x14ac:dyDescent="0.45">
      <c r="A1569" s="16" t="s">
        <v>3034</v>
      </c>
      <c r="B1569" s="17">
        <v>2622</v>
      </c>
    </row>
    <row r="1570" spans="1:2" x14ac:dyDescent="0.45">
      <c r="A1570" s="16" t="s">
        <v>743</v>
      </c>
      <c r="B1570" s="17">
        <v>306</v>
      </c>
    </row>
    <row r="1571" spans="1:2" x14ac:dyDescent="0.45">
      <c r="A1571" s="16" t="s">
        <v>1886</v>
      </c>
      <c r="B1571" s="17">
        <v>1463</v>
      </c>
    </row>
    <row r="1572" spans="1:2" x14ac:dyDescent="0.45">
      <c r="A1572" s="16" t="s">
        <v>3035</v>
      </c>
      <c r="B1572" s="17">
        <v>2623</v>
      </c>
    </row>
    <row r="1573" spans="1:2" x14ac:dyDescent="0.45">
      <c r="A1573" s="16" t="s">
        <v>3036</v>
      </c>
      <c r="B1573" s="17">
        <v>2624</v>
      </c>
    </row>
    <row r="1574" spans="1:2" x14ac:dyDescent="0.45">
      <c r="A1574" s="16" t="s">
        <v>744</v>
      </c>
      <c r="B1574" s="17">
        <v>307</v>
      </c>
    </row>
    <row r="1575" spans="1:2" x14ac:dyDescent="0.45">
      <c r="A1575" s="16" t="s">
        <v>3037</v>
      </c>
      <c r="B1575" s="17">
        <v>2625</v>
      </c>
    </row>
    <row r="1576" spans="1:2" x14ac:dyDescent="0.45">
      <c r="A1576" s="16" t="s">
        <v>3038</v>
      </c>
      <c r="B1576" s="17">
        <v>2626</v>
      </c>
    </row>
    <row r="1577" spans="1:2" x14ac:dyDescent="0.45">
      <c r="A1577" s="16" t="s">
        <v>3039</v>
      </c>
      <c r="B1577" s="17">
        <v>2627</v>
      </c>
    </row>
    <row r="1578" spans="1:2" x14ac:dyDescent="0.45">
      <c r="A1578" s="16" t="s">
        <v>3040</v>
      </c>
      <c r="B1578" s="17">
        <v>2628</v>
      </c>
    </row>
    <row r="1579" spans="1:2" x14ac:dyDescent="0.45">
      <c r="A1579" s="16" t="s">
        <v>3041</v>
      </c>
      <c r="B1579" s="17">
        <v>2629</v>
      </c>
    </row>
    <row r="1580" spans="1:2" x14ac:dyDescent="0.45">
      <c r="A1580" s="16" t="s">
        <v>745</v>
      </c>
      <c r="B1580" s="17">
        <v>308</v>
      </c>
    </row>
    <row r="1581" spans="1:2" x14ac:dyDescent="0.45">
      <c r="A1581" s="16" t="s">
        <v>3042</v>
      </c>
      <c r="B1581" s="17">
        <v>2630</v>
      </c>
    </row>
    <row r="1582" spans="1:2" x14ac:dyDescent="0.45">
      <c r="A1582" s="16" t="s">
        <v>3043</v>
      </c>
      <c r="B1582" s="17">
        <v>2631</v>
      </c>
    </row>
    <row r="1583" spans="1:2" x14ac:dyDescent="0.45">
      <c r="A1583" s="16" t="s">
        <v>3044</v>
      </c>
      <c r="B1583" s="17">
        <v>2632</v>
      </c>
    </row>
    <row r="1584" spans="1:2" x14ac:dyDescent="0.45">
      <c r="A1584" s="16" t="s">
        <v>746</v>
      </c>
      <c r="B1584" s="17">
        <v>309</v>
      </c>
    </row>
    <row r="1585" spans="1:2" x14ac:dyDescent="0.45">
      <c r="A1585" s="16" t="s">
        <v>3045</v>
      </c>
      <c r="B1585" s="17">
        <v>2633</v>
      </c>
    </row>
    <row r="1586" spans="1:2" x14ac:dyDescent="0.45">
      <c r="A1586" s="16" t="s">
        <v>747</v>
      </c>
      <c r="B1586" s="17">
        <v>310</v>
      </c>
    </row>
    <row r="1587" spans="1:2" x14ac:dyDescent="0.45">
      <c r="A1587" s="16" t="s">
        <v>3046</v>
      </c>
      <c r="B1587" s="17">
        <v>2634</v>
      </c>
    </row>
    <row r="1588" spans="1:2" x14ac:dyDescent="0.45">
      <c r="A1588" s="16" t="s">
        <v>3047</v>
      </c>
      <c r="B1588" s="17">
        <v>2635</v>
      </c>
    </row>
    <row r="1589" spans="1:2" x14ac:dyDescent="0.45">
      <c r="A1589" s="16" t="s">
        <v>1521</v>
      </c>
      <c r="B1589" s="17">
        <v>1095</v>
      </c>
    </row>
    <row r="1590" spans="1:2" x14ac:dyDescent="0.45">
      <c r="A1590" s="16" t="s">
        <v>3048</v>
      </c>
      <c r="B1590" s="17">
        <v>2636</v>
      </c>
    </row>
    <row r="1591" spans="1:2" x14ac:dyDescent="0.45">
      <c r="A1591" s="16" t="s">
        <v>748</v>
      </c>
      <c r="B1591" s="17">
        <v>311</v>
      </c>
    </row>
    <row r="1592" spans="1:2" x14ac:dyDescent="0.45">
      <c r="A1592" s="16" t="s">
        <v>3049</v>
      </c>
      <c r="B1592" s="17">
        <v>2637</v>
      </c>
    </row>
    <row r="1593" spans="1:2" x14ac:dyDescent="0.45">
      <c r="A1593" s="16" t="s">
        <v>749</v>
      </c>
      <c r="B1593" s="17">
        <v>312</v>
      </c>
    </row>
    <row r="1594" spans="1:2" x14ac:dyDescent="0.45">
      <c r="A1594" s="16" t="s">
        <v>3050</v>
      </c>
      <c r="B1594" s="17">
        <v>2638</v>
      </c>
    </row>
    <row r="1595" spans="1:2" x14ac:dyDescent="0.45">
      <c r="A1595" s="16" t="s">
        <v>750</v>
      </c>
      <c r="B1595" s="17">
        <v>313</v>
      </c>
    </row>
    <row r="1596" spans="1:2" x14ac:dyDescent="0.45">
      <c r="A1596" s="16" t="s">
        <v>1522</v>
      </c>
      <c r="B1596" s="17">
        <v>1096</v>
      </c>
    </row>
    <row r="1597" spans="1:2" x14ac:dyDescent="0.45">
      <c r="A1597" s="16" t="s">
        <v>3051</v>
      </c>
      <c r="B1597" s="17">
        <v>2639</v>
      </c>
    </row>
    <row r="1598" spans="1:2" x14ac:dyDescent="0.45">
      <c r="A1598" s="16" t="s">
        <v>3052</v>
      </c>
      <c r="B1598" s="17">
        <v>2640</v>
      </c>
    </row>
    <row r="1599" spans="1:2" x14ac:dyDescent="0.45">
      <c r="A1599" s="16" t="s">
        <v>3053</v>
      </c>
      <c r="B1599" s="17">
        <v>2641</v>
      </c>
    </row>
    <row r="1600" spans="1:2" x14ac:dyDescent="0.45">
      <c r="A1600" s="16" t="s">
        <v>3054</v>
      </c>
      <c r="B1600" s="17">
        <v>2642</v>
      </c>
    </row>
    <row r="1601" spans="1:2" x14ac:dyDescent="0.45">
      <c r="A1601" s="16" t="s">
        <v>751</v>
      </c>
      <c r="B1601" s="17">
        <v>314</v>
      </c>
    </row>
    <row r="1602" spans="1:2" x14ac:dyDescent="0.45">
      <c r="A1602" s="16" t="s">
        <v>3055</v>
      </c>
      <c r="B1602" s="17">
        <v>2643</v>
      </c>
    </row>
    <row r="1603" spans="1:2" x14ac:dyDescent="0.45">
      <c r="A1603" s="16" t="s">
        <v>3056</v>
      </c>
      <c r="B1603" s="17">
        <v>2644</v>
      </c>
    </row>
    <row r="1604" spans="1:2" x14ac:dyDescent="0.45">
      <c r="A1604" s="16" t="s">
        <v>752</v>
      </c>
      <c r="B1604" s="17">
        <v>315</v>
      </c>
    </row>
    <row r="1605" spans="1:2" x14ac:dyDescent="0.45">
      <c r="A1605" s="16" t="s">
        <v>3057</v>
      </c>
      <c r="B1605" s="17">
        <v>2645</v>
      </c>
    </row>
    <row r="1606" spans="1:2" x14ac:dyDescent="0.45">
      <c r="A1606" s="16" t="s">
        <v>3058</v>
      </c>
      <c r="B1606" s="17">
        <v>2646</v>
      </c>
    </row>
    <row r="1607" spans="1:2" x14ac:dyDescent="0.45">
      <c r="A1607" s="16" t="s">
        <v>3059</v>
      </c>
      <c r="B1607" s="17">
        <v>2647</v>
      </c>
    </row>
    <row r="1608" spans="1:2" x14ac:dyDescent="0.45">
      <c r="A1608" s="16" t="s">
        <v>3060</v>
      </c>
      <c r="B1608" s="17">
        <v>2648</v>
      </c>
    </row>
    <row r="1609" spans="1:2" x14ac:dyDescent="0.45">
      <c r="A1609" s="16" t="s">
        <v>3061</v>
      </c>
      <c r="B1609" s="17">
        <v>2649</v>
      </c>
    </row>
    <row r="1610" spans="1:2" x14ac:dyDescent="0.45">
      <c r="A1610" s="16" t="s">
        <v>3062</v>
      </c>
      <c r="B1610" s="17">
        <v>2650</v>
      </c>
    </row>
    <row r="1611" spans="1:2" x14ac:dyDescent="0.45">
      <c r="A1611" s="16" t="s">
        <v>3063</v>
      </c>
      <c r="B1611" s="17">
        <v>2651</v>
      </c>
    </row>
    <row r="1612" spans="1:2" x14ac:dyDescent="0.45">
      <c r="A1612" s="16" t="s">
        <v>3064</v>
      </c>
      <c r="B1612" s="17">
        <v>2652</v>
      </c>
    </row>
    <row r="1613" spans="1:2" x14ac:dyDescent="0.45">
      <c r="A1613" s="16" t="s">
        <v>3065</v>
      </c>
      <c r="B1613" s="17">
        <v>2653</v>
      </c>
    </row>
    <row r="1614" spans="1:2" x14ac:dyDescent="0.45">
      <c r="A1614" s="16" t="s">
        <v>3066</v>
      </c>
      <c r="B1614" s="17">
        <v>2654</v>
      </c>
    </row>
    <row r="1615" spans="1:2" x14ac:dyDescent="0.45">
      <c r="A1615" s="16" t="s">
        <v>3067</v>
      </c>
      <c r="B1615" s="17">
        <v>2655</v>
      </c>
    </row>
    <row r="1616" spans="1:2" x14ac:dyDescent="0.45">
      <c r="A1616" s="16" t="s">
        <v>3068</v>
      </c>
      <c r="B1616" s="17">
        <v>2656</v>
      </c>
    </row>
    <row r="1617" spans="1:2" x14ac:dyDescent="0.45">
      <c r="A1617" s="16" t="s">
        <v>753</v>
      </c>
      <c r="B1617" s="17">
        <v>316</v>
      </c>
    </row>
    <row r="1618" spans="1:2" x14ac:dyDescent="0.45">
      <c r="A1618" s="16" t="s">
        <v>3069</v>
      </c>
      <c r="B1618" s="17">
        <v>2657</v>
      </c>
    </row>
    <row r="1619" spans="1:2" x14ac:dyDescent="0.45">
      <c r="A1619" s="16" t="s">
        <v>754</v>
      </c>
      <c r="B1619" s="17">
        <v>317</v>
      </c>
    </row>
    <row r="1620" spans="1:2" x14ac:dyDescent="0.45">
      <c r="A1620" s="16" t="s">
        <v>3070</v>
      </c>
      <c r="B1620" s="17">
        <v>2658</v>
      </c>
    </row>
    <row r="1621" spans="1:2" x14ac:dyDescent="0.45">
      <c r="A1621" s="16" t="s">
        <v>3071</v>
      </c>
      <c r="B1621" s="17">
        <v>2659</v>
      </c>
    </row>
    <row r="1622" spans="1:2" x14ac:dyDescent="0.45">
      <c r="A1622" s="16" t="s">
        <v>3072</v>
      </c>
      <c r="B1622" s="17">
        <v>2660</v>
      </c>
    </row>
    <row r="1623" spans="1:2" x14ac:dyDescent="0.45">
      <c r="A1623" s="16" t="s">
        <v>1523</v>
      </c>
      <c r="B1623" s="17">
        <v>1097</v>
      </c>
    </row>
    <row r="1624" spans="1:2" x14ac:dyDescent="0.45">
      <c r="A1624" s="16" t="s">
        <v>3073</v>
      </c>
      <c r="B1624" s="17">
        <v>2661</v>
      </c>
    </row>
    <row r="1625" spans="1:2" x14ac:dyDescent="0.45">
      <c r="A1625" s="16" t="s">
        <v>3074</v>
      </c>
      <c r="B1625" s="17">
        <v>2662</v>
      </c>
    </row>
    <row r="1626" spans="1:2" x14ac:dyDescent="0.45">
      <c r="A1626" s="16" t="s">
        <v>3075</v>
      </c>
      <c r="B1626" s="17">
        <v>2663</v>
      </c>
    </row>
    <row r="1627" spans="1:2" x14ac:dyDescent="0.45">
      <c r="A1627" s="16" t="s">
        <v>3076</v>
      </c>
      <c r="B1627" s="17">
        <v>2664</v>
      </c>
    </row>
    <row r="1628" spans="1:2" x14ac:dyDescent="0.45">
      <c r="A1628" s="16" t="s">
        <v>755</v>
      </c>
      <c r="B1628" s="17">
        <v>318</v>
      </c>
    </row>
    <row r="1629" spans="1:2" x14ac:dyDescent="0.45">
      <c r="A1629" s="16" t="s">
        <v>3077</v>
      </c>
      <c r="B1629" s="17">
        <v>2665</v>
      </c>
    </row>
    <row r="1630" spans="1:2" x14ac:dyDescent="0.45">
      <c r="A1630" s="16" t="s">
        <v>3078</v>
      </c>
      <c r="B1630" s="17">
        <v>2666</v>
      </c>
    </row>
    <row r="1631" spans="1:2" x14ac:dyDescent="0.45">
      <c r="A1631" s="16" t="s">
        <v>3079</v>
      </c>
      <c r="B1631" s="17">
        <v>2667</v>
      </c>
    </row>
    <row r="1632" spans="1:2" x14ac:dyDescent="0.45">
      <c r="A1632" s="16" t="s">
        <v>3080</v>
      </c>
      <c r="B1632" s="17">
        <v>2668</v>
      </c>
    </row>
    <row r="1633" spans="1:2" x14ac:dyDescent="0.45">
      <c r="A1633" s="16" t="s">
        <v>3081</v>
      </c>
      <c r="B1633" s="17">
        <v>2669</v>
      </c>
    </row>
    <row r="1634" spans="1:2" x14ac:dyDescent="0.45">
      <c r="A1634" s="16" t="s">
        <v>3082</v>
      </c>
      <c r="B1634" s="17">
        <v>2670</v>
      </c>
    </row>
    <row r="1635" spans="1:2" x14ac:dyDescent="0.45">
      <c r="A1635" s="16" t="s">
        <v>3083</v>
      </c>
      <c r="B1635" s="17">
        <v>2671</v>
      </c>
    </row>
    <row r="1636" spans="1:2" x14ac:dyDescent="0.45">
      <c r="A1636" s="16" t="s">
        <v>3084</v>
      </c>
      <c r="B1636" s="17">
        <v>2672</v>
      </c>
    </row>
    <row r="1637" spans="1:2" x14ac:dyDescent="0.45">
      <c r="A1637" s="16" t="s">
        <v>3085</v>
      </c>
      <c r="B1637" s="17">
        <v>2673</v>
      </c>
    </row>
    <row r="1638" spans="1:2" x14ac:dyDescent="0.45">
      <c r="A1638" s="16" t="s">
        <v>756</v>
      </c>
      <c r="B1638" s="17">
        <v>319</v>
      </c>
    </row>
    <row r="1639" spans="1:2" x14ac:dyDescent="0.45">
      <c r="A1639" s="16" t="s">
        <v>3086</v>
      </c>
      <c r="B1639" s="17">
        <v>2674</v>
      </c>
    </row>
    <row r="1640" spans="1:2" x14ac:dyDescent="0.45">
      <c r="A1640" s="16" t="s">
        <v>3087</v>
      </c>
      <c r="B1640" s="17">
        <v>2675</v>
      </c>
    </row>
    <row r="1641" spans="1:2" x14ac:dyDescent="0.45">
      <c r="A1641" s="16" t="s">
        <v>757</v>
      </c>
      <c r="B1641" s="17">
        <v>320</v>
      </c>
    </row>
    <row r="1642" spans="1:2" x14ac:dyDescent="0.45">
      <c r="A1642" s="16" t="s">
        <v>3088</v>
      </c>
      <c r="B1642" s="17">
        <v>2676</v>
      </c>
    </row>
    <row r="1643" spans="1:2" x14ac:dyDescent="0.45">
      <c r="A1643" s="16" t="s">
        <v>3089</v>
      </c>
      <c r="B1643" s="17">
        <v>2677</v>
      </c>
    </row>
    <row r="1644" spans="1:2" x14ac:dyDescent="0.45">
      <c r="A1644" s="16" t="s">
        <v>3090</v>
      </c>
      <c r="B1644" s="17">
        <v>2678</v>
      </c>
    </row>
    <row r="1645" spans="1:2" x14ac:dyDescent="0.45">
      <c r="A1645" s="16" t="s">
        <v>3091</v>
      </c>
      <c r="B1645" s="17">
        <v>2679</v>
      </c>
    </row>
    <row r="1646" spans="1:2" x14ac:dyDescent="0.45">
      <c r="A1646" s="16" t="s">
        <v>3092</v>
      </c>
      <c r="B1646" s="17">
        <v>2680</v>
      </c>
    </row>
    <row r="1647" spans="1:2" x14ac:dyDescent="0.45">
      <c r="A1647" s="16" t="s">
        <v>3093</v>
      </c>
      <c r="B1647" s="17">
        <v>2681</v>
      </c>
    </row>
    <row r="1648" spans="1:2" x14ac:dyDescent="0.45">
      <c r="A1648" s="16" t="s">
        <v>758</v>
      </c>
      <c r="B1648" s="17">
        <v>321</v>
      </c>
    </row>
    <row r="1649" spans="1:2" x14ac:dyDescent="0.45">
      <c r="A1649" s="16" t="s">
        <v>3094</v>
      </c>
      <c r="B1649" s="17">
        <v>2682</v>
      </c>
    </row>
    <row r="1650" spans="1:2" x14ac:dyDescent="0.45">
      <c r="A1650" s="16" t="s">
        <v>1812</v>
      </c>
      <c r="B1650" s="17">
        <v>1387</v>
      </c>
    </row>
    <row r="1651" spans="1:2" x14ac:dyDescent="0.45">
      <c r="A1651" s="16" t="s">
        <v>759</v>
      </c>
      <c r="B1651" s="17">
        <v>322</v>
      </c>
    </row>
    <row r="1652" spans="1:2" x14ac:dyDescent="0.45">
      <c r="A1652" s="16" t="s">
        <v>3095</v>
      </c>
      <c r="B1652" s="17">
        <v>2683</v>
      </c>
    </row>
    <row r="1653" spans="1:2" x14ac:dyDescent="0.45">
      <c r="A1653" s="16" t="s">
        <v>3096</v>
      </c>
      <c r="B1653" s="17">
        <v>2684</v>
      </c>
    </row>
    <row r="1654" spans="1:2" x14ac:dyDescent="0.45">
      <c r="A1654" s="16" t="s">
        <v>760</v>
      </c>
      <c r="B1654" s="17">
        <v>323</v>
      </c>
    </row>
    <row r="1655" spans="1:2" x14ac:dyDescent="0.45">
      <c r="A1655" s="16" t="s">
        <v>3097</v>
      </c>
      <c r="B1655" s="17">
        <v>2685</v>
      </c>
    </row>
    <row r="1656" spans="1:2" x14ac:dyDescent="0.45">
      <c r="A1656" s="16" t="s">
        <v>3098</v>
      </c>
      <c r="B1656" s="17">
        <v>2686</v>
      </c>
    </row>
    <row r="1657" spans="1:2" x14ac:dyDescent="0.45">
      <c r="A1657" s="16" t="s">
        <v>3099</v>
      </c>
      <c r="B1657" s="17">
        <v>2687</v>
      </c>
    </row>
    <row r="1658" spans="1:2" x14ac:dyDescent="0.45">
      <c r="A1658" s="16" t="s">
        <v>3100</v>
      </c>
      <c r="B1658" s="17">
        <v>2688</v>
      </c>
    </row>
    <row r="1659" spans="1:2" x14ac:dyDescent="0.45">
      <c r="A1659" s="16" t="s">
        <v>761</v>
      </c>
      <c r="B1659" s="17">
        <v>324</v>
      </c>
    </row>
    <row r="1660" spans="1:2" x14ac:dyDescent="0.45">
      <c r="A1660" s="16" t="s">
        <v>3101</v>
      </c>
      <c r="B1660" s="17">
        <v>2689</v>
      </c>
    </row>
    <row r="1661" spans="1:2" x14ac:dyDescent="0.45">
      <c r="A1661" s="16" t="s">
        <v>3102</v>
      </c>
      <c r="B1661" s="17">
        <v>2690</v>
      </c>
    </row>
    <row r="1662" spans="1:2" x14ac:dyDescent="0.45">
      <c r="A1662" s="16" t="s">
        <v>762</v>
      </c>
      <c r="B1662" s="17">
        <v>325</v>
      </c>
    </row>
    <row r="1663" spans="1:2" x14ac:dyDescent="0.45">
      <c r="A1663" s="16" t="s">
        <v>3103</v>
      </c>
      <c r="B1663" s="17">
        <v>2691</v>
      </c>
    </row>
    <row r="1664" spans="1:2" x14ac:dyDescent="0.45">
      <c r="A1664" s="16" t="s">
        <v>3104</v>
      </c>
      <c r="B1664" s="17">
        <v>2692</v>
      </c>
    </row>
    <row r="1665" spans="1:2" x14ac:dyDescent="0.45">
      <c r="A1665" s="16" t="s">
        <v>763</v>
      </c>
      <c r="B1665" s="17">
        <v>326</v>
      </c>
    </row>
    <row r="1666" spans="1:2" x14ac:dyDescent="0.45">
      <c r="A1666" s="16" t="s">
        <v>3105</v>
      </c>
      <c r="B1666" s="17">
        <v>2693</v>
      </c>
    </row>
    <row r="1667" spans="1:2" x14ac:dyDescent="0.45">
      <c r="A1667" s="16" t="s">
        <v>3106</v>
      </c>
      <c r="B1667" s="17">
        <v>2694</v>
      </c>
    </row>
    <row r="1668" spans="1:2" x14ac:dyDescent="0.45">
      <c r="A1668" s="16" t="s">
        <v>3107</v>
      </c>
      <c r="B1668" s="17">
        <v>2695</v>
      </c>
    </row>
    <row r="1669" spans="1:2" x14ac:dyDescent="0.45">
      <c r="A1669" s="16" t="s">
        <v>3108</v>
      </c>
      <c r="B1669" s="17">
        <v>2696</v>
      </c>
    </row>
    <row r="1670" spans="1:2" x14ac:dyDescent="0.45">
      <c r="A1670" s="16" t="s">
        <v>3109</v>
      </c>
      <c r="B1670" s="17">
        <v>2697</v>
      </c>
    </row>
    <row r="1671" spans="1:2" x14ac:dyDescent="0.45">
      <c r="A1671" s="16" t="s">
        <v>764</v>
      </c>
      <c r="B1671" s="17">
        <v>327</v>
      </c>
    </row>
    <row r="1672" spans="1:2" x14ac:dyDescent="0.45">
      <c r="A1672" s="16" t="s">
        <v>1891</v>
      </c>
      <c r="B1672" s="17">
        <v>1468</v>
      </c>
    </row>
    <row r="1673" spans="1:2" x14ac:dyDescent="0.45">
      <c r="A1673" s="16" t="s">
        <v>1882</v>
      </c>
      <c r="B1673" s="17">
        <v>1459</v>
      </c>
    </row>
    <row r="1674" spans="1:2" x14ac:dyDescent="0.45">
      <c r="A1674" s="16" t="s">
        <v>1524</v>
      </c>
      <c r="B1674" s="17">
        <v>1098</v>
      </c>
    </row>
    <row r="1675" spans="1:2" x14ac:dyDescent="0.45">
      <c r="A1675" s="16" t="s">
        <v>765</v>
      </c>
      <c r="B1675" s="17">
        <v>328</v>
      </c>
    </row>
    <row r="1676" spans="1:2" x14ac:dyDescent="0.45">
      <c r="A1676" s="16" t="s">
        <v>3110</v>
      </c>
      <c r="B1676" s="17">
        <v>2698</v>
      </c>
    </row>
    <row r="1677" spans="1:2" x14ac:dyDescent="0.45">
      <c r="A1677" s="16" t="s">
        <v>3111</v>
      </c>
      <c r="B1677" s="17">
        <v>2699</v>
      </c>
    </row>
    <row r="1678" spans="1:2" x14ac:dyDescent="0.45">
      <c r="A1678" s="16" t="s">
        <v>3112</v>
      </c>
      <c r="B1678" s="17">
        <v>2700</v>
      </c>
    </row>
    <row r="1679" spans="1:2" x14ac:dyDescent="0.45">
      <c r="A1679" s="16" t="s">
        <v>3113</v>
      </c>
      <c r="B1679" s="17">
        <v>2701</v>
      </c>
    </row>
    <row r="1680" spans="1:2" x14ac:dyDescent="0.45">
      <c r="A1680" s="16" t="s">
        <v>766</v>
      </c>
      <c r="B1680" s="17">
        <v>329</v>
      </c>
    </row>
    <row r="1681" spans="1:2" x14ac:dyDescent="0.45">
      <c r="A1681" s="16" t="s">
        <v>3114</v>
      </c>
      <c r="B1681" s="17">
        <v>2702</v>
      </c>
    </row>
    <row r="1682" spans="1:2" x14ac:dyDescent="0.45">
      <c r="A1682" s="16" t="s">
        <v>767</v>
      </c>
      <c r="B1682" s="17">
        <v>330</v>
      </c>
    </row>
    <row r="1683" spans="1:2" x14ac:dyDescent="0.45">
      <c r="A1683" s="16" t="s">
        <v>1525</v>
      </c>
      <c r="B1683" s="17">
        <v>1099</v>
      </c>
    </row>
    <row r="1684" spans="1:2" x14ac:dyDescent="0.45">
      <c r="A1684" s="16" t="s">
        <v>3115</v>
      </c>
      <c r="B1684" s="17">
        <v>2703</v>
      </c>
    </row>
    <row r="1685" spans="1:2" x14ac:dyDescent="0.45">
      <c r="A1685" s="16" t="s">
        <v>3116</v>
      </c>
      <c r="B1685" s="17">
        <v>2704</v>
      </c>
    </row>
    <row r="1686" spans="1:2" x14ac:dyDescent="0.45">
      <c r="A1686" s="16" t="s">
        <v>1818</v>
      </c>
      <c r="B1686" s="17">
        <v>1393</v>
      </c>
    </row>
    <row r="1687" spans="1:2" x14ac:dyDescent="0.45">
      <c r="A1687" s="16" t="s">
        <v>1526</v>
      </c>
      <c r="B1687" s="17">
        <v>1100</v>
      </c>
    </row>
    <row r="1688" spans="1:2" x14ac:dyDescent="0.45">
      <c r="A1688" s="16" t="s">
        <v>3117</v>
      </c>
      <c r="B1688" s="17">
        <v>2705</v>
      </c>
    </row>
    <row r="1689" spans="1:2" x14ac:dyDescent="0.45">
      <c r="A1689" s="16" t="s">
        <v>3118</v>
      </c>
      <c r="B1689" s="17">
        <v>2706</v>
      </c>
    </row>
    <row r="1690" spans="1:2" x14ac:dyDescent="0.45">
      <c r="A1690" s="16" t="s">
        <v>3119</v>
      </c>
      <c r="B1690" s="17">
        <v>2707</v>
      </c>
    </row>
    <row r="1691" spans="1:2" x14ac:dyDescent="0.45">
      <c r="A1691" s="16" t="s">
        <v>3120</v>
      </c>
      <c r="B1691" s="17">
        <v>2708</v>
      </c>
    </row>
    <row r="1692" spans="1:2" x14ac:dyDescent="0.45">
      <c r="A1692" s="16" t="s">
        <v>3121</v>
      </c>
      <c r="B1692" s="17">
        <v>2709</v>
      </c>
    </row>
    <row r="1693" spans="1:2" x14ac:dyDescent="0.45">
      <c r="A1693" s="16" t="s">
        <v>3122</v>
      </c>
      <c r="B1693" s="17">
        <v>2710</v>
      </c>
    </row>
    <row r="1694" spans="1:2" x14ac:dyDescent="0.45">
      <c r="A1694" s="16" t="s">
        <v>3123</v>
      </c>
      <c r="B1694" s="17">
        <v>2711</v>
      </c>
    </row>
    <row r="1695" spans="1:2" x14ac:dyDescent="0.45">
      <c r="A1695" s="16" t="s">
        <v>3124</v>
      </c>
      <c r="B1695" s="17">
        <v>2712</v>
      </c>
    </row>
    <row r="1696" spans="1:2" x14ac:dyDescent="0.45">
      <c r="A1696" s="16" t="s">
        <v>3125</v>
      </c>
      <c r="B1696" s="17">
        <v>2713</v>
      </c>
    </row>
    <row r="1697" spans="1:2" x14ac:dyDescent="0.45">
      <c r="A1697" s="16" t="s">
        <v>3126</v>
      </c>
      <c r="B1697" s="17">
        <v>2714</v>
      </c>
    </row>
    <row r="1698" spans="1:2" x14ac:dyDescent="0.45">
      <c r="A1698" s="16" t="s">
        <v>3127</v>
      </c>
      <c r="B1698" s="17">
        <v>2715</v>
      </c>
    </row>
    <row r="1699" spans="1:2" x14ac:dyDescent="0.45">
      <c r="A1699" s="16" t="s">
        <v>3128</v>
      </c>
      <c r="B1699" s="17">
        <v>2716</v>
      </c>
    </row>
    <row r="1700" spans="1:2" x14ac:dyDescent="0.45">
      <c r="A1700" s="16" t="s">
        <v>3129</v>
      </c>
      <c r="B1700" s="17">
        <v>2717</v>
      </c>
    </row>
    <row r="1701" spans="1:2" x14ac:dyDescent="0.45">
      <c r="A1701" s="16" t="s">
        <v>768</v>
      </c>
      <c r="B1701" s="17">
        <v>331</v>
      </c>
    </row>
    <row r="1702" spans="1:2" x14ac:dyDescent="0.45">
      <c r="A1702" s="16" t="s">
        <v>3130</v>
      </c>
      <c r="B1702" s="17">
        <v>2718</v>
      </c>
    </row>
    <row r="1703" spans="1:2" x14ac:dyDescent="0.45">
      <c r="A1703" s="16" t="s">
        <v>3131</v>
      </c>
      <c r="B1703" s="17">
        <v>2719</v>
      </c>
    </row>
    <row r="1704" spans="1:2" x14ac:dyDescent="0.45">
      <c r="A1704" s="16" t="s">
        <v>1894</v>
      </c>
      <c r="B1704" s="17">
        <v>1471</v>
      </c>
    </row>
    <row r="1705" spans="1:2" x14ac:dyDescent="0.45">
      <c r="A1705" s="16" t="s">
        <v>3132</v>
      </c>
      <c r="B1705" s="17">
        <v>2720</v>
      </c>
    </row>
    <row r="1706" spans="1:2" x14ac:dyDescent="0.45">
      <c r="A1706" s="16" t="s">
        <v>3133</v>
      </c>
      <c r="B1706" s="17">
        <v>2721</v>
      </c>
    </row>
    <row r="1707" spans="1:2" x14ac:dyDescent="0.45">
      <c r="A1707" s="16" t="s">
        <v>1527</v>
      </c>
      <c r="B1707" s="17">
        <v>1101</v>
      </c>
    </row>
    <row r="1708" spans="1:2" x14ac:dyDescent="0.45">
      <c r="A1708" s="16" t="s">
        <v>1528</v>
      </c>
      <c r="B1708" s="17">
        <v>1102</v>
      </c>
    </row>
    <row r="1709" spans="1:2" x14ac:dyDescent="0.45">
      <c r="A1709" s="16" t="s">
        <v>3134</v>
      </c>
      <c r="B1709" s="17">
        <v>2722</v>
      </c>
    </row>
    <row r="1710" spans="1:2" x14ac:dyDescent="0.45">
      <c r="A1710" s="16" t="s">
        <v>3135</v>
      </c>
      <c r="B1710" s="17">
        <v>2723</v>
      </c>
    </row>
    <row r="1711" spans="1:2" x14ac:dyDescent="0.45">
      <c r="A1711" s="16" t="s">
        <v>769</v>
      </c>
      <c r="B1711" s="17">
        <v>332</v>
      </c>
    </row>
    <row r="1712" spans="1:2" x14ac:dyDescent="0.45">
      <c r="A1712" s="16" t="s">
        <v>1529</v>
      </c>
      <c r="B1712" s="17">
        <v>1103</v>
      </c>
    </row>
    <row r="1713" spans="1:2" x14ac:dyDescent="0.45">
      <c r="A1713" s="16" t="s">
        <v>1530</v>
      </c>
      <c r="B1713" s="17">
        <v>1104</v>
      </c>
    </row>
    <row r="1714" spans="1:2" x14ac:dyDescent="0.45">
      <c r="A1714" s="16" t="s">
        <v>770</v>
      </c>
      <c r="B1714" s="17">
        <v>333</v>
      </c>
    </row>
    <row r="1715" spans="1:2" x14ac:dyDescent="0.45">
      <c r="A1715" s="16" t="s">
        <v>3136</v>
      </c>
      <c r="B1715" s="17">
        <v>2724</v>
      </c>
    </row>
    <row r="1716" spans="1:2" x14ac:dyDescent="0.45">
      <c r="A1716" s="16" t="s">
        <v>771</v>
      </c>
      <c r="B1716" s="17">
        <v>334</v>
      </c>
    </row>
    <row r="1717" spans="1:2" x14ac:dyDescent="0.45">
      <c r="A1717" s="16" t="s">
        <v>1531</v>
      </c>
      <c r="B1717" s="17">
        <v>1105</v>
      </c>
    </row>
    <row r="1718" spans="1:2" x14ac:dyDescent="0.45">
      <c r="A1718" s="16" t="s">
        <v>3137</v>
      </c>
      <c r="B1718" s="17">
        <v>2725</v>
      </c>
    </row>
    <row r="1719" spans="1:2" x14ac:dyDescent="0.45">
      <c r="A1719" s="16" t="s">
        <v>3138</v>
      </c>
      <c r="B1719" s="17">
        <v>2726</v>
      </c>
    </row>
    <row r="1720" spans="1:2" x14ac:dyDescent="0.45">
      <c r="A1720" s="16" t="s">
        <v>3139</v>
      </c>
      <c r="B1720" s="17">
        <v>2727</v>
      </c>
    </row>
    <row r="1721" spans="1:2" x14ac:dyDescent="0.45">
      <c r="A1721" s="16" t="s">
        <v>3140</v>
      </c>
      <c r="B1721" s="17">
        <v>2728</v>
      </c>
    </row>
    <row r="1722" spans="1:2" x14ac:dyDescent="0.45">
      <c r="A1722" s="16" t="s">
        <v>772</v>
      </c>
      <c r="B1722" s="17">
        <v>335</v>
      </c>
    </row>
    <row r="1723" spans="1:2" x14ac:dyDescent="0.45">
      <c r="A1723" s="16" t="s">
        <v>3141</v>
      </c>
      <c r="B1723" s="17">
        <v>2729</v>
      </c>
    </row>
    <row r="1724" spans="1:2" x14ac:dyDescent="0.45">
      <c r="A1724" s="16" t="s">
        <v>3142</v>
      </c>
      <c r="B1724" s="17">
        <v>2730</v>
      </c>
    </row>
    <row r="1725" spans="1:2" x14ac:dyDescent="0.45">
      <c r="A1725" s="16" t="s">
        <v>3143</v>
      </c>
      <c r="B1725" s="17">
        <v>2731</v>
      </c>
    </row>
    <row r="1726" spans="1:2" x14ac:dyDescent="0.45">
      <c r="A1726" s="16" t="s">
        <v>773</v>
      </c>
      <c r="B1726" s="17">
        <v>336</v>
      </c>
    </row>
    <row r="1727" spans="1:2" x14ac:dyDescent="0.45">
      <c r="A1727" s="16" t="s">
        <v>3144</v>
      </c>
      <c r="B1727" s="17">
        <v>2732</v>
      </c>
    </row>
    <row r="1728" spans="1:2" x14ac:dyDescent="0.45">
      <c r="A1728" s="16" t="s">
        <v>1532</v>
      </c>
      <c r="B1728" s="17">
        <v>1106</v>
      </c>
    </row>
    <row r="1729" spans="1:2" x14ac:dyDescent="0.45">
      <c r="A1729" s="16" t="s">
        <v>3145</v>
      </c>
      <c r="B1729" s="17">
        <v>2733</v>
      </c>
    </row>
    <row r="1730" spans="1:2" x14ac:dyDescent="0.45">
      <c r="A1730" s="16" t="s">
        <v>774</v>
      </c>
      <c r="B1730" s="17">
        <v>337</v>
      </c>
    </row>
    <row r="1731" spans="1:2" x14ac:dyDescent="0.45">
      <c r="A1731" s="16" t="s">
        <v>3146</v>
      </c>
      <c r="B1731" s="17">
        <v>2734</v>
      </c>
    </row>
    <row r="1732" spans="1:2" x14ac:dyDescent="0.45">
      <c r="A1732" s="16" t="s">
        <v>3147</v>
      </c>
      <c r="B1732" s="17">
        <v>2735</v>
      </c>
    </row>
    <row r="1733" spans="1:2" x14ac:dyDescent="0.45">
      <c r="A1733" s="16" t="s">
        <v>3148</v>
      </c>
      <c r="B1733" s="17">
        <v>2736</v>
      </c>
    </row>
    <row r="1734" spans="1:2" x14ac:dyDescent="0.45">
      <c r="A1734" s="16" t="s">
        <v>3149</v>
      </c>
      <c r="B1734" s="17">
        <v>2737</v>
      </c>
    </row>
    <row r="1735" spans="1:2" x14ac:dyDescent="0.45">
      <c r="A1735" s="16" t="s">
        <v>3150</v>
      </c>
      <c r="B1735" s="17">
        <v>2738</v>
      </c>
    </row>
    <row r="1736" spans="1:2" x14ac:dyDescent="0.45">
      <c r="A1736" s="16" t="s">
        <v>775</v>
      </c>
      <c r="B1736" s="17">
        <v>338</v>
      </c>
    </row>
    <row r="1737" spans="1:2" x14ac:dyDescent="0.45">
      <c r="A1737" s="16" t="s">
        <v>3151</v>
      </c>
      <c r="B1737" s="17">
        <v>2739</v>
      </c>
    </row>
    <row r="1738" spans="1:2" x14ac:dyDescent="0.45">
      <c r="A1738" s="16" t="s">
        <v>1533</v>
      </c>
      <c r="B1738" s="17">
        <v>1107</v>
      </c>
    </row>
    <row r="1739" spans="1:2" x14ac:dyDescent="0.45">
      <c r="A1739" s="16" t="s">
        <v>1534</v>
      </c>
      <c r="B1739" s="17">
        <v>1108</v>
      </c>
    </row>
    <row r="1740" spans="1:2" x14ac:dyDescent="0.45">
      <c r="A1740" s="16" t="s">
        <v>3152</v>
      </c>
      <c r="B1740" s="17">
        <v>2740</v>
      </c>
    </row>
    <row r="1741" spans="1:2" x14ac:dyDescent="0.45">
      <c r="A1741" s="16" t="s">
        <v>3153</v>
      </c>
      <c r="B1741" s="17">
        <v>2741</v>
      </c>
    </row>
    <row r="1742" spans="1:2" x14ac:dyDescent="0.45">
      <c r="A1742" s="16" t="s">
        <v>776</v>
      </c>
      <c r="B1742" s="17">
        <v>339</v>
      </c>
    </row>
    <row r="1743" spans="1:2" x14ac:dyDescent="0.45">
      <c r="A1743" s="16" t="s">
        <v>3154</v>
      </c>
      <c r="B1743" s="17">
        <v>2742</v>
      </c>
    </row>
    <row r="1744" spans="1:2" x14ac:dyDescent="0.45">
      <c r="A1744" s="16" t="s">
        <v>3155</v>
      </c>
      <c r="B1744" s="17">
        <v>2743</v>
      </c>
    </row>
    <row r="1745" spans="1:2" x14ac:dyDescent="0.45">
      <c r="A1745" s="16" t="s">
        <v>3156</v>
      </c>
      <c r="B1745" s="17">
        <v>2744</v>
      </c>
    </row>
    <row r="1746" spans="1:2" x14ac:dyDescent="0.45">
      <c r="A1746" s="16" t="s">
        <v>3157</v>
      </c>
      <c r="B1746" s="17">
        <v>2745</v>
      </c>
    </row>
    <row r="1747" spans="1:2" x14ac:dyDescent="0.45">
      <c r="A1747" s="16" t="s">
        <v>3158</v>
      </c>
      <c r="B1747" s="17">
        <v>2746</v>
      </c>
    </row>
    <row r="1748" spans="1:2" x14ac:dyDescent="0.45">
      <c r="A1748" s="16" t="s">
        <v>777</v>
      </c>
      <c r="B1748" s="17">
        <v>340</v>
      </c>
    </row>
    <row r="1749" spans="1:2" x14ac:dyDescent="0.45">
      <c r="A1749" s="16" t="s">
        <v>3159</v>
      </c>
      <c r="B1749" s="17">
        <v>2747</v>
      </c>
    </row>
    <row r="1750" spans="1:2" x14ac:dyDescent="0.45">
      <c r="A1750" s="16" t="s">
        <v>1535</v>
      </c>
      <c r="B1750" s="17">
        <v>1109</v>
      </c>
    </row>
    <row r="1751" spans="1:2" x14ac:dyDescent="0.45">
      <c r="A1751" s="16" t="s">
        <v>1536</v>
      </c>
      <c r="B1751" s="17">
        <v>1110</v>
      </c>
    </row>
    <row r="1752" spans="1:2" x14ac:dyDescent="0.45">
      <c r="A1752" s="16" t="s">
        <v>1537</v>
      </c>
      <c r="B1752" s="17">
        <v>1111</v>
      </c>
    </row>
    <row r="1753" spans="1:2" x14ac:dyDescent="0.45">
      <c r="A1753" s="16" t="s">
        <v>1538</v>
      </c>
      <c r="B1753" s="17">
        <v>1112</v>
      </c>
    </row>
    <row r="1754" spans="1:2" x14ac:dyDescent="0.45">
      <c r="A1754" s="16" t="s">
        <v>3160</v>
      </c>
      <c r="B1754" s="17">
        <v>2748</v>
      </c>
    </row>
    <row r="1755" spans="1:2" x14ac:dyDescent="0.45">
      <c r="A1755" s="16" t="s">
        <v>3161</v>
      </c>
      <c r="B1755" s="17">
        <v>2749</v>
      </c>
    </row>
    <row r="1756" spans="1:2" x14ac:dyDescent="0.45">
      <c r="A1756" s="16" t="s">
        <v>3162</v>
      </c>
      <c r="B1756" s="17">
        <v>2750</v>
      </c>
    </row>
    <row r="1757" spans="1:2" x14ac:dyDescent="0.45">
      <c r="A1757" s="16" t="s">
        <v>778</v>
      </c>
      <c r="B1757" s="17">
        <v>341</v>
      </c>
    </row>
    <row r="1758" spans="1:2" x14ac:dyDescent="0.45">
      <c r="A1758" s="16" t="s">
        <v>1539</v>
      </c>
      <c r="B1758" s="17">
        <v>1113</v>
      </c>
    </row>
    <row r="1759" spans="1:2" x14ac:dyDescent="0.45">
      <c r="A1759" s="16" t="s">
        <v>3163</v>
      </c>
      <c r="B1759" s="17">
        <v>2751</v>
      </c>
    </row>
    <row r="1760" spans="1:2" x14ac:dyDescent="0.45">
      <c r="A1760" s="16" t="s">
        <v>3164</v>
      </c>
      <c r="B1760" s="17">
        <v>2752</v>
      </c>
    </row>
    <row r="1761" spans="1:2" x14ac:dyDescent="0.45">
      <c r="A1761" s="16" t="s">
        <v>3165</v>
      </c>
      <c r="B1761" s="17">
        <v>2753</v>
      </c>
    </row>
    <row r="1762" spans="1:2" x14ac:dyDescent="0.45">
      <c r="A1762" s="16" t="s">
        <v>3166</v>
      </c>
      <c r="B1762" s="17">
        <v>2754</v>
      </c>
    </row>
    <row r="1763" spans="1:2" x14ac:dyDescent="0.45">
      <c r="A1763" s="16" t="s">
        <v>3167</v>
      </c>
      <c r="B1763" s="17">
        <v>2755</v>
      </c>
    </row>
    <row r="1764" spans="1:2" x14ac:dyDescent="0.45">
      <c r="A1764" s="16" t="s">
        <v>3168</v>
      </c>
      <c r="B1764" s="17">
        <v>2756</v>
      </c>
    </row>
    <row r="1765" spans="1:2" x14ac:dyDescent="0.45">
      <c r="A1765" s="16" t="s">
        <v>3169</v>
      </c>
      <c r="B1765" s="17">
        <v>2757</v>
      </c>
    </row>
    <row r="1766" spans="1:2" x14ac:dyDescent="0.45">
      <c r="A1766" s="16" t="s">
        <v>3170</v>
      </c>
      <c r="B1766" s="17">
        <v>2758</v>
      </c>
    </row>
    <row r="1767" spans="1:2" x14ac:dyDescent="0.45">
      <c r="A1767" s="16" t="s">
        <v>3171</v>
      </c>
      <c r="B1767" s="17">
        <v>2759</v>
      </c>
    </row>
    <row r="1768" spans="1:2" x14ac:dyDescent="0.45">
      <c r="A1768" s="16" t="s">
        <v>779</v>
      </c>
      <c r="B1768" s="17">
        <v>342</v>
      </c>
    </row>
    <row r="1769" spans="1:2" x14ac:dyDescent="0.45">
      <c r="A1769" s="16" t="s">
        <v>3172</v>
      </c>
      <c r="B1769" s="17">
        <v>2760</v>
      </c>
    </row>
    <row r="1770" spans="1:2" x14ac:dyDescent="0.45">
      <c r="A1770" s="16" t="s">
        <v>3173</v>
      </c>
      <c r="B1770" s="17">
        <v>2761</v>
      </c>
    </row>
    <row r="1771" spans="1:2" x14ac:dyDescent="0.45">
      <c r="A1771" s="16" t="s">
        <v>3174</v>
      </c>
      <c r="B1771" s="17">
        <v>2762</v>
      </c>
    </row>
    <row r="1772" spans="1:2" x14ac:dyDescent="0.45">
      <c r="A1772" s="16" t="s">
        <v>780</v>
      </c>
      <c r="B1772" s="17">
        <v>343</v>
      </c>
    </row>
    <row r="1773" spans="1:2" x14ac:dyDescent="0.45">
      <c r="A1773" s="16" t="s">
        <v>1540</v>
      </c>
      <c r="B1773" s="17">
        <v>1114</v>
      </c>
    </row>
    <row r="1774" spans="1:2" x14ac:dyDescent="0.45">
      <c r="A1774" s="16" t="s">
        <v>3175</v>
      </c>
      <c r="B1774" s="17">
        <v>2763</v>
      </c>
    </row>
    <row r="1775" spans="1:2" x14ac:dyDescent="0.45">
      <c r="A1775" s="16" t="s">
        <v>3176</v>
      </c>
      <c r="B1775" s="17">
        <v>2764</v>
      </c>
    </row>
    <row r="1776" spans="1:2" x14ac:dyDescent="0.45">
      <c r="A1776" s="16" t="s">
        <v>3177</v>
      </c>
      <c r="B1776" s="17">
        <v>2765</v>
      </c>
    </row>
    <row r="1777" spans="1:2" x14ac:dyDescent="0.45">
      <c r="A1777" s="16" t="s">
        <v>3178</v>
      </c>
      <c r="B1777" s="17">
        <v>2766</v>
      </c>
    </row>
    <row r="1778" spans="1:2" x14ac:dyDescent="0.45">
      <c r="A1778" s="16" t="s">
        <v>3179</v>
      </c>
      <c r="B1778" s="17">
        <v>2767</v>
      </c>
    </row>
    <row r="1779" spans="1:2" x14ac:dyDescent="0.45">
      <c r="A1779" s="16" t="s">
        <v>3180</v>
      </c>
      <c r="B1779" s="17">
        <v>2768</v>
      </c>
    </row>
    <row r="1780" spans="1:2" x14ac:dyDescent="0.45">
      <c r="A1780" s="16" t="s">
        <v>3181</v>
      </c>
      <c r="B1780" s="17">
        <v>2769</v>
      </c>
    </row>
    <row r="1781" spans="1:2" x14ac:dyDescent="0.45">
      <c r="A1781" s="16" t="s">
        <v>3182</v>
      </c>
      <c r="B1781" s="17">
        <v>2770</v>
      </c>
    </row>
    <row r="1782" spans="1:2" x14ac:dyDescent="0.45">
      <c r="A1782" s="16" t="s">
        <v>3183</v>
      </c>
      <c r="B1782" s="17">
        <v>2771</v>
      </c>
    </row>
    <row r="1783" spans="1:2" x14ac:dyDescent="0.45">
      <c r="A1783" s="16" t="s">
        <v>781</v>
      </c>
      <c r="B1783" s="17">
        <v>344</v>
      </c>
    </row>
    <row r="1784" spans="1:2" x14ac:dyDescent="0.45">
      <c r="A1784" s="16" t="s">
        <v>3184</v>
      </c>
      <c r="B1784" s="17">
        <v>2772</v>
      </c>
    </row>
    <row r="1785" spans="1:2" x14ac:dyDescent="0.45">
      <c r="A1785" s="16" t="s">
        <v>3185</v>
      </c>
      <c r="B1785" s="17">
        <v>2773</v>
      </c>
    </row>
    <row r="1786" spans="1:2" x14ac:dyDescent="0.45">
      <c r="A1786" s="16" t="s">
        <v>1854</v>
      </c>
      <c r="B1786" s="17">
        <v>1431</v>
      </c>
    </row>
    <row r="1787" spans="1:2" x14ac:dyDescent="0.45">
      <c r="A1787" s="16" t="s">
        <v>3186</v>
      </c>
      <c r="B1787" s="17">
        <v>2774</v>
      </c>
    </row>
    <row r="1788" spans="1:2" x14ac:dyDescent="0.45">
      <c r="A1788" s="16" t="s">
        <v>3187</v>
      </c>
      <c r="B1788" s="17">
        <v>2775</v>
      </c>
    </row>
    <row r="1789" spans="1:2" x14ac:dyDescent="0.45">
      <c r="A1789" s="16" t="s">
        <v>782</v>
      </c>
      <c r="B1789" s="17">
        <v>345</v>
      </c>
    </row>
    <row r="1790" spans="1:2" x14ac:dyDescent="0.45">
      <c r="A1790" s="16" t="s">
        <v>783</v>
      </c>
      <c r="B1790" s="17">
        <v>346</v>
      </c>
    </row>
    <row r="1791" spans="1:2" x14ac:dyDescent="0.45">
      <c r="A1791" s="16" t="s">
        <v>3188</v>
      </c>
      <c r="B1791" s="17">
        <v>2776</v>
      </c>
    </row>
    <row r="1792" spans="1:2" x14ac:dyDescent="0.45">
      <c r="A1792" s="16" t="s">
        <v>1541</v>
      </c>
      <c r="B1792" s="17">
        <v>1115</v>
      </c>
    </row>
    <row r="1793" spans="1:2" x14ac:dyDescent="0.45">
      <c r="A1793" s="16" t="s">
        <v>784</v>
      </c>
      <c r="B1793" s="17">
        <v>347</v>
      </c>
    </row>
    <row r="1794" spans="1:2" x14ac:dyDescent="0.45">
      <c r="A1794" s="16" t="s">
        <v>3189</v>
      </c>
      <c r="B1794" s="17">
        <v>2777</v>
      </c>
    </row>
    <row r="1795" spans="1:2" x14ac:dyDescent="0.45">
      <c r="A1795" s="16" t="s">
        <v>3190</v>
      </c>
      <c r="B1795" s="17">
        <v>2778</v>
      </c>
    </row>
    <row r="1796" spans="1:2" x14ac:dyDescent="0.45">
      <c r="A1796" s="16" t="s">
        <v>3191</v>
      </c>
      <c r="B1796" s="17">
        <v>2779</v>
      </c>
    </row>
    <row r="1797" spans="1:2" x14ac:dyDescent="0.45">
      <c r="A1797" s="16" t="s">
        <v>3192</v>
      </c>
      <c r="B1797" s="17">
        <v>2780</v>
      </c>
    </row>
    <row r="1798" spans="1:2" x14ac:dyDescent="0.45">
      <c r="A1798" s="16" t="s">
        <v>785</v>
      </c>
      <c r="B1798" s="17">
        <v>348</v>
      </c>
    </row>
    <row r="1799" spans="1:2" x14ac:dyDescent="0.45">
      <c r="A1799" s="16" t="s">
        <v>3193</v>
      </c>
      <c r="B1799" s="17">
        <v>2781</v>
      </c>
    </row>
    <row r="1800" spans="1:2" x14ac:dyDescent="0.45">
      <c r="A1800" s="16" t="s">
        <v>786</v>
      </c>
      <c r="B1800" s="17">
        <v>349</v>
      </c>
    </row>
    <row r="1801" spans="1:2" x14ac:dyDescent="0.45">
      <c r="A1801" s="16" t="s">
        <v>3194</v>
      </c>
      <c r="B1801" s="17">
        <v>2782</v>
      </c>
    </row>
    <row r="1802" spans="1:2" x14ac:dyDescent="0.45">
      <c r="A1802" s="16" t="s">
        <v>3195</v>
      </c>
      <c r="B1802" s="17">
        <v>2783</v>
      </c>
    </row>
    <row r="1803" spans="1:2" x14ac:dyDescent="0.45">
      <c r="A1803" s="16" t="s">
        <v>3196</v>
      </c>
      <c r="B1803" s="17">
        <v>2784</v>
      </c>
    </row>
    <row r="1804" spans="1:2" x14ac:dyDescent="0.45">
      <c r="A1804" s="16" t="s">
        <v>3197</v>
      </c>
      <c r="B1804" s="17">
        <v>2785</v>
      </c>
    </row>
    <row r="1805" spans="1:2" x14ac:dyDescent="0.45">
      <c r="A1805" s="16" t="s">
        <v>3198</v>
      </c>
      <c r="B1805" s="17">
        <v>2786</v>
      </c>
    </row>
    <row r="1806" spans="1:2" x14ac:dyDescent="0.45">
      <c r="A1806" s="16" t="s">
        <v>3199</v>
      </c>
      <c r="B1806" s="17">
        <v>2787</v>
      </c>
    </row>
    <row r="1807" spans="1:2" x14ac:dyDescent="0.45">
      <c r="A1807" s="16" t="s">
        <v>3200</v>
      </c>
      <c r="B1807" s="17">
        <v>2788</v>
      </c>
    </row>
    <row r="1808" spans="1:2" x14ac:dyDescent="0.45">
      <c r="A1808" s="16" t="s">
        <v>787</v>
      </c>
      <c r="B1808" s="17">
        <v>350</v>
      </c>
    </row>
    <row r="1809" spans="1:2" x14ac:dyDescent="0.45">
      <c r="A1809" s="16" t="s">
        <v>3201</v>
      </c>
      <c r="B1809" s="17">
        <v>2789</v>
      </c>
    </row>
    <row r="1810" spans="1:2" x14ac:dyDescent="0.45">
      <c r="A1810" s="16" t="s">
        <v>1542</v>
      </c>
      <c r="B1810" s="17">
        <v>1116</v>
      </c>
    </row>
    <row r="1811" spans="1:2" x14ac:dyDescent="0.45">
      <c r="A1811" s="16" t="s">
        <v>3202</v>
      </c>
      <c r="B1811" s="17">
        <v>2790</v>
      </c>
    </row>
    <row r="1812" spans="1:2" x14ac:dyDescent="0.45">
      <c r="A1812" s="16" t="s">
        <v>788</v>
      </c>
      <c r="B1812" s="17">
        <v>351</v>
      </c>
    </row>
    <row r="1813" spans="1:2" x14ac:dyDescent="0.45">
      <c r="A1813" s="16" t="s">
        <v>3203</v>
      </c>
      <c r="B1813" s="17">
        <v>2791</v>
      </c>
    </row>
    <row r="1814" spans="1:2" x14ac:dyDescent="0.45">
      <c r="A1814" s="16" t="s">
        <v>3204</v>
      </c>
      <c r="B1814" s="17">
        <v>2792</v>
      </c>
    </row>
    <row r="1815" spans="1:2" x14ac:dyDescent="0.45">
      <c r="A1815" s="16" t="s">
        <v>3205</v>
      </c>
      <c r="B1815" s="17">
        <v>2793</v>
      </c>
    </row>
    <row r="1816" spans="1:2" x14ac:dyDescent="0.45">
      <c r="A1816" s="16" t="s">
        <v>3206</v>
      </c>
      <c r="B1816" s="17">
        <v>2794</v>
      </c>
    </row>
    <row r="1817" spans="1:2" x14ac:dyDescent="0.45">
      <c r="A1817" s="16" t="s">
        <v>789</v>
      </c>
      <c r="B1817" s="17">
        <v>352</v>
      </c>
    </row>
    <row r="1818" spans="1:2" x14ac:dyDescent="0.45">
      <c r="A1818" s="16" t="s">
        <v>3207</v>
      </c>
      <c r="B1818" s="17">
        <v>2795</v>
      </c>
    </row>
    <row r="1819" spans="1:2" x14ac:dyDescent="0.45">
      <c r="A1819" s="16" t="s">
        <v>790</v>
      </c>
      <c r="B1819" s="17">
        <v>353</v>
      </c>
    </row>
    <row r="1820" spans="1:2" x14ac:dyDescent="0.45">
      <c r="A1820" s="16" t="s">
        <v>3208</v>
      </c>
      <c r="B1820" s="17">
        <v>2796</v>
      </c>
    </row>
    <row r="1821" spans="1:2" x14ac:dyDescent="0.45">
      <c r="A1821" s="16" t="s">
        <v>3209</v>
      </c>
      <c r="B1821" s="17">
        <v>2797</v>
      </c>
    </row>
    <row r="1822" spans="1:2" x14ac:dyDescent="0.45">
      <c r="A1822" s="16" t="s">
        <v>3210</v>
      </c>
      <c r="B1822" s="17">
        <v>2798</v>
      </c>
    </row>
    <row r="1823" spans="1:2" x14ac:dyDescent="0.45">
      <c r="A1823" s="16" t="s">
        <v>791</v>
      </c>
      <c r="B1823" s="17">
        <v>354</v>
      </c>
    </row>
    <row r="1824" spans="1:2" x14ac:dyDescent="0.45">
      <c r="A1824" s="16" t="s">
        <v>3211</v>
      </c>
      <c r="B1824" s="17">
        <v>2799</v>
      </c>
    </row>
    <row r="1825" spans="1:2" x14ac:dyDescent="0.45">
      <c r="A1825" s="16" t="s">
        <v>3212</v>
      </c>
      <c r="B1825" s="17">
        <v>2800</v>
      </c>
    </row>
    <row r="1826" spans="1:2" x14ac:dyDescent="0.45">
      <c r="A1826" s="16" t="s">
        <v>3213</v>
      </c>
      <c r="B1826" s="17">
        <v>2801</v>
      </c>
    </row>
    <row r="1827" spans="1:2" x14ac:dyDescent="0.45">
      <c r="A1827" s="16" t="s">
        <v>792</v>
      </c>
      <c r="B1827" s="17">
        <v>355</v>
      </c>
    </row>
    <row r="1828" spans="1:2" x14ac:dyDescent="0.45">
      <c r="A1828" s="16" t="s">
        <v>3214</v>
      </c>
      <c r="B1828" s="17">
        <v>2802</v>
      </c>
    </row>
    <row r="1829" spans="1:2" x14ac:dyDescent="0.45">
      <c r="A1829" s="16" t="s">
        <v>3215</v>
      </c>
      <c r="B1829" s="17">
        <v>2803</v>
      </c>
    </row>
    <row r="1830" spans="1:2" x14ac:dyDescent="0.45">
      <c r="A1830" s="16" t="s">
        <v>3216</v>
      </c>
      <c r="B1830" s="17">
        <v>2804</v>
      </c>
    </row>
    <row r="1831" spans="1:2" x14ac:dyDescent="0.45">
      <c r="A1831" s="16" t="s">
        <v>793</v>
      </c>
      <c r="B1831" s="17">
        <v>356</v>
      </c>
    </row>
    <row r="1832" spans="1:2" x14ac:dyDescent="0.45">
      <c r="A1832" s="16" t="s">
        <v>3217</v>
      </c>
      <c r="B1832" s="17">
        <v>2805</v>
      </c>
    </row>
    <row r="1833" spans="1:2" x14ac:dyDescent="0.45">
      <c r="A1833" s="16" t="s">
        <v>3218</v>
      </c>
      <c r="B1833" s="17">
        <v>2806</v>
      </c>
    </row>
    <row r="1834" spans="1:2" x14ac:dyDescent="0.45">
      <c r="A1834" s="16" t="s">
        <v>3219</v>
      </c>
      <c r="B1834" s="17">
        <v>2807</v>
      </c>
    </row>
    <row r="1835" spans="1:2" x14ac:dyDescent="0.45">
      <c r="A1835" s="16" t="s">
        <v>794</v>
      </c>
      <c r="B1835" s="17">
        <v>357</v>
      </c>
    </row>
    <row r="1836" spans="1:2" x14ac:dyDescent="0.45">
      <c r="A1836" s="16" t="s">
        <v>3220</v>
      </c>
      <c r="B1836" s="17">
        <v>2808</v>
      </c>
    </row>
    <row r="1837" spans="1:2" x14ac:dyDescent="0.45">
      <c r="A1837" s="16" t="s">
        <v>3221</v>
      </c>
      <c r="B1837" s="17">
        <v>2809</v>
      </c>
    </row>
    <row r="1838" spans="1:2" x14ac:dyDescent="0.45">
      <c r="A1838" s="16" t="s">
        <v>3222</v>
      </c>
      <c r="B1838" s="17">
        <v>2810</v>
      </c>
    </row>
    <row r="1839" spans="1:2" x14ac:dyDescent="0.45">
      <c r="A1839" s="16" t="s">
        <v>3223</v>
      </c>
      <c r="B1839" s="17">
        <v>2811</v>
      </c>
    </row>
    <row r="1840" spans="1:2" x14ac:dyDescent="0.45">
      <c r="A1840" s="16" t="s">
        <v>3224</v>
      </c>
      <c r="B1840" s="17">
        <v>2812</v>
      </c>
    </row>
    <row r="1841" spans="1:2" x14ac:dyDescent="0.45">
      <c r="A1841" s="16" t="s">
        <v>3225</v>
      </c>
      <c r="B1841" s="17">
        <v>2813</v>
      </c>
    </row>
    <row r="1842" spans="1:2" x14ac:dyDescent="0.45">
      <c r="A1842" s="16" t="s">
        <v>3226</v>
      </c>
      <c r="B1842" s="17">
        <v>2814</v>
      </c>
    </row>
    <row r="1843" spans="1:2" x14ac:dyDescent="0.45">
      <c r="A1843" s="16" t="s">
        <v>3227</v>
      </c>
      <c r="B1843" s="17">
        <v>2815</v>
      </c>
    </row>
    <row r="1844" spans="1:2" x14ac:dyDescent="0.45">
      <c r="A1844" s="16" t="s">
        <v>3228</v>
      </c>
      <c r="B1844" s="17">
        <v>2816</v>
      </c>
    </row>
    <row r="1845" spans="1:2" x14ac:dyDescent="0.45">
      <c r="A1845" s="16" t="s">
        <v>3229</v>
      </c>
      <c r="B1845" s="17">
        <v>2817</v>
      </c>
    </row>
    <row r="1846" spans="1:2" x14ac:dyDescent="0.45">
      <c r="A1846" s="16" t="s">
        <v>795</v>
      </c>
      <c r="B1846" s="17">
        <v>358</v>
      </c>
    </row>
    <row r="1847" spans="1:2" x14ac:dyDescent="0.45">
      <c r="A1847" s="16" t="s">
        <v>3230</v>
      </c>
      <c r="B1847" s="17">
        <v>2818</v>
      </c>
    </row>
    <row r="1848" spans="1:2" x14ac:dyDescent="0.45">
      <c r="A1848" s="16" t="s">
        <v>3231</v>
      </c>
      <c r="B1848" s="17">
        <v>2819</v>
      </c>
    </row>
    <row r="1849" spans="1:2" x14ac:dyDescent="0.45">
      <c r="A1849" s="16" t="s">
        <v>796</v>
      </c>
      <c r="B1849" s="17">
        <v>359</v>
      </c>
    </row>
    <row r="1850" spans="1:2" x14ac:dyDescent="0.45">
      <c r="A1850" s="16" t="s">
        <v>3232</v>
      </c>
      <c r="B1850" s="17">
        <v>2820</v>
      </c>
    </row>
    <row r="1851" spans="1:2" x14ac:dyDescent="0.45">
      <c r="A1851" s="16" t="s">
        <v>3233</v>
      </c>
      <c r="B1851" s="17">
        <v>2821</v>
      </c>
    </row>
    <row r="1852" spans="1:2" x14ac:dyDescent="0.45">
      <c r="A1852" s="16" t="s">
        <v>3234</v>
      </c>
      <c r="B1852" s="17">
        <v>2822</v>
      </c>
    </row>
    <row r="1853" spans="1:2" x14ac:dyDescent="0.45">
      <c r="A1853" s="16" t="s">
        <v>3235</v>
      </c>
      <c r="B1853" s="17">
        <v>2823</v>
      </c>
    </row>
    <row r="1854" spans="1:2" x14ac:dyDescent="0.45">
      <c r="A1854" s="16" t="s">
        <v>797</v>
      </c>
      <c r="B1854" s="17">
        <v>360</v>
      </c>
    </row>
    <row r="1855" spans="1:2" x14ac:dyDescent="0.45">
      <c r="A1855" s="16" t="s">
        <v>798</v>
      </c>
      <c r="B1855" s="17">
        <v>361</v>
      </c>
    </row>
    <row r="1856" spans="1:2" x14ac:dyDescent="0.45">
      <c r="A1856" s="16" t="s">
        <v>3236</v>
      </c>
      <c r="B1856" s="17">
        <v>2824</v>
      </c>
    </row>
    <row r="1857" spans="1:2" x14ac:dyDescent="0.45">
      <c r="A1857" s="16" t="s">
        <v>3237</v>
      </c>
      <c r="B1857" s="17">
        <v>2825</v>
      </c>
    </row>
    <row r="1858" spans="1:2" x14ac:dyDescent="0.45">
      <c r="A1858" s="16" t="s">
        <v>3238</v>
      </c>
      <c r="B1858" s="17">
        <v>2826</v>
      </c>
    </row>
    <row r="1859" spans="1:2" x14ac:dyDescent="0.45">
      <c r="A1859" s="16" t="s">
        <v>3239</v>
      </c>
      <c r="B1859" s="17">
        <v>2827</v>
      </c>
    </row>
    <row r="1860" spans="1:2" x14ac:dyDescent="0.45">
      <c r="A1860" s="16" t="s">
        <v>3240</v>
      </c>
      <c r="B1860" s="17">
        <v>2828</v>
      </c>
    </row>
    <row r="1861" spans="1:2" x14ac:dyDescent="0.45">
      <c r="A1861" s="16" t="s">
        <v>3241</v>
      </c>
      <c r="B1861" s="17">
        <v>2829</v>
      </c>
    </row>
    <row r="1862" spans="1:2" x14ac:dyDescent="0.45">
      <c r="A1862" s="16" t="s">
        <v>799</v>
      </c>
      <c r="B1862" s="17">
        <v>362</v>
      </c>
    </row>
    <row r="1863" spans="1:2" x14ac:dyDescent="0.45">
      <c r="A1863" s="16" t="s">
        <v>3242</v>
      </c>
      <c r="B1863" s="17">
        <v>2830</v>
      </c>
    </row>
    <row r="1864" spans="1:2" x14ac:dyDescent="0.45">
      <c r="A1864" s="16" t="s">
        <v>800</v>
      </c>
      <c r="B1864" s="17">
        <v>363</v>
      </c>
    </row>
    <row r="1865" spans="1:2" x14ac:dyDescent="0.45">
      <c r="A1865" s="16" t="s">
        <v>1839</v>
      </c>
      <c r="B1865" s="17">
        <v>1415</v>
      </c>
    </row>
    <row r="1866" spans="1:2" x14ac:dyDescent="0.45">
      <c r="A1866" s="16" t="s">
        <v>3243</v>
      </c>
      <c r="B1866" s="17">
        <v>2831</v>
      </c>
    </row>
    <row r="1867" spans="1:2" x14ac:dyDescent="0.45">
      <c r="A1867" s="16" t="s">
        <v>801</v>
      </c>
      <c r="B1867" s="17">
        <v>364</v>
      </c>
    </row>
    <row r="1868" spans="1:2" x14ac:dyDescent="0.45">
      <c r="A1868" s="16" t="s">
        <v>1543</v>
      </c>
      <c r="B1868" s="17">
        <v>1117</v>
      </c>
    </row>
    <row r="1869" spans="1:2" x14ac:dyDescent="0.45">
      <c r="A1869" s="16" t="s">
        <v>1544</v>
      </c>
      <c r="B1869" s="17">
        <v>1118</v>
      </c>
    </row>
    <row r="1870" spans="1:2" x14ac:dyDescent="0.45">
      <c r="A1870" s="16" t="s">
        <v>1545</v>
      </c>
      <c r="B1870" s="17">
        <v>1119</v>
      </c>
    </row>
    <row r="1871" spans="1:2" x14ac:dyDescent="0.45">
      <c r="A1871" s="16" t="s">
        <v>1546</v>
      </c>
      <c r="B1871" s="17">
        <v>1120</v>
      </c>
    </row>
    <row r="1872" spans="1:2" x14ac:dyDescent="0.45">
      <c r="A1872" s="16" t="s">
        <v>3244</v>
      </c>
      <c r="B1872" s="17">
        <v>2832</v>
      </c>
    </row>
    <row r="1873" spans="1:2" x14ac:dyDescent="0.45">
      <c r="A1873" s="16" t="s">
        <v>802</v>
      </c>
      <c r="B1873" s="17">
        <v>365</v>
      </c>
    </row>
    <row r="1874" spans="1:2" x14ac:dyDescent="0.45">
      <c r="A1874" s="16" t="s">
        <v>1547</v>
      </c>
      <c r="B1874" s="17">
        <v>1121</v>
      </c>
    </row>
    <row r="1875" spans="1:2" x14ac:dyDescent="0.45">
      <c r="A1875" s="16" t="s">
        <v>1548</v>
      </c>
      <c r="B1875" s="17">
        <v>1122</v>
      </c>
    </row>
    <row r="1876" spans="1:2" x14ac:dyDescent="0.45">
      <c r="A1876" s="16" t="s">
        <v>3245</v>
      </c>
      <c r="B1876" s="17">
        <v>2833</v>
      </c>
    </row>
    <row r="1877" spans="1:2" x14ac:dyDescent="0.45">
      <c r="A1877" s="16" t="s">
        <v>3246</v>
      </c>
      <c r="B1877" s="17">
        <v>2834</v>
      </c>
    </row>
    <row r="1878" spans="1:2" x14ac:dyDescent="0.45">
      <c r="A1878" s="16" t="s">
        <v>3247</v>
      </c>
      <c r="B1878" s="17">
        <v>2835</v>
      </c>
    </row>
    <row r="1879" spans="1:2" x14ac:dyDescent="0.45">
      <c r="A1879" s="16" t="s">
        <v>3248</v>
      </c>
      <c r="B1879" s="17">
        <v>2836</v>
      </c>
    </row>
    <row r="1880" spans="1:2" x14ac:dyDescent="0.45">
      <c r="A1880" s="16" t="s">
        <v>3249</v>
      </c>
      <c r="B1880" s="17">
        <v>2837</v>
      </c>
    </row>
    <row r="1881" spans="1:2" x14ac:dyDescent="0.45">
      <c r="A1881" s="16" t="s">
        <v>3250</v>
      </c>
      <c r="B1881" s="17">
        <v>2838</v>
      </c>
    </row>
    <row r="1882" spans="1:2" x14ac:dyDescent="0.45">
      <c r="A1882" s="16" t="s">
        <v>3251</v>
      </c>
      <c r="B1882" s="17">
        <v>2839</v>
      </c>
    </row>
    <row r="1883" spans="1:2" x14ac:dyDescent="0.45">
      <c r="A1883" s="16" t="s">
        <v>3252</v>
      </c>
      <c r="B1883" s="17">
        <v>2840</v>
      </c>
    </row>
    <row r="1884" spans="1:2" x14ac:dyDescent="0.45">
      <c r="A1884" s="16" t="s">
        <v>3253</v>
      </c>
      <c r="B1884" s="17">
        <v>2841</v>
      </c>
    </row>
    <row r="1885" spans="1:2" x14ac:dyDescent="0.45">
      <c r="A1885" s="16" t="s">
        <v>3254</v>
      </c>
      <c r="B1885" s="17">
        <v>2842</v>
      </c>
    </row>
    <row r="1886" spans="1:2" x14ac:dyDescent="0.45">
      <c r="A1886" s="16" t="s">
        <v>3255</v>
      </c>
      <c r="B1886" s="17">
        <v>2843</v>
      </c>
    </row>
    <row r="1887" spans="1:2" x14ac:dyDescent="0.45">
      <c r="A1887" s="16" t="s">
        <v>3256</v>
      </c>
      <c r="B1887" s="17">
        <v>2844</v>
      </c>
    </row>
    <row r="1888" spans="1:2" x14ac:dyDescent="0.45">
      <c r="A1888" s="16" t="s">
        <v>3257</v>
      </c>
      <c r="B1888" s="17">
        <v>2845</v>
      </c>
    </row>
    <row r="1889" spans="1:2" x14ac:dyDescent="0.45">
      <c r="A1889" s="16" t="s">
        <v>3258</v>
      </c>
      <c r="B1889" s="17">
        <v>2846</v>
      </c>
    </row>
    <row r="1890" spans="1:2" x14ac:dyDescent="0.45">
      <c r="A1890" s="16" t="s">
        <v>3259</v>
      </c>
      <c r="B1890" s="17">
        <v>2847</v>
      </c>
    </row>
    <row r="1891" spans="1:2" x14ac:dyDescent="0.45">
      <c r="A1891" s="16" t="s">
        <v>3260</v>
      </c>
      <c r="B1891" s="17">
        <v>2848</v>
      </c>
    </row>
    <row r="1892" spans="1:2" x14ac:dyDescent="0.45">
      <c r="A1892" s="16" t="s">
        <v>3261</v>
      </c>
      <c r="B1892" s="17">
        <v>2849</v>
      </c>
    </row>
    <row r="1893" spans="1:2" x14ac:dyDescent="0.45">
      <c r="A1893" s="16" t="s">
        <v>803</v>
      </c>
      <c r="B1893" s="17">
        <v>366</v>
      </c>
    </row>
    <row r="1894" spans="1:2" x14ac:dyDescent="0.45">
      <c r="A1894" s="16" t="s">
        <v>3262</v>
      </c>
      <c r="B1894" s="17">
        <v>2850</v>
      </c>
    </row>
    <row r="1895" spans="1:2" x14ac:dyDescent="0.45">
      <c r="A1895" s="16" t="s">
        <v>3263</v>
      </c>
      <c r="B1895" s="17">
        <v>2851</v>
      </c>
    </row>
    <row r="1896" spans="1:2" x14ac:dyDescent="0.45">
      <c r="A1896" s="16" t="s">
        <v>3264</v>
      </c>
      <c r="B1896" s="17">
        <v>2852</v>
      </c>
    </row>
    <row r="1897" spans="1:2" x14ac:dyDescent="0.45">
      <c r="A1897" s="16" t="s">
        <v>804</v>
      </c>
      <c r="B1897" s="17">
        <v>367</v>
      </c>
    </row>
    <row r="1898" spans="1:2" x14ac:dyDescent="0.45">
      <c r="A1898" s="16" t="s">
        <v>3265</v>
      </c>
      <c r="B1898" s="17">
        <v>2853</v>
      </c>
    </row>
    <row r="1899" spans="1:2" x14ac:dyDescent="0.45">
      <c r="A1899" s="16" t="s">
        <v>3266</v>
      </c>
      <c r="B1899" s="17">
        <v>2854</v>
      </c>
    </row>
    <row r="1900" spans="1:2" x14ac:dyDescent="0.45">
      <c r="A1900" s="16" t="s">
        <v>3267</v>
      </c>
      <c r="B1900" s="17">
        <v>2855</v>
      </c>
    </row>
    <row r="1901" spans="1:2" x14ac:dyDescent="0.45">
      <c r="A1901" s="16" t="s">
        <v>3268</v>
      </c>
      <c r="B1901" s="17">
        <v>2856</v>
      </c>
    </row>
    <row r="1902" spans="1:2" x14ac:dyDescent="0.45">
      <c r="A1902" s="16" t="s">
        <v>3269</v>
      </c>
      <c r="B1902" s="17">
        <v>2857</v>
      </c>
    </row>
    <row r="1903" spans="1:2" x14ac:dyDescent="0.45">
      <c r="A1903" s="16" t="s">
        <v>3270</v>
      </c>
      <c r="B1903" s="17">
        <v>2858</v>
      </c>
    </row>
    <row r="1904" spans="1:2" x14ac:dyDescent="0.45">
      <c r="A1904" s="16" t="s">
        <v>3271</v>
      </c>
      <c r="B1904" s="17">
        <v>2859</v>
      </c>
    </row>
    <row r="1905" spans="1:2" x14ac:dyDescent="0.45">
      <c r="A1905" s="16" t="s">
        <v>3272</v>
      </c>
      <c r="B1905" s="17">
        <v>2860</v>
      </c>
    </row>
    <row r="1906" spans="1:2" x14ac:dyDescent="0.45">
      <c r="A1906" s="16" t="s">
        <v>3273</v>
      </c>
      <c r="B1906" s="17">
        <v>2861</v>
      </c>
    </row>
    <row r="1907" spans="1:2" x14ac:dyDescent="0.45">
      <c r="A1907" s="16" t="s">
        <v>3274</v>
      </c>
      <c r="B1907" s="17">
        <v>2862</v>
      </c>
    </row>
    <row r="1908" spans="1:2" x14ac:dyDescent="0.45">
      <c r="A1908" s="16" t="s">
        <v>3275</v>
      </c>
      <c r="B1908" s="17">
        <v>2863</v>
      </c>
    </row>
    <row r="1909" spans="1:2" x14ac:dyDescent="0.45">
      <c r="A1909" s="16" t="s">
        <v>805</v>
      </c>
      <c r="B1909" s="17">
        <v>368</v>
      </c>
    </row>
    <row r="1910" spans="1:2" x14ac:dyDescent="0.45">
      <c r="A1910" s="16" t="s">
        <v>3276</v>
      </c>
      <c r="B1910" s="17">
        <v>2864</v>
      </c>
    </row>
    <row r="1911" spans="1:2" x14ac:dyDescent="0.45">
      <c r="A1911" s="16" t="s">
        <v>806</v>
      </c>
      <c r="B1911" s="17">
        <v>369</v>
      </c>
    </row>
    <row r="1912" spans="1:2" x14ac:dyDescent="0.45">
      <c r="A1912" s="16" t="s">
        <v>1549</v>
      </c>
      <c r="B1912" s="17">
        <v>1123</v>
      </c>
    </row>
    <row r="1913" spans="1:2" x14ac:dyDescent="0.45">
      <c r="A1913" s="16" t="s">
        <v>3277</v>
      </c>
      <c r="B1913" s="17">
        <v>2865</v>
      </c>
    </row>
    <row r="1914" spans="1:2" x14ac:dyDescent="0.45">
      <c r="A1914" s="16" t="s">
        <v>3278</v>
      </c>
      <c r="B1914" s="17">
        <v>2866</v>
      </c>
    </row>
    <row r="1915" spans="1:2" x14ac:dyDescent="0.45">
      <c r="A1915" s="16" t="s">
        <v>3279</v>
      </c>
      <c r="B1915" s="17">
        <v>2867</v>
      </c>
    </row>
    <row r="1916" spans="1:2" x14ac:dyDescent="0.45">
      <c r="A1916" s="16" t="s">
        <v>3280</v>
      </c>
      <c r="B1916" s="17">
        <v>2868</v>
      </c>
    </row>
    <row r="1917" spans="1:2" x14ac:dyDescent="0.45">
      <c r="A1917" s="16" t="s">
        <v>3281</v>
      </c>
      <c r="B1917" s="17">
        <v>2869</v>
      </c>
    </row>
    <row r="1918" spans="1:2" x14ac:dyDescent="0.45">
      <c r="A1918" s="16" t="s">
        <v>3282</v>
      </c>
      <c r="B1918" s="17">
        <v>2870</v>
      </c>
    </row>
    <row r="1919" spans="1:2" x14ac:dyDescent="0.45">
      <c r="A1919" s="16" t="s">
        <v>3283</v>
      </c>
      <c r="B1919" s="17">
        <v>2871</v>
      </c>
    </row>
    <row r="1920" spans="1:2" x14ac:dyDescent="0.45">
      <c r="A1920" s="16" t="s">
        <v>3284</v>
      </c>
      <c r="B1920" s="17">
        <v>2872</v>
      </c>
    </row>
    <row r="1921" spans="1:2" x14ac:dyDescent="0.45">
      <c r="A1921" s="16" t="s">
        <v>807</v>
      </c>
      <c r="B1921" s="17">
        <v>370</v>
      </c>
    </row>
    <row r="1922" spans="1:2" x14ac:dyDescent="0.45">
      <c r="A1922" s="16" t="s">
        <v>3285</v>
      </c>
      <c r="B1922" s="17">
        <v>2873</v>
      </c>
    </row>
    <row r="1923" spans="1:2" x14ac:dyDescent="0.45">
      <c r="A1923" s="16" t="s">
        <v>3286</v>
      </c>
      <c r="B1923" s="17">
        <v>2874</v>
      </c>
    </row>
    <row r="1924" spans="1:2" x14ac:dyDescent="0.45">
      <c r="A1924" s="16" t="s">
        <v>3287</v>
      </c>
      <c r="B1924" s="17">
        <v>2875</v>
      </c>
    </row>
    <row r="1925" spans="1:2" x14ac:dyDescent="0.45">
      <c r="A1925" s="16" t="s">
        <v>3288</v>
      </c>
      <c r="B1925" s="17">
        <v>2876</v>
      </c>
    </row>
    <row r="1926" spans="1:2" x14ac:dyDescent="0.45">
      <c r="A1926" s="16" t="s">
        <v>3289</v>
      </c>
      <c r="B1926" s="17">
        <v>2877</v>
      </c>
    </row>
    <row r="1927" spans="1:2" x14ac:dyDescent="0.45">
      <c r="A1927" s="16" t="s">
        <v>3290</v>
      </c>
      <c r="B1927" s="17">
        <v>2878</v>
      </c>
    </row>
    <row r="1928" spans="1:2" x14ac:dyDescent="0.45">
      <c r="A1928" s="16" t="s">
        <v>3291</v>
      </c>
      <c r="B1928" s="17">
        <v>2879</v>
      </c>
    </row>
    <row r="1929" spans="1:2" x14ac:dyDescent="0.45">
      <c r="A1929" s="16" t="s">
        <v>3292</v>
      </c>
      <c r="B1929" s="17">
        <v>2880</v>
      </c>
    </row>
    <row r="1930" spans="1:2" x14ac:dyDescent="0.45">
      <c r="A1930" s="16" t="s">
        <v>3293</v>
      </c>
      <c r="B1930" s="17">
        <v>2881</v>
      </c>
    </row>
    <row r="1931" spans="1:2" x14ac:dyDescent="0.45">
      <c r="A1931" s="16" t="s">
        <v>3294</v>
      </c>
      <c r="B1931" s="17">
        <v>2882</v>
      </c>
    </row>
    <row r="1932" spans="1:2" x14ac:dyDescent="0.45">
      <c r="A1932" s="16" t="s">
        <v>3295</v>
      </c>
      <c r="B1932" s="17">
        <v>2883</v>
      </c>
    </row>
    <row r="1933" spans="1:2" x14ac:dyDescent="0.45">
      <c r="A1933" s="16" t="s">
        <v>3296</v>
      </c>
      <c r="B1933" s="17">
        <v>2884</v>
      </c>
    </row>
    <row r="1934" spans="1:2" x14ac:dyDescent="0.45">
      <c r="A1934" s="16" t="s">
        <v>3297</v>
      </c>
      <c r="B1934" s="17">
        <v>2885</v>
      </c>
    </row>
    <row r="1935" spans="1:2" x14ac:dyDescent="0.45">
      <c r="A1935" s="16" t="s">
        <v>808</v>
      </c>
      <c r="B1935" s="17">
        <v>371</v>
      </c>
    </row>
    <row r="1936" spans="1:2" x14ac:dyDescent="0.45">
      <c r="A1936" s="16" t="s">
        <v>3298</v>
      </c>
      <c r="B1936" s="17">
        <v>2886</v>
      </c>
    </row>
    <row r="1937" spans="1:2" x14ac:dyDescent="0.45">
      <c r="A1937" s="16" t="s">
        <v>3299</v>
      </c>
      <c r="B1937" s="17">
        <v>2887</v>
      </c>
    </row>
    <row r="1938" spans="1:2" x14ac:dyDescent="0.45">
      <c r="A1938" s="16" t="s">
        <v>3300</v>
      </c>
      <c r="B1938" s="17">
        <v>2888</v>
      </c>
    </row>
    <row r="1939" spans="1:2" x14ac:dyDescent="0.45">
      <c r="A1939" s="16" t="s">
        <v>809</v>
      </c>
      <c r="B1939" s="17">
        <v>372</v>
      </c>
    </row>
    <row r="1940" spans="1:2" x14ac:dyDescent="0.45">
      <c r="A1940" s="16" t="s">
        <v>1550</v>
      </c>
      <c r="B1940" s="17">
        <v>1124</v>
      </c>
    </row>
    <row r="1941" spans="1:2" x14ac:dyDescent="0.45">
      <c r="A1941" s="16" t="s">
        <v>3301</v>
      </c>
      <c r="B1941" s="17">
        <v>2889</v>
      </c>
    </row>
    <row r="1942" spans="1:2" x14ac:dyDescent="0.45">
      <c r="A1942" s="16" t="s">
        <v>3302</v>
      </c>
      <c r="B1942" s="17">
        <v>2890</v>
      </c>
    </row>
    <row r="1943" spans="1:2" x14ac:dyDescent="0.45">
      <c r="A1943" s="16" t="s">
        <v>3303</v>
      </c>
      <c r="B1943" s="17">
        <v>2891</v>
      </c>
    </row>
    <row r="1944" spans="1:2" x14ac:dyDescent="0.45">
      <c r="A1944" s="16" t="s">
        <v>810</v>
      </c>
      <c r="B1944" s="17">
        <v>373</v>
      </c>
    </row>
    <row r="1945" spans="1:2" x14ac:dyDescent="0.45">
      <c r="A1945" s="16" t="s">
        <v>3304</v>
      </c>
      <c r="B1945" s="17">
        <v>2892</v>
      </c>
    </row>
    <row r="1946" spans="1:2" x14ac:dyDescent="0.45">
      <c r="A1946" s="16" t="s">
        <v>3305</v>
      </c>
      <c r="B1946" s="17">
        <v>2893</v>
      </c>
    </row>
    <row r="1947" spans="1:2" x14ac:dyDescent="0.45">
      <c r="A1947" s="16" t="s">
        <v>3306</v>
      </c>
      <c r="B1947" s="17">
        <v>2894</v>
      </c>
    </row>
    <row r="1948" spans="1:2" x14ac:dyDescent="0.45">
      <c r="A1948" s="16" t="s">
        <v>3307</v>
      </c>
      <c r="B1948" s="17">
        <v>2895</v>
      </c>
    </row>
    <row r="1949" spans="1:2" x14ac:dyDescent="0.45">
      <c r="A1949" s="16" t="s">
        <v>3308</v>
      </c>
      <c r="B1949" s="17">
        <v>2896</v>
      </c>
    </row>
    <row r="1950" spans="1:2" x14ac:dyDescent="0.45">
      <c r="A1950" s="16" t="s">
        <v>3309</v>
      </c>
      <c r="B1950" s="17">
        <v>2897</v>
      </c>
    </row>
    <row r="1951" spans="1:2" x14ac:dyDescent="0.45">
      <c r="A1951" s="16" t="s">
        <v>3310</v>
      </c>
      <c r="B1951" s="17">
        <v>2898</v>
      </c>
    </row>
    <row r="1952" spans="1:2" x14ac:dyDescent="0.45">
      <c r="A1952" s="16" t="s">
        <v>3311</v>
      </c>
      <c r="B1952" s="17">
        <v>2899</v>
      </c>
    </row>
    <row r="1953" spans="1:2" x14ac:dyDescent="0.45">
      <c r="A1953" s="16" t="s">
        <v>3312</v>
      </c>
      <c r="B1953" s="17">
        <v>2900</v>
      </c>
    </row>
    <row r="1954" spans="1:2" x14ac:dyDescent="0.45">
      <c r="A1954" s="16" t="s">
        <v>3313</v>
      </c>
      <c r="B1954" s="17">
        <v>2901</v>
      </c>
    </row>
    <row r="1955" spans="1:2" x14ac:dyDescent="0.45">
      <c r="A1955" s="16" t="s">
        <v>811</v>
      </c>
      <c r="B1955" s="17">
        <v>374</v>
      </c>
    </row>
    <row r="1956" spans="1:2" x14ac:dyDescent="0.45">
      <c r="A1956" s="16" t="s">
        <v>3314</v>
      </c>
      <c r="B1956" s="17">
        <v>2902</v>
      </c>
    </row>
    <row r="1957" spans="1:2" x14ac:dyDescent="0.45">
      <c r="A1957" s="16" t="s">
        <v>3315</v>
      </c>
      <c r="B1957" s="17">
        <v>2903</v>
      </c>
    </row>
    <row r="1958" spans="1:2" x14ac:dyDescent="0.45">
      <c r="A1958" s="16" t="s">
        <v>812</v>
      </c>
      <c r="B1958" s="17">
        <v>375</v>
      </c>
    </row>
    <row r="1959" spans="1:2" x14ac:dyDescent="0.45">
      <c r="A1959" s="16" t="s">
        <v>3316</v>
      </c>
      <c r="B1959" s="17">
        <v>2904</v>
      </c>
    </row>
    <row r="1960" spans="1:2" x14ac:dyDescent="0.45">
      <c r="A1960" s="16" t="s">
        <v>3317</v>
      </c>
      <c r="B1960" s="17">
        <v>2905</v>
      </c>
    </row>
    <row r="1961" spans="1:2" x14ac:dyDescent="0.45">
      <c r="A1961" s="16" t="s">
        <v>3318</v>
      </c>
      <c r="B1961" s="17">
        <v>2906</v>
      </c>
    </row>
    <row r="1962" spans="1:2" x14ac:dyDescent="0.45">
      <c r="A1962" s="16" t="s">
        <v>3319</v>
      </c>
      <c r="B1962" s="17">
        <v>2907</v>
      </c>
    </row>
    <row r="1963" spans="1:2" x14ac:dyDescent="0.45">
      <c r="A1963" s="16" t="s">
        <v>3320</v>
      </c>
      <c r="B1963" s="17">
        <v>2908</v>
      </c>
    </row>
    <row r="1964" spans="1:2" x14ac:dyDescent="0.45">
      <c r="A1964" s="16" t="s">
        <v>3321</v>
      </c>
      <c r="B1964" s="17">
        <v>2909</v>
      </c>
    </row>
    <row r="1965" spans="1:2" x14ac:dyDescent="0.45">
      <c r="A1965" s="16" t="s">
        <v>813</v>
      </c>
      <c r="B1965" s="17">
        <v>376</v>
      </c>
    </row>
    <row r="1966" spans="1:2" x14ac:dyDescent="0.45">
      <c r="A1966" s="16" t="s">
        <v>3322</v>
      </c>
      <c r="B1966" s="17">
        <v>2910</v>
      </c>
    </row>
    <row r="1967" spans="1:2" x14ac:dyDescent="0.45">
      <c r="A1967" s="16" t="s">
        <v>3323</v>
      </c>
      <c r="B1967" s="17">
        <v>2911</v>
      </c>
    </row>
    <row r="1968" spans="1:2" x14ac:dyDescent="0.45">
      <c r="A1968" s="16" t="s">
        <v>814</v>
      </c>
      <c r="B1968" s="17">
        <v>377</v>
      </c>
    </row>
    <row r="1969" spans="1:2" x14ac:dyDescent="0.45">
      <c r="A1969" s="16" t="s">
        <v>3324</v>
      </c>
      <c r="B1969" s="17">
        <v>2912</v>
      </c>
    </row>
    <row r="1970" spans="1:2" x14ac:dyDescent="0.45">
      <c r="A1970" s="16" t="s">
        <v>3325</v>
      </c>
      <c r="B1970" s="17">
        <v>2913</v>
      </c>
    </row>
    <row r="1971" spans="1:2" x14ac:dyDescent="0.45">
      <c r="A1971" s="16" t="s">
        <v>3326</v>
      </c>
      <c r="B1971" s="17">
        <v>2914</v>
      </c>
    </row>
    <row r="1972" spans="1:2" x14ac:dyDescent="0.45">
      <c r="A1972" s="16" t="s">
        <v>815</v>
      </c>
      <c r="B1972" s="17">
        <v>378</v>
      </c>
    </row>
    <row r="1973" spans="1:2" x14ac:dyDescent="0.45">
      <c r="A1973" s="16" t="s">
        <v>3327</v>
      </c>
      <c r="B1973" s="17">
        <v>2915</v>
      </c>
    </row>
    <row r="1974" spans="1:2" x14ac:dyDescent="0.45">
      <c r="A1974" s="16" t="s">
        <v>3328</v>
      </c>
      <c r="B1974" s="17">
        <v>2916</v>
      </c>
    </row>
    <row r="1975" spans="1:2" x14ac:dyDescent="0.45">
      <c r="A1975" s="16" t="s">
        <v>816</v>
      </c>
      <c r="B1975" s="17">
        <v>379</v>
      </c>
    </row>
    <row r="1976" spans="1:2" x14ac:dyDescent="0.45">
      <c r="A1976" s="16" t="s">
        <v>3329</v>
      </c>
      <c r="B1976" s="17">
        <v>2917</v>
      </c>
    </row>
    <row r="1977" spans="1:2" x14ac:dyDescent="0.45">
      <c r="A1977" s="16" t="s">
        <v>3330</v>
      </c>
      <c r="B1977" s="17">
        <v>2918</v>
      </c>
    </row>
    <row r="1978" spans="1:2" x14ac:dyDescent="0.45">
      <c r="A1978" s="16" t="s">
        <v>817</v>
      </c>
      <c r="B1978" s="17">
        <v>380</v>
      </c>
    </row>
    <row r="1979" spans="1:2" x14ac:dyDescent="0.45">
      <c r="A1979" s="16" t="s">
        <v>3331</v>
      </c>
      <c r="B1979" s="17">
        <v>2919</v>
      </c>
    </row>
    <row r="1980" spans="1:2" x14ac:dyDescent="0.45">
      <c r="A1980" s="16" t="s">
        <v>3332</v>
      </c>
      <c r="B1980" s="17">
        <v>2920</v>
      </c>
    </row>
    <row r="1981" spans="1:2" x14ac:dyDescent="0.45">
      <c r="A1981" s="16" t="s">
        <v>818</v>
      </c>
      <c r="B1981" s="17">
        <v>381</v>
      </c>
    </row>
    <row r="1982" spans="1:2" x14ac:dyDescent="0.45">
      <c r="A1982" s="16" t="s">
        <v>3333</v>
      </c>
      <c r="B1982" s="17">
        <v>2921</v>
      </c>
    </row>
    <row r="1983" spans="1:2" x14ac:dyDescent="0.45">
      <c r="A1983" s="16" t="s">
        <v>3334</v>
      </c>
      <c r="B1983" s="17">
        <v>2922</v>
      </c>
    </row>
    <row r="1984" spans="1:2" x14ac:dyDescent="0.45">
      <c r="A1984" s="16" t="s">
        <v>3335</v>
      </c>
      <c r="B1984" s="17">
        <v>2923</v>
      </c>
    </row>
    <row r="1985" spans="1:2" x14ac:dyDescent="0.45">
      <c r="A1985" s="16" t="s">
        <v>819</v>
      </c>
      <c r="B1985" s="17">
        <v>382</v>
      </c>
    </row>
    <row r="1986" spans="1:2" x14ac:dyDescent="0.45">
      <c r="A1986" s="16" t="s">
        <v>3336</v>
      </c>
      <c r="B1986" s="17">
        <v>2924</v>
      </c>
    </row>
    <row r="1987" spans="1:2" x14ac:dyDescent="0.45">
      <c r="A1987" s="16" t="s">
        <v>3337</v>
      </c>
      <c r="B1987" s="17">
        <v>2925</v>
      </c>
    </row>
    <row r="1988" spans="1:2" x14ac:dyDescent="0.45">
      <c r="A1988" s="16" t="s">
        <v>3338</v>
      </c>
      <c r="B1988" s="17">
        <v>2926</v>
      </c>
    </row>
    <row r="1989" spans="1:2" x14ac:dyDescent="0.45">
      <c r="A1989" s="16" t="s">
        <v>3339</v>
      </c>
      <c r="B1989" s="17">
        <v>2927</v>
      </c>
    </row>
    <row r="1990" spans="1:2" x14ac:dyDescent="0.45">
      <c r="A1990" s="16" t="s">
        <v>3340</v>
      </c>
      <c r="B1990" s="17">
        <v>2928</v>
      </c>
    </row>
    <row r="1991" spans="1:2" x14ac:dyDescent="0.45">
      <c r="A1991" s="16" t="s">
        <v>3341</v>
      </c>
      <c r="B1991" s="17">
        <v>2929</v>
      </c>
    </row>
    <row r="1992" spans="1:2" x14ac:dyDescent="0.45">
      <c r="A1992" s="16" t="s">
        <v>3342</v>
      </c>
      <c r="B1992" s="17">
        <v>2930</v>
      </c>
    </row>
    <row r="1993" spans="1:2" x14ac:dyDescent="0.45">
      <c r="A1993" s="16" t="s">
        <v>3343</v>
      </c>
      <c r="B1993" s="17">
        <v>2931</v>
      </c>
    </row>
    <row r="1994" spans="1:2" x14ac:dyDescent="0.45">
      <c r="A1994" s="16" t="s">
        <v>3344</v>
      </c>
      <c r="B1994" s="17">
        <v>2932</v>
      </c>
    </row>
    <row r="1995" spans="1:2" x14ac:dyDescent="0.45">
      <c r="A1995" s="16" t="s">
        <v>820</v>
      </c>
      <c r="B1995" s="17">
        <v>383</v>
      </c>
    </row>
    <row r="1996" spans="1:2" x14ac:dyDescent="0.45">
      <c r="A1996" s="16" t="s">
        <v>3345</v>
      </c>
      <c r="B1996" s="17">
        <v>2933</v>
      </c>
    </row>
    <row r="1997" spans="1:2" x14ac:dyDescent="0.45">
      <c r="A1997" s="16" t="s">
        <v>3346</v>
      </c>
      <c r="B1997" s="17">
        <v>2934</v>
      </c>
    </row>
    <row r="1998" spans="1:2" x14ac:dyDescent="0.45">
      <c r="A1998" s="16" t="s">
        <v>3347</v>
      </c>
      <c r="B1998" s="17">
        <v>2935</v>
      </c>
    </row>
    <row r="1999" spans="1:2" x14ac:dyDescent="0.45">
      <c r="A1999" s="16" t="s">
        <v>821</v>
      </c>
      <c r="B1999" s="17">
        <v>384</v>
      </c>
    </row>
    <row r="2000" spans="1:2" x14ac:dyDescent="0.45">
      <c r="A2000" s="16" t="s">
        <v>1551</v>
      </c>
      <c r="B2000" s="17">
        <v>1125</v>
      </c>
    </row>
    <row r="2001" spans="1:2" x14ac:dyDescent="0.45">
      <c r="A2001" s="16" t="s">
        <v>3348</v>
      </c>
      <c r="B2001" s="17">
        <v>2936</v>
      </c>
    </row>
    <row r="2002" spans="1:2" x14ac:dyDescent="0.45">
      <c r="A2002" s="16" t="s">
        <v>822</v>
      </c>
      <c r="B2002" s="17">
        <v>385</v>
      </c>
    </row>
    <row r="2003" spans="1:2" x14ac:dyDescent="0.45">
      <c r="A2003" s="16" t="s">
        <v>1552</v>
      </c>
      <c r="B2003" s="17">
        <v>1126</v>
      </c>
    </row>
    <row r="2004" spans="1:2" x14ac:dyDescent="0.45">
      <c r="A2004" s="16" t="s">
        <v>1553</v>
      </c>
      <c r="B2004" s="17">
        <v>1127</v>
      </c>
    </row>
    <row r="2005" spans="1:2" x14ac:dyDescent="0.45">
      <c r="A2005" s="16" t="s">
        <v>823</v>
      </c>
      <c r="B2005" s="17">
        <v>386</v>
      </c>
    </row>
    <row r="2006" spans="1:2" x14ac:dyDescent="0.45">
      <c r="A2006" s="16" t="s">
        <v>3349</v>
      </c>
      <c r="B2006" s="17">
        <v>2937</v>
      </c>
    </row>
    <row r="2007" spans="1:2" x14ac:dyDescent="0.45">
      <c r="A2007" s="16" t="s">
        <v>3350</v>
      </c>
      <c r="B2007" s="17">
        <v>2938</v>
      </c>
    </row>
    <row r="2008" spans="1:2" x14ac:dyDescent="0.45">
      <c r="A2008" s="16" t="s">
        <v>3351</v>
      </c>
      <c r="B2008" s="17">
        <v>2939</v>
      </c>
    </row>
    <row r="2009" spans="1:2" x14ac:dyDescent="0.45">
      <c r="A2009" s="16" t="s">
        <v>3352</v>
      </c>
      <c r="B2009" s="17">
        <v>2940</v>
      </c>
    </row>
    <row r="2010" spans="1:2" x14ac:dyDescent="0.45">
      <c r="A2010" s="16" t="s">
        <v>3353</v>
      </c>
      <c r="B2010" s="17">
        <v>2941</v>
      </c>
    </row>
    <row r="2011" spans="1:2" x14ac:dyDescent="0.45">
      <c r="A2011" s="16" t="s">
        <v>824</v>
      </c>
      <c r="B2011" s="17">
        <v>387</v>
      </c>
    </row>
    <row r="2012" spans="1:2" x14ac:dyDescent="0.45">
      <c r="A2012" s="16" t="s">
        <v>3354</v>
      </c>
      <c r="B2012" s="17">
        <v>2942</v>
      </c>
    </row>
    <row r="2013" spans="1:2" x14ac:dyDescent="0.45">
      <c r="A2013" s="16" t="s">
        <v>3355</v>
      </c>
      <c r="B2013" s="17">
        <v>2943</v>
      </c>
    </row>
    <row r="2014" spans="1:2" x14ac:dyDescent="0.45">
      <c r="A2014" s="16" t="s">
        <v>825</v>
      </c>
      <c r="B2014" s="17">
        <v>388</v>
      </c>
    </row>
    <row r="2015" spans="1:2" x14ac:dyDescent="0.45">
      <c r="A2015" s="16" t="s">
        <v>3356</v>
      </c>
      <c r="B2015" s="17">
        <v>2944</v>
      </c>
    </row>
    <row r="2016" spans="1:2" x14ac:dyDescent="0.45">
      <c r="A2016" s="16" t="s">
        <v>3357</v>
      </c>
      <c r="B2016" s="17">
        <v>2945</v>
      </c>
    </row>
    <row r="2017" spans="1:2" x14ac:dyDescent="0.45">
      <c r="A2017" s="16" t="s">
        <v>3358</v>
      </c>
      <c r="B2017" s="17">
        <v>2946</v>
      </c>
    </row>
    <row r="2018" spans="1:2" x14ac:dyDescent="0.45">
      <c r="A2018" s="16" t="s">
        <v>3359</v>
      </c>
      <c r="B2018" s="17">
        <v>2947</v>
      </c>
    </row>
    <row r="2019" spans="1:2" x14ac:dyDescent="0.45">
      <c r="A2019" s="16" t="s">
        <v>3360</v>
      </c>
      <c r="B2019" s="17">
        <v>2948</v>
      </c>
    </row>
    <row r="2020" spans="1:2" x14ac:dyDescent="0.45">
      <c r="A2020" s="16" t="s">
        <v>3361</v>
      </c>
      <c r="B2020" s="17">
        <v>2949</v>
      </c>
    </row>
    <row r="2021" spans="1:2" x14ac:dyDescent="0.45">
      <c r="A2021" s="16" t="s">
        <v>3362</v>
      </c>
      <c r="B2021" s="17">
        <v>2950</v>
      </c>
    </row>
    <row r="2022" spans="1:2" x14ac:dyDescent="0.45">
      <c r="A2022" s="16" t="s">
        <v>3363</v>
      </c>
      <c r="B2022" s="17">
        <v>2951</v>
      </c>
    </row>
    <row r="2023" spans="1:2" x14ac:dyDescent="0.45">
      <c r="A2023" s="16" t="s">
        <v>3364</v>
      </c>
      <c r="B2023" s="17">
        <v>2952</v>
      </c>
    </row>
    <row r="2024" spans="1:2" x14ac:dyDescent="0.45">
      <c r="A2024" s="16" t="s">
        <v>3365</v>
      </c>
      <c r="B2024" s="17">
        <v>2953</v>
      </c>
    </row>
    <row r="2025" spans="1:2" x14ac:dyDescent="0.45">
      <c r="A2025" s="16" t="s">
        <v>3366</v>
      </c>
      <c r="B2025" s="17">
        <v>2954</v>
      </c>
    </row>
    <row r="2026" spans="1:2" x14ac:dyDescent="0.45">
      <c r="A2026" s="16" t="s">
        <v>3367</v>
      </c>
      <c r="B2026" s="17">
        <v>2955</v>
      </c>
    </row>
    <row r="2027" spans="1:2" x14ac:dyDescent="0.45">
      <c r="A2027" s="16" t="s">
        <v>3368</v>
      </c>
      <c r="B2027" s="17">
        <v>2956</v>
      </c>
    </row>
    <row r="2028" spans="1:2" x14ac:dyDescent="0.45">
      <c r="A2028" s="16" t="s">
        <v>3369</v>
      </c>
      <c r="B2028" s="17">
        <v>2957</v>
      </c>
    </row>
    <row r="2029" spans="1:2" x14ac:dyDescent="0.45">
      <c r="A2029" s="16" t="s">
        <v>3370</v>
      </c>
      <c r="B2029" s="17">
        <v>2958</v>
      </c>
    </row>
    <row r="2030" spans="1:2" x14ac:dyDescent="0.45">
      <c r="A2030" s="16" t="s">
        <v>3371</v>
      </c>
      <c r="B2030" s="17">
        <v>2959</v>
      </c>
    </row>
    <row r="2031" spans="1:2" x14ac:dyDescent="0.45">
      <c r="A2031" s="16" t="s">
        <v>3372</v>
      </c>
      <c r="B2031" s="17">
        <v>2960</v>
      </c>
    </row>
    <row r="2032" spans="1:2" x14ac:dyDescent="0.45">
      <c r="A2032" s="16" t="s">
        <v>3373</v>
      </c>
      <c r="B2032" s="17">
        <v>2961</v>
      </c>
    </row>
    <row r="2033" spans="1:2" x14ac:dyDescent="0.45">
      <c r="A2033" s="16" t="s">
        <v>3374</v>
      </c>
      <c r="B2033" s="17">
        <v>2962</v>
      </c>
    </row>
    <row r="2034" spans="1:2" x14ac:dyDescent="0.45">
      <c r="A2034" s="16" t="s">
        <v>3375</v>
      </c>
      <c r="B2034" s="17">
        <v>2963</v>
      </c>
    </row>
    <row r="2035" spans="1:2" x14ac:dyDescent="0.45">
      <c r="A2035" s="16" t="s">
        <v>3376</v>
      </c>
      <c r="B2035" s="17">
        <v>2964</v>
      </c>
    </row>
    <row r="2036" spans="1:2" x14ac:dyDescent="0.45">
      <c r="A2036" s="16" t="s">
        <v>3377</v>
      </c>
      <c r="B2036" s="17">
        <v>2965</v>
      </c>
    </row>
    <row r="2037" spans="1:2" x14ac:dyDescent="0.45">
      <c r="A2037" s="16" t="s">
        <v>3378</v>
      </c>
      <c r="B2037" s="17">
        <v>2966</v>
      </c>
    </row>
    <row r="2038" spans="1:2" x14ac:dyDescent="0.45">
      <c r="A2038" s="16" t="s">
        <v>3379</v>
      </c>
      <c r="B2038" s="17">
        <v>2967</v>
      </c>
    </row>
    <row r="2039" spans="1:2" x14ac:dyDescent="0.45">
      <c r="A2039" s="16" t="s">
        <v>3380</v>
      </c>
      <c r="B2039" s="17">
        <v>2968</v>
      </c>
    </row>
    <row r="2040" spans="1:2" x14ac:dyDescent="0.45">
      <c r="A2040" s="16" t="s">
        <v>3381</v>
      </c>
      <c r="B2040" s="17">
        <v>2969</v>
      </c>
    </row>
    <row r="2041" spans="1:2" x14ac:dyDescent="0.45">
      <c r="A2041" s="16" t="s">
        <v>826</v>
      </c>
      <c r="B2041" s="17">
        <v>389</v>
      </c>
    </row>
    <row r="2042" spans="1:2" x14ac:dyDescent="0.45">
      <c r="A2042" s="16" t="s">
        <v>3382</v>
      </c>
      <c r="B2042" s="17">
        <v>2970</v>
      </c>
    </row>
    <row r="2043" spans="1:2" x14ac:dyDescent="0.45">
      <c r="A2043" s="16" t="s">
        <v>3383</v>
      </c>
      <c r="B2043" s="17">
        <v>2971</v>
      </c>
    </row>
    <row r="2044" spans="1:2" x14ac:dyDescent="0.45">
      <c r="A2044" s="16" t="s">
        <v>3384</v>
      </c>
      <c r="B2044" s="17">
        <v>2972</v>
      </c>
    </row>
    <row r="2045" spans="1:2" x14ac:dyDescent="0.45">
      <c r="A2045" s="16" t="s">
        <v>3385</v>
      </c>
      <c r="B2045" s="17">
        <v>2973</v>
      </c>
    </row>
    <row r="2046" spans="1:2" x14ac:dyDescent="0.45">
      <c r="A2046" s="16" t="s">
        <v>3386</v>
      </c>
      <c r="B2046" s="17">
        <v>2974</v>
      </c>
    </row>
    <row r="2047" spans="1:2" x14ac:dyDescent="0.45">
      <c r="A2047" s="16" t="s">
        <v>3387</v>
      </c>
      <c r="B2047" s="17">
        <v>2975</v>
      </c>
    </row>
    <row r="2048" spans="1:2" x14ac:dyDescent="0.45">
      <c r="A2048" s="16" t="s">
        <v>3388</v>
      </c>
      <c r="B2048" s="17">
        <v>2976</v>
      </c>
    </row>
    <row r="2049" spans="1:2" x14ac:dyDescent="0.45">
      <c r="A2049" s="16" t="s">
        <v>3389</v>
      </c>
      <c r="B2049" s="17">
        <v>2977</v>
      </c>
    </row>
    <row r="2050" spans="1:2" x14ac:dyDescent="0.45">
      <c r="A2050" s="16" t="s">
        <v>3390</v>
      </c>
      <c r="B2050" s="17">
        <v>2978</v>
      </c>
    </row>
    <row r="2051" spans="1:2" x14ac:dyDescent="0.45">
      <c r="A2051" s="16" t="s">
        <v>3391</v>
      </c>
      <c r="B2051" s="17">
        <v>2979</v>
      </c>
    </row>
    <row r="2052" spans="1:2" x14ac:dyDescent="0.45">
      <c r="A2052" s="16" t="s">
        <v>3392</v>
      </c>
      <c r="B2052" s="17">
        <v>2980</v>
      </c>
    </row>
    <row r="2053" spans="1:2" x14ac:dyDescent="0.45">
      <c r="A2053" s="16" t="s">
        <v>3393</v>
      </c>
      <c r="B2053" s="17">
        <v>2981</v>
      </c>
    </row>
    <row r="2054" spans="1:2" x14ac:dyDescent="0.45">
      <c r="A2054" s="16" t="s">
        <v>3394</v>
      </c>
      <c r="B2054" s="17">
        <v>2982</v>
      </c>
    </row>
    <row r="2055" spans="1:2" x14ac:dyDescent="0.45">
      <c r="A2055" s="16" t="s">
        <v>3395</v>
      </c>
      <c r="B2055" s="17">
        <v>2983</v>
      </c>
    </row>
    <row r="2056" spans="1:2" x14ac:dyDescent="0.45">
      <c r="A2056" s="16" t="s">
        <v>3396</v>
      </c>
      <c r="B2056" s="17">
        <v>2984</v>
      </c>
    </row>
    <row r="2057" spans="1:2" x14ac:dyDescent="0.45">
      <c r="A2057" s="16" t="s">
        <v>3397</v>
      </c>
      <c r="B2057" s="17">
        <v>2985</v>
      </c>
    </row>
    <row r="2058" spans="1:2" x14ac:dyDescent="0.45">
      <c r="A2058" s="16" t="s">
        <v>3398</v>
      </c>
      <c r="B2058" s="17">
        <v>2986</v>
      </c>
    </row>
    <row r="2059" spans="1:2" x14ac:dyDescent="0.45">
      <c r="A2059" s="16" t="s">
        <v>827</v>
      </c>
      <c r="B2059" s="17">
        <v>390</v>
      </c>
    </row>
    <row r="2060" spans="1:2" x14ac:dyDescent="0.45">
      <c r="A2060" s="16" t="s">
        <v>3399</v>
      </c>
      <c r="B2060" s="17">
        <v>2987</v>
      </c>
    </row>
    <row r="2061" spans="1:2" x14ac:dyDescent="0.45">
      <c r="A2061" s="16" t="s">
        <v>3400</v>
      </c>
      <c r="B2061" s="17">
        <v>2988</v>
      </c>
    </row>
    <row r="2062" spans="1:2" x14ac:dyDescent="0.45">
      <c r="A2062" s="16" t="s">
        <v>1554</v>
      </c>
      <c r="B2062" s="17">
        <v>1128</v>
      </c>
    </row>
    <row r="2063" spans="1:2" x14ac:dyDescent="0.45">
      <c r="A2063" s="16" t="s">
        <v>828</v>
      </c>
      <c r="B2063" s="17">
        <v>391</v>
      </c>
    </row>
    <row r="2064" spans="1:2" x14ac:dyDescent="0.45">
      <c r="A2064" s="16" t="s">
        <v>1840</v>
      </c>
      <c r="B2064" s="17">
        <v>1416</v>
      </c>
    </row>
    <row r="2065" spans="1:2" x14ac:dyDescent="0.45">
      <c r="A2065" s="16" t="s">
        <v>1555</v>
      </c>
      <c r="B2065" s="17">
        <v>1129</v>
      </c>
    </row>
    <row r="2066" spans="1:2" x14ac:dyDescent="0.45">
      <c r="A2066" s="16" t="s">
        <v>3401</v>
      </c>
      <c r="B2066" s="17">
        <v>2989</v>
      </c>
    </row>
    <row r="2067" spans="1:2" x14ac:dyDescent="0.45">
      <c r="A2067" s="16" t="s">
        <v>829</v>
      </c>
      <c r="B2067" s="17">
        <v>392</v>
      </c>
    </row>
    <row r="2068" spans="1:2" x14ac:dyDescent="0.45">
      <c r="A2068" s="16" t="s">
        <v>3402</v>
      </c>
      <c r="B2068" s="17">
        <v>2990</v>
      </c>
    </row>
    <row r="2069" spans="1:2" x14ac:dyDescent="0.45">
      <c r="A2069" s="16" t="s">
        <v>830</v>
      </c>
      <c r="B2069" s="17">
        <v>393</v>
      </c>
    </row>
    <row r="2070" spans="1:2" x14ac:dyDescent="0.45">
      <c r="A2070" s="16" t="s">
        <v>86</v>
      </c>
      <c r="B2070" s="17">
        <v>2991</v>
      </c>
    </row>
    <row r="2071" spans="1:2" x14ac:dyDescent="0.45">
      <c r="A2071" s="16" t="s">
        <v>831</v>
      </c>
      <c r="B2071" s="17">
        <v>394</v>
      </c>
    </row>
    <row r="2072" spans="1:2" x14ac:dyDescent="0.45">
      <c r="A2072" s="16" t="s">
        <v>3403</v>
      </c>
      <c r="B2072" s="17">
        <v>2992</v>
      </c>
    </row>
    <row r="2073" spans="1:2" x14ac:dyDescent="0.45">
      <c r="A2073" s="16" t="s">
        <v>3404</v>
      </c>
      <c r="B2073" s="17">
        <v>2993</v>
      </c>
    </row>
    <row r="2074" spans="1:2" x14ac:dyDescent="0.45">
      <c r="A2074" s="16" t="s">
        <v>3405</v>
      </c>
      <c r="B2074" s="17">
        <v>2994</v>
      </c>
    </row>
    <row r="2075" spans="1:2" x14ac:dyDescent="0.45">
      <c r="A2075" s="16" t="s">
        <v>3406</v>
      </c>
      <c r="B2075" s="17">
        <v>2995</v>
      </c>
    </row>
    <row r="2076" spans="1:2" x14ac:dyDescent="0.45">
      <c r="A2076" s="16" t="s">
        <v>832</v>
      </c>
      <c r="B2076" s="17">
        <v>395</v>
      </c>
    </row>
    <row r="2077" spans="1:2" x14ac:dyDescent="0.45">
      <c r="A2077" s="16" t="s">
        <v>833</v>
      </c>
      <c r="B2077" s="17">
        <v>396</v>
      </c>
    </row>
    <row r="2078" spans="1:2" x14ac:dyDescent="0.45">
      <c r="A2078" s="16" t="s">
        <v>834</v>
      </c>
      <c r="B2078" s="17">
        <v>397</v>
      </c>
    </row>
    <row r="2079" spans="1:2" x14ac:dyDescent="0.45">
      <c r="A2079" s="16" t="s">
        <v>3407</v>
      </c>
      <c r="B2079" s="17">
        <v>2996</v>
      </c>
    </row>
    <row r="2080" spans="1:2" x14ac:dyDescent="0.45">
      <c r="A2080" s="16" t="s">
        <v>835</v>
      </c>
      <c r="B2080" s="17">
        <v>398</v>
      </c>
    </row>
    <row r="2081" spans="1:2" x14ac:dyDescent="0.45">
      <c r="A2081" s="16" t="s">
        <v>3408</v>
      </c>
      <c r="B2081" s="17">
        <v>2997</v>
      </c>
    </row>
    <row r="2082" spans="1:2" x14ac:dyDescent="0.45">
      <c r="A2082" s="16" t="s">
        <v>3409</v>
      </c>
      <c r="B2082" s="17">
        <v>2998</v>
      </c>
    </row>
    <row r="2083" spans="1:2" x14ac:dyDescent="0.45">
      <c r="A2083" s="16" t="s">
        <v>3410</v>
      </c>
      <c r="B2083" s="17">
        <v>2999</v>
      </c>
    </row>
    <row r="2084" spans="1:2" x14ac:dyDescent="0.45">
      <c r="A2084" s="16" t="s">
        <v>3411</v>
      </c>
      <c r="B2084" s="17">
        <v>3000</v>
      </c>
    </row>
    <row r="2085" spans="1:2" x14ac:dyDescent="0.45">
      <c r="A2085" s="16" t="s">
        <v>3412</v>
      </c>
      <c r="B2085" s="17">
        <v>3001</v>
      </c>
    </row>
    <row r="2086" spans="1:2" x14ac:dyDescent="0.45">
      <c r="A2086" s="16" t="s">
        <v>3413</v>
      </c>
      <c r="B2086" s="17">
        <v>3002</v>
      </c>
    </row>
    <row r="2087" spans="1:2" x14ac:dyDescent="0.45">
      <c r="A2087" s="16" t="s">
        <v>3414</v>
      </c>
      <c r="B2087" s="17">
        <v>3003</v>
      </c>
    </row>
    <row r="2088" spans="1:2" x14ac:dyDescent="0.45">
      <c r="A2088" s="16" t="s">
        <v>3415</v>
      </c>
      <c r="B2088" s="17">
        <v>3004</v>
      </c>
    </row>
    <row r="2089" spans="1:2" x14ac:dyDescent="0.45">
      <c r="A2089" s="16" t="s">
        <v>3416</v>
      </c>
      <c r="B2089" s="17">
        <v>3005</v>
      </c>
    </row>
    <row r="2090" spans="1:2" x14ac:dyDescent="0.45">
      <c r="A2090" s="16" t="s">
        <v>3417</v>
      </c>
      <c r="B2090" s="17">
        <v>3006</v>
      </c>
    </row>
    <row r="2091" spans="1:2" x14ac:dyDescent="0.45">
      <c r="A2091" s="16" t="s">
        <v>3418</v>
      </c>
      <c r="B2091" s="17">
        <v>3007</v>
      </c>
    </row>
    <row r="2092" spans="1:2" x14ac:dyDescent="0.45">
      <c r="A2092" s="16" t="s">
        <v>3419</v>
      </c>
      <c r="B2092" s="17">
        <v>3008</v>
      </c>
    </row>
    <row r="2093" spans="1:2" x14ac:dyDescent="0.45">
      <c r="A2093" s="16" t="s">
        <v>3420</v>
      </c>
      <c r="B2093" s="17">
        <v>3009</v>
      </c>
    </row>
    <row r="2094" spans="1:2" x14ac:dyDescent="0.45">
      <c r="A2094" s="16" t="s">
        <v>3421</v>
      </c>
      <c r="B2094" s="17">
        <v>3010</v>
      </c>
    </row>
    <row r="2095" spans="1:2" x14ac:dyDescent="0.45">
      <c r="A2095" s="16" t="s">
        <v>3422</v>
      </c>
      <c r="B2095" s="17">
        <v>3011</v>
      </c>
    </row>
    <row r="2096" spans="1:2" x14ac:dyDescent="0.45">
      <c r="A2096" s="16" t="s">
        <v>3423</v>
      </c>
      <c r="B2096" s="17">
        <v>3012</v>
      </c>
    </row>
    <row r="2097" spans="1:2" x14ac:dyDescent="0.45">
      <c r="A2097" s="16" t="s">
        <v>3424</v>
      </c>
      <c r="B2097" s="17">
        <v>3013</v>
      </c>
    </row>
    <row r="2098" spans="1:2" x14ac:dyDescent="0.45">
      <c r="A2098" s="16" t="s">
        <v>3425</v>
      </c>
      <c r="B2098" s="17">
        <v>3014</v>
      </c>
    </row>
    <row r="2099" spans="1:2" x14ac:dyDescent="0.45">
      <c r="A2099" s="16" t="s">
        <v>3426</v>
      </c>
      <c r="B2099" s="17">
        <v>3015</v>
      </c>
    </row>
    <row r="2100" spans="1:2" x14ac:dyDescent="0.45">
      <c r="A2100" s="16" t="s">
        <v>3427</v>
      </c>
      <c r="B2100" s="17">
        <v>3016</v>
      </c>
    </row>
    <row r="2101" spans="1:2" x14ac:dyDescent="0.45">
      <c r="A2101" s="16" t="s">
        <v>3428</v>
      </c>
      <c r="B2101" s="17">
        <v>3017</v>
      </c>
    </row>
    <row r="2102" spans="1:2" x14ac:dyDescent="0.45">
      <c r="A2102" s="16" t="s">
        <v>3429</v>
      </c>
      <c r="B2102" s="17">
        <v>3018</v>
      </c>
    </row>
    <row r="2103" spans="1:2" x14ac:dyDescent="0.45">
      <c r="A2103" s="16" t="s">
        <v>3430</v>
      </c>
      <c r="B2103" s="17">
        <v>3019</v>
      </c>
    </row>
    <row r="2104" spans="1:2" x14ac:dyDescent="0.45">
      <c r="A2104" s="16" t="s">
        <v>3431</v>
      </c>
      <c r="B2104" s="17">
        <v>3020</v>
      </c>
    </row>
    <row r="2105" spans="1:2" x14ac:dyDescent="0.45">
      <c r="A2105" s="16" t="s">
        <v>3432</v>
      </c>
      <c r="B2105" s="17">
        <v>3021</v>
      </c>
    </row>
    <row r="2106" spans="1:2" x14ac:dyDescent="0.45">
      <c r="A2106" s="16" t="s">
        <v>3433</v>
      </c>
      <c r="B2106" s="17">
        <v>3022</v>
      </c>
    </row>
    <row r="2107" spans="1:2" x14ac:dyDescent="0.45">
      <c r="A2107" s="16" t="s">
        <v>3434</v>
      </c>
      <c r="B2107" s="17">
        <v>3023</v>
      </c>
    </row>
    <row r="2108" spans="1:2" x14ac:dyDescent="0.45">
      <c r="A2108" s="16" t="s">
        <v>3435</v>
      </c>
      <c r="B2108" s="17">
        <v>3024</v>
      </c>
    </row>
    <row r="2109" spans="1:2" x14ac:dyDescent="0.45">
      <c r="A2109" s="16" t="s">
        <v>3436</v>
      </c>
      <c r="B2109" s="17">
        <v>3025</v>
      </c>
    </row>
    <row r="2110" spans="1:2" x14ac:dyDescent="0.45">
      <c r="A2110" s="16" t="s">
        <v>3437</v>
      </c>
      <c r="B2110" s="17">
        <v>3026</v>
      </c>
    </row>
    <row r="2111" spans="1:2" x14ac:dyDescent="0.45">
      <c r="A2111" s="16" t="s">
        <v>3438</v>
      </c>
      <c r="B2111" s="17">
        <v>3027</v>
      </c>
    </row>
    <row r="2112" spans="1:2" x14ac:dyDescent="0.45">
      <c r="A2112" s="16" t="s">
        <v>3439</v>
      </c>
      <c r="B2112" s="17">
        <v>3028</v>
      </c>
    </row>
    <row r="2113" spans="1:2" x14ac:dyDescent="0.45">
      <c r="A2113" s="16" t="s">
        <v>3440</v>
      </c>
      <c r="B2113" s="17">
        <v>3029</v>
      </c>
    </row>
    <row r="2114" spans="1:2" x14ac:dyDescent="0.45">
      <c r="A2114" s="16" t="s">
        <v>3441</v>
      </c>
      <c r="B2114" s="17">
        <v>3030</v>
      </c>
    </row>
    <row r="2115" spans="1:2" x14ac:dyDescent="0.45">
      <c r="A2115" s="16" t="s">
        <v>3442</v>
      </c>
      <c r="B2115" s="17">
        <v>3031</v>
      </c>
    </row>
    <row r="2116" spans="1:2" x14ac:dyDescent="0.45">
      <c r="A2116" s="16" t="s">
        <v>3443</v>
      </c>
      <c r="B2116" s="17">
        <v>3032</v>
      </c>
    </row>
    <row r="2117" spans="1:2" x14ac:dyDescent="0.45">
      <c r="A2117" s="16" t="s">
        <v>3444</v>
      </c>
      <c r="B2117" s="17">
        <v>3033</v>
      </c>
    </row>
    <row r="2118" spans="1:2" x14ac:dyDescent="0.45">
      <c r="A2118" s="16" t="s">
        <v>3445</v>
      </c>
      <c r="B2118" s="17">
        <v>3034</v>
      </c>
    </row>
    <row r="2119" spans="1:2" x14ac:dyDescent="0.45">
      <c r="A2119" s="16" t="s">
        <v>3446</v>
      </c>
      <c r="B2119" s="17">
        <v>3035</v>
      </c>
    </row>
    <row r="2120" spans="1:2" x14ac:dyDescent="0.45">
      <c r="A2120" s="16" t="s">
        <v>836</v>
      </c>
      <c r="B2120" s="17">
        <v>399</v>
      </c>
    </row>
    <row r="2121" spans="1:2" x14ac:dyDescent="0.45">
      <c r="A2121" s="16" t="s">
        <v>3447</v>
      </c>
      <c r="B2121" s="17">
        <v>3036</v>
      </c>
    </row>
    <row r="2122" spans="1:2" x14ac:dyDescent="0.45">
      <c r="A2122" s="16" t="s">
        <v>3448</v>
      </c>
      <c r="B2122" s="17">
        <v>3037</v>
      </c>
    </row>
    <row r="2123" spans="1:2" x14ac:dyDescent="0.45">
      <c r="A2123" s="16" t="s">
        <v>3449</v>
      </c>
      <c r="B2123" s="17">
        <v>3038</v>
      </c>
    </row>
    <row r="2124" spans="1:2" x14ac:dyDescent="0.45">
      <c r="A2124" s="16" t="s">
        <v>3450</v>
      </c>
      <c r="B2124" s="17">
        <v>3039</v>
      </c>
    </row>
    <row r="2125" spans="1:2" x14ac:dyDescent="0.45">
      <c r="A2125" s="16" t="s">
        <v>3451</v>
      </c>
      <c r="B2125" s="17">
        <v>3040</v>
      </c>
    </row>
    <row r="2126" spans="1:2" x14ac:dyDescent="0.45">
      <c r="A2126" s="16" t="s">
        <v>3452</v>
      </c>
      <c r="B2126" s="17">
        <v>3041</v>
      </c>
    </row>
    <row r="2127" spans="1:2" x14ac:dyDescent="0.45">
      <c r="A2127" s="16" t="s">
        <v>3453</v>
      </c>
      <c r="B2127" s="17">
        <v>3042</v>
      </c>
    </row>
    <row r="2128" spans="1:2" x14ac:dyDescent="0.45">
      <c r="A2128" s="16" t="s">
        <v>837</v>
      </c>
      <c r="B2128" s="17">
        <v>400</v>
      </c>
    </row>
    <row r="2129" spans="1:2" x14ac:dyDescent="0.45">
      <c r="A2129" s="16" t="s">
        <v>838</v>
      </c>
      <c r="B2129" s="17">
        <v>401</v>
      </c>
    </row>
    <row r="2130" spans="1:2" x14ac:dyDescent="0.45">
      <c r="A2130" s="16" t="s">
        <v>3454</v>
      </c>
      <c r="B2130" s="17">
        <v>3043</v>
      </c>
    </row>
    <row r="2131" spans="1:2" x14ac:dyDescent="0.45">
      <c r="A2131" s="16" t="s">
        <v>839</v>
      </c>
      <c r="B2131" s="17">
        <v>402</v>
      </c>
    </row>
    <row r="2132" spans="1:2" x14ac:dyDescent="0.45">
      <c r="A2132" s="16" t="s">
        <v>3455</v>
      </c>
      <c r="B2132" s="17">
        <v>3044</v>
      </c>
    </row>
    <row r="2133" spans="1:2" x14ac:dyDescent="0.45">
      <c r="A2133" s="16" t="s">
        <v>3456</v>
      </c>
      <c r="B2133" s="17">
        <v>3045</v>
      </c>
    </row>
    <row r="2134" spans="1:2" x14ac:dyDescent="0.45">
      <c r="A2134" s="16" t="s">
        <v>3457</v>
      </c>
      <c r="B2134" s="17">
        <v>3046</v>
      </c>
    </row>
    <row r="2135" spans="1:2" x14ac:dyDescent="0.45">
      <c r="A2135" s="16" t="s">
        <v>3458</v>
      </c>
      <c r="B2135" s="17">
        <v>3047</v>
      </c>
    </row>
    <row r="2136" spans="1:2" x14ac:dyDescent="0.45">
      <c r="A2136" s="16" t="s">
        <v>3459</v>
      </c>
      <c r="B2136" s="17">
        <v>3048</v>
      </c>
    </row>
    <row r="2137" spans="1:2" x14ac:dyDescent="0.45">
      <c r="A2137" s="16" t="s">
        <v>840</v>
      </c>
      <c r="B2137" s="17">
        <v>403</v>
      </c>
    </row>
    <row r="2138" spans="1:2" x14ac:dyDescent="0.45">
      <c r="A2138" s="16" t="s">
        <v>3460</v>
      </c>
      <c r="B2138" s="17">
        <v>3049</v>
      </c>
    </row>
    <row r="2139" spans="1:2" x14ac:dyDescent="0.45">
      <c r="A2139" s="16" t="s">
        <v>841</v>
      </c>
      <c r="B2139" s="17">
        <v>404</v>
      </c>
    </row>
    <row r="2140" spans="1:2" x14ac:dyDescent="0.45">
      <c r="A2140" s="16" t="s">
        <v>3461</v>
      </c>
      <c r="B2140" s="17">
        <v>3050</v>
      </c>
    </row>
    <row r="2141" spans="1:2" x14ac:dyDescent="0.45">
      <c r="A2141" s="16" t="s">
        <v>3462</v>
      </c>
      <c r="B2141" s="17">
        <v>3051</v>
      </c>
    </row>
    <row r="2142" spans="1:2" x14ac:dyDescent="0.45">
      <c r="A2142" s="16" t="s">
        <v>1556</v>
      </c>
      <c r="B2142" s="17">
        <v>1131</v>
      </c>
    </row>
    <row r="2143" spans="1:2" x14ac:dyDescent="0.45">
      <c r="A2143" s="16" t="s">
        <v>3463</v>
      </c>
      <c r="B2143" s="17">
        <v>3052</v>
      </c>
    </row>
    <row r="2144" spans="1:2" x14ac:dyDescent="0.45">
      <c r="A2144" s="16" t="s">
        <v>842</v>
      </c>
      <c r="B2144" s="17">
        <v>405</v>
      </c>
    </row>
    <row r="2145" spans="1:2" x14ac:dyDescent="0.45">
      <c r="A2145" s="16" t="s">
        <v>843</v>
      </c>
      <c r="B2145" s="17">
        <v>406</v>
      </c>
    </row>
    <row r="2146" spans="1:2" x14ac:dyDescent="0.45">
      <c r="A2146" s="16" t="s">
        <v>844</v>
      </c>
      <c r="B2146" s="17">
        <v>407</v>
      </c>
    </row>
    <row r="2147" spans="1:2" x14ac:dyDescent="0.45">
      <c r="A2147" s="16" t="s">
        <v>3464</v>
      </c>
      <c r="B2147" s="17">
        <v>3053</v>
      </c>
    </row>
    <row r="2148" spans="1:2" x14ac:dyDescent="0.45">
      <c r="A2148" s="16" t="s">
        <v>845</v>
      </c>
      <c r="B2148" s="17">
        <v>408</v>
      </c>
    </row>
    <row r="2149" spans="1:2" x14ac:dyDescent="0.45">
      <c r="A2149" s="16" t="s">
        <v>3465</v>
      </c>
      <c r="B2149" s="17">
        <v>3054</v>
      </c>
    </row>
    <row r="2150" spans="1:2" x14ac:dyDescent="0.45">
      <c r="A2150" s="16" t="s">
        <v>846</v>
      </c>
      <c r="B2150" s="17">
        <v>409</v>
      </c>
    </row>
    <row r="2151" spans="1:2" x14ac:dyDescent="0.45">
      <c r="A2151" s="16" t="s">
        <v>3466</v>
      </c>
      <c r="B2151" s="17">
        <v>3055</v>
      </c>
    </row>
    <row r="2152" spans="1:2" x14ac:dyDescent="0.45">
      <c r="A2152" s="16" t="s">
        <v>3467</v>
      </c>
      <c r="B2152" s="17">
        <v>3056</v>
      </c>
    </row>
    <row r="2153" spans="1:2" x14ac:dyDescent="0.45">
      <c r="A2153" s="16" t="s">
        <v>1557</v>
      </c>
      <c r="B2153" s="17">
        <v>1132</v>
      </c>
    </row>
    <row r="2154" spans="1:2" x14ac:dyDescent="0.45">
      <c r="A2154" s="16" t="s">
        <v>3468</v>
      </c>
      <c r="B2154" s="17">
        <v>3057</v>
      </c>
    </row>
    <row r="2155" spans="1:2" x14ac:dyDescent="0.45">
      <c r="A2155" s="16" t="s">
        <v>3469</v>
      </c>
      <c r="B2155" s="17">
        <v>3058</v>
      </c>
    </row>
    <row r="2156" spans="1:2" x14ac:dyDescent="0.45">
      <c r="A2156" s="16" t="s">
        <v>3470</v>
      </c>
      <c r="B2156" s="17">
        <v>3059</v>
      </c>
    </row>
    <row r="2157" spans="1:2" x14ac:dyDescent="0.45">
      <c r="A2157" s="16" t="s">
        <v>3471</v>
      </c>
      <c r="B2157" s="17">
        <v>3060</v>
      </c>
    </row>
    <row r="2158" spans="1:2" x14ac:dyDescent="0.45">
      <c r="A2158" s="16" t="s">
        <v>847</v>
      </c>
      <c r="B2158" s="17">
        <v>410</v>
      </c>
    </row>
    <row r="2159" spans="1:2" x14ac:dyDescent="0.45">
      <c r="A2159" s="16" t="s">
        <v>3472</v>
      </c>
      <c r="B2159" s="17">
        <v>3061</v>
      </c>
    </row>
    <row r="2160" spans="1:2" x14ac:dyDescent="0.45">
      <c r="A2160" s="16" t="s">
        <v>3473</v>
      </c>
      <c r="B2160" s="17">
        <v>3062</v>
      </c>
    </row>
    <row r="2161" spans="1:2" x14ac:dyDescent="0.45">
      <c r="A2161" s="16" t="s">
        <v>3474</v>
      </c>
      <c r="B2161" s="17">
        <v>3063</v>
      </c>
    </row>
    <row r="2162" spans="1:2" x14ac:dyDescent="0.45">
      <c r="A2162" s="16" t="s">
        <v>3475</v>
      </c>
      <c r="B2162" s="17">
        <v>3064</v>
      </c>
    </row>
    <row r="2163" spans="1:2" x14ac:dyDescent="0.45">
      <c r="A2163" s="16" t="s">
        <v>848</v>
      </c>
      <c r="B2163" s="17">
        <v>411</v>
      </c>
    </row>
    <row r="2164" spans="1:2" x14ac:dyDescent="0.45">
      <c r="A2164" s="16" t="s">
        <v>87</v>
      </c>
      <c r="B2164" s="17">
        <v>3065</v>
      </c>
    </row>
    <row r="2165" spans="1:2" x14ac:dyDescent="0.45">
      <c r="A2165" s="16" t="s">
        <v>3476</v>
      </c>
      <c r="B2165" s="17">
        <v>3066</v>
      </c>
    </row>
    <row r="2166" spans="1:2" x14ac:dyDescent="0.45">
      <c r="A2166" s="16" t="s">
        <v>3477</v>
      </c>
      <c r="B2166" s="17">
        <v>3067</v>
      </c>
    </row>
    <row r="2167" spans="1:2" x14ac:dyDescent="0.45">
      <c r="A2167" s="16" t="s">
        <v>849</v>
      </c>
      <c r="B2167" s="17">
        <v>412</v>
      </c>
    </row>
    <row r="2168" spans="1:2" x14ac:dyDescent="0.45">
      <c r="A2168" s="16" t="s">
        <v>3478</v>
      </c>
      <c r="B2168" s="17">
        <v>3068</v>
      </c>
    </row>
    <row r="2169" spans="1:2" x14ac:dyDescent="0.45">
      <c r="A2169" s="16" t="s">
        <v>3479</v>
      </c>
      <c r="B2169" s="17">
        <v>3069</v>
      </c>
    </row>
    <row r="2170" spans="1:2" x14ac:dyDescent="0.45">
      <c r="A2170" s="16" t="s">
        <v>850</v>
      </c>
      <c r="B2170" s="17">
        <v>413</v>
      </c>
    </row>
    <row r="2171" spans="1:2" x14ac:dyDescent="0.45">
      <c r="A2171" s="16" t="s">
        <v>3480</v>
      </c>
      <c r="B2171" s="17">
        <v>3070</v>
      </c>
    </row>
    <row r="2172" spans="1:2" x14ac:dyDescent="0.45">
      <c r="A2172" s="16" t="s">
        <v>1558</v>
      </c>
      <c r="B2172" s="17">
        <v>1133</v>
      </c>
    </row>
    <row r="2173" spans="1:2" x14ac:dyDescent="0.45">
      <c r="A2173" s="16" t="s">
        <v>1821</v>
      </c>
      <c r="B2173" s="17">
        <v>1396</v>
      </c>
    </row>
    <row r="2174" spans="1:2" x14ac:dyDescent="0.45">
      <c r="A2174" s="16" t="s">
        <v>3481</v>
      </c>
      <c r="B2174" s="17">
        <v>3071</v>
      </c>
    </row>
    <row r="2175" spans="1:2" x14ac:dyDescent="0.45">
      <c r="A2175" s="16" t="s">
        <v>3482</v>
      </c>
      <c r="B2175" s="17">
        <v>3072</v>
      </c>
    </row>
    <row r="2176" spans="1:2" x14ac:dyDescent="0.45">
      <c r="A2176" s="16" t="s">
        <v>851</v>
      </c>
      <c r="B2176" s="17">
        <v>414</v>
      </c>
    </row>
    <row r="2177" spans="1:2" x14ac:dyDescent="0.45">
      <c r="A2177" s="16" t="s">
        <v>3483</v>
      </c>
      <c r="B2177" s="17">
        <v>3073</v>
      </c>
    </row>
    <row r="2178" spans="1:2" x14ac:dyDescent="0.45">
      <c r="A2178" s="16" t="s">
        <v>3484</v>
      </c>
      <c r="B2178" s="17">
        <v>3074</v>
      </c>
    </row>
    <row r="2179" spans="1:2" x14ac:dyDescent="0.45">
      <c r="A2179" s="16" t="s">
        <v>3485</v>
      </c>
      <c r="B2179" s="17">
        <v>3075</v>
      </c>
    </row>
    <row r="2180" spans="1:2" x14ac:dyDescent="0.45">
      <c r="A2180" s="16" t="s">
        <v>3486</v>
      </c>
      <c r="B2180" s="17">
        <v>3076</v>
      </c>
    </row>
    <row r="2181" spans="1:2" x14ac:dyDescent="0.45">
      <c r="A2181" s="16" t="s">
        <v>3487</v>
      </c>
      <c r="B2181" s="17">
        <v>3077</v>
      </c>
    </row>
    <row r="2182" spans="1:2" x14ac:dyDescent="0.45">
      <c r="A2182" s="16" t="s">
        <v>852</v>
      </c>
      <c r="B2182" s="17">
        <v>415</v>
      </c>
    </row>
    <row r="2183" spans="1:2" x14ac:dyDescent="0.45">
      <c r="A2183" s="16" t="s">
        <v>3488</v>
      </c>
      <c r="B2183" s="17">
        <v>3078</v>
      </c>
    </row>
    <row r="2184" spans="1:2" x14ac:dyDescent="0.45">
      <c r="A2184" s="16" t="s">
        <v>1559</v>
      </c>
      <c r="B2184" s="17">
        <v>1134</v>
      </c>
    </row>
    <row r="2185" spans="1:2" x14ac:dyDescent="0.45">
      <c r="A2185" s="16" t="s">
        <v>1560</v>
      </c>
      <c r="B2185" s="17">
        <v>1135</v>
      </c>
    </row>
    <row r="2186" spans="1:2" x14ac:dyDescent="0.45">
      <c r="A2186" s="16" t="s">
        <v>3489</v>
      </c>
      <c r="B2186" s="17">
        <v>3079</v>
      </c>
    </row>
    <row r="2187" spans="1:2" x14ac:dyDescent="0.45">
      <c r="A2187" s="16" t="s">
        <v>3490</v>
      </c>
      <c r="B2187" s="17">
        <v>3080</v>
      </c>
    </row>
    <row r="2188" spans="1:2" x14ac:dyDescent="0.45">
      <c r="A2188" s="16" t="s">
        <v>3491</v>
      </c>
      <c r="B2188" s="17">
        <v>3081</v>
      </c>
    </row>
    <row r="2189" spans="1:2" x14ac:dyDescent="0.45">
      <c r="A2189" s="16" t="s">
        <v>3492</v>
      </c>
      <c r="B2189" s="17">
        <v>3082</v>
      </c>
    </row>
    <row r="2190" spans="1:2" x14ac:dyDescent="0.45">
      <c r="A2190" s="16" t="s">
        <v>3493</v>
      </c>
      <c r="B2190" s="17">
        <v>3083</v>
      </c>
    </row>
    <row r="2191" spans="1:2" x14ac:dyDescent="0.45">
      <c r="A2191" s="16" t="s">
        <v>853</v>
      </c>
      <c r="B2191" s="17">
        <v>416</v>
      </c>
    </row>
    <row r="2192" spans="1:2" x14ac:dyDescent="0.45">
      <c r="A2192" s="16" t="s">
        <v>3494</v>
      </c>
      <c r="B2192" s="17">
        <v>3084</v>
      </c>
    </row>
    <row r="2193" spans="1:2" x14ac:dyDescent="0.45">
      <c r="A2193" s="16" t="s">
        <v>1813</v>
      </c>
      <c r="B2193" s="17">
        <v>1388</v>
      </c>
    </row>
    <row r="2194" spans="1:2" x14ac:dyDescent="0.45">
      <c r="A2194" s="16" t="s">
        <v>3495</v>
      </c>
      <c r="B2194" s="17">
        <v>3085</v>
      </c>
    </row>
    <row r="2195" spans="1:2" x14ac:dyDescent="0.45">
      <c r="A2195" s="16" t="s">
        <v>3496</v>
      </c>
      <c r="B2195" s="17">
        <v>3086</v>
      </c>
    </row>
    <row r="2196" spans="1:2" x14ac:dyDescent="0.45">
      <c r="A2196" s="16" t="s">
        <v>854</v>
      </c>
      <c r="B2196" s="17">
        <v>417</v>
      </c>
    </row>
    <row r="2197" spans="1:2" x14ac:dyDescent="0.45">
      <c r="A2197" s="16" t="s">
        <v>3497</v>
      </c>
      <c r="B2197" s="17">
        <v>3087</v>
      </c>
    </row>
    <row r="2198" spans="1:2" x14ac:dyDescent="0.45">
      <c r="A2198" s="16" t="s">
        <v>3498</v>
      </c>
      <c r="B2198" s="17">
        <v>3088</v>
      </c>
    </row>
    <row r="2199" spans="1:2" x14ac:dyDescent="0.45">
      <c r="A2199" s="16" t="s">
        <v>855</v>
      </c>
      <c r="B2199" s="17">
        <v>418</v>
      </c>
    </row>
    <row r="2200" spans="1:2" x14ac:dyDescent="0.45">
      <c r="A2200" s="16" t="s">
        <v>3499</v>
      </c>
      <c r="B2200" s="17">
        <v>3089</v>
      </c>
    </row>
    <row r="2201" spans="1:2" x14ac:dyDescent="0.45">
      <c r="A2201" s="16" t="s">
        <v>3500</v>
      </c>
      <c r="B2201" s="17">
        <v>3090</v>
      </c>
    </row>
    <row r="2202" spans="1:2" x14ac:dyDescent="0.45">
      <c r="A2202" s="16" t="s">
        <v>3501</v>
      </c>
      <c r="B2202" s="17">
        <v>3091</v>
      </c>
    </row>
    <row r="2203" spans="1:2" x14ac:dyDescent="0.45">
      <c r="A2203" s="16" t="s">
        <v>3502</v>
      </c>
      <c r="B2203" s="17">
        <v>3092</v>
      </c>
    </row>
    <row r="2204" spans="1:2" x14ac:dyDescent="0.45">
      <c r="A2204" s="16" t="s">
        <v>3503</v>
      </c>
      <c r="B2204" s="17">
        <v>3093</v>
      </c>
    </row>
    <row r="2205" spans="1:2" x14ac:dyDescent="0.45">
      <c r="A2205" s="16" t="s">
        <v>856</v>
      </c>
      <c r="B2205" s="17">
        <v>419</v>
      </c>
    </row>
    <row r="2206" spans="1:2" x14ac:dyDescent="0.45">
      <c r="A2206" s="16" t="s">
        <v>3504</v>
      </c>
      <c r="B2206" s="17">
        <v>3094</v>
      </c>
    </row>
    <row r="2207" spans="1:2" x14ac:dyDescent="0.45">
      <c r="A2207" s="16" t="s">
        <v>3505</v>
      </c>
      <c r="B2207" s="17">
        <v>3095</v>
      </c>
    </row>
    <row r="2208" spans="1:2" x14ac:dyDescent="0.45">
      <c r="A2208" s="16" t="s">
        <v>3506</v>
      </c>
      <c r="B2208" s="17">
        <v>3096</v>
      </c>
    </row>
    <row r="2209" spans="1:2" x14ac:dyDescent="0.45">
      <c r="A2209" s="16" t="s">
        <v>3507</v>
      </c>
      <c r="B2209" s="17">
        <v>3097</v>
      </c>
    </row>
    <row r="2210" spans="1:2" x14ac:dyDescent="0.45">
      <c r="A2210" s="16" t="s">
        <v>857</v>
      </c>
      <c r="B2210" s="17">
        <v>420</v>
      </c>
    </row>
    <row r="2211" spans="1:2" x14ac:dyDescent="0.45">
      <c r="A2211" s="16" t="s">
        <v>3508</v>
      </c>
      <c r="B2211" s="17">
        <v>3098</v>
      </c>
    </row>
    <row r="2212" spans="1:2" x14ac:dyDescent="0.45">
      <c r="A2212" s="16" t="s">
        <v>3509</v>
      </c>
      <c r="B2212" s="17">
        <v>3099</v>
      </c>
    </row>
    <row r="2213" spans="1:2" x14ac:dyDescent="0.45">
      <c r="A2213" s="16" t="s">
        <v>3510</v>
      </c>
      <c r="B2213" s="17">
        <v>3100</v>
      </c>
    </row>
    <row r="2214" spans="1:2" x14ac:dyDescent="0.45">
      <c r="A2214" s="16" t="s">
        <v>3511</v>
      </c>
      <c r="B2214" s="17">
        <v>3101</v>
      </c>
    </row>
    <row r="2215" spans="1:2" x14ac:dyDescent="0.45">
      <c r="A2215" s="16" t="s">
        <v>3512</v>
      </c>
      <c r="B2215" s="17">
        <v>3102</v>
      </c>
    </row>
    <row r="2216" spans="1:2" x14ac:dyDescent="0.45">
      <c r="A2216" s="16" t="s">
        <v>3513</v>
      </c>
      <c r="B2216" s="17">
        <v>3103</v>
      </c>
    </row>
    <row r="2217" spans="1:2" x14ac:dyDescent="0.45">
      <c r="A2217" s="16" t="s">
        <v>3514</v>
      </c>
      <c r="B2217" s="17">
        <v>3104</v>
      </c>
    </row>
    <row r="2218" spans="1:2" x14ac:dyDescent="0.45">
      <c r="A2218" s="16" t="s">
        <v>3515</v>
      </c>
      <c r="B2218" s="17">
        <v>3105</v>
      </c>
    </row>
    <row r="2219" spans="1:2" x14ac:dyDescent="0.45">
      <c r="A2219" s="16" t="s">
        <v>3516</v>
      </c>
      <c r="B2219" s="17">
        <v>3106</v>
      </c>
    </row>
    <row r="2220" spans="1:2" x14ac:dyDescent="0.45">
      <c r="A2220" s="16" t="s">
        <v>3517</v>
      </c>
      <c r="B2220" s="17">
        <v>3107</v>
      </c>
    </row>
    <row r="2221" spans="1:2" x14ac:dyDescent="0.45">
      <c r="A2221" s="16" t="s">
        <v>3518</v>
      </c>
      <c r="B2221" s="17">
        <v>3108</v>
      </c>
    </row>
    <row r="2222" spans="1:2" x14ac:dyDescent="0.45">
      <c r="A2222" s="16" t="s">
        <v>3519</v>
      </c>
      <c r="B2222" s="17">
        <v>3109</v>
      </c>
    </row>
    <row r="2223" spans="1:2" x14ac:dyDescent="0.45">
      <c r="A2223" s="16" t="s">
        <v>3520</v>
      </c>
      <c r="B2223" s="17">
        <v>3110</v>
      </c>
    </row>
    <row r="2224" spans="1:2" x14ac:dyDescent="0.45">
      <c r="A2224" s="16" t="s">
        <v>3521</v>
      </c>
      <c r="B2224" s="17">
        <v>3111</v>
      </c>
    </row>
    <row r="2225" spans="1:2" x14ac:dyDescent="0.45">
      <c r="A2225" s="16" t="s">
        <v>3522</v>
      </c>
      <c r="B2225" s="17">
        <v>3112</v>
      </c>
    </row>
    <row r="2226" spans="1:2" x14ac:dyDescent="0.45">
      <c r="A2226" s="16" t="s">
        <v>3523</v>
      </c>
      <c r="B2226" s="17">
        <v>3113</v>
      </c>
    </row>
    <row r="2227" spans="1:2" x14ac:dyDescent="0.45">
      <c r="A2227" s="16" t="s">
        <v>3524</v>
      </c>
      <c r="B2227" s="17">
        <v>3114</v>
      </c>
    </row>
    <row r="2228" spans="1:2" x14ac:dyDescent="0.45">
      <c r="A2228" s="16" t="s">
        <v>3525</v>
      </c>
      <c r="B2228" s="17">
        <v>3115</v>
      </c>
    </row>
    <row r="2229" spans="1:2" x14ac:dyDescent="0.45">
      <c r="A2229" s="16" t="s">
        <v>3526</v>
      </c>
      <c r="B2229" s="17">
        <v>3116</v>
      </c>
    </row>
    <row r="2230" spans="1:2" x14ac:dyDescent="0.45">
      <c r="A2230" s="16" t="s">
        <v>3527</v>
      </c>
      <c r="B2230" s="17">
        <v>3117</v>
      </c>
    </row>
    <row r="2231" spans="1:2" x14ac:dyDescent="0.45">
      <c r="A2231" s="16" t="s">
        <v>3528</v>
      </c>
      <c r="B2231" s="17">
        <v>3118</v>
      </c>
    </row>
    <row r="2232" spans="1:2" x14ac:dyDescent="0.45">
      <c r="A2232" s="16" t="s">
        <v>3529</v>
      </c>
      <c r="B2232" s="17">
        <v>3119</v>
      </c>
    </row>
    <row r="2233" spans="1:2" x14ac:dyDescent="0.45">
      <c r="A2233" s="16" t="s">
        <v>3530</v>
      </c>
      <c r="B2233" s="17">
        <v>3120</v>
      </c>
    </row>
    <row r="2234" spans="1:2" x14ac:dyDescent="0.45">
      <c r="A2234" s="16" t="s">
        <v>3531</v>
      </c>
      <c r="B2234" s="17">
        <v>3121</v>
      </c>
    </row>
    <row r="2235" spans="1:2" x14ac:dyDescent="0.45">
      <c r="A2235" s="16" t="s">
        <v>3532</v>
      </c>
      <c r="B2235" s="17">
        <v>3122</v>
      </c>
    </row>
    <row r="2236" spans="1:2" x14ac:dyDescent="0.45">
      <c r="A2236" s="16" t="s">
        <v>3533</v>
      </c>
      <c r="B2236" s="17">
        <v>3123</v>
      </c>
    </row>
    <row r="2237" spans="1:2" x14ac:dyDescent="0.45">
      <c r="A2237" s="16" t="s">
        <v>3534</v>
      </c>
      <c r="B2237" s="17">
        <v>3124</v>
      </c>
    </row>
    <row r="2238" spans="1:2" x14ac:dyDescent="0.45">
      <c r="A2238" s="16" t="s">
        <v>3535</v>
      </c>
      <c r="B2238" s="17">
        <v>3125</v>
      </c>
    </row>
    <row r="2239" spans="1:2" x14ac:dyDescent="0.45">
      <c r="A2239" s="16" t="s">
        <v>858</v>
      </c>
      <c r="B2239" s="17">
        <v>421</v>
      </c>
    </row>
    <row r="2240" spans="1:2" x14ac:dyDescent="0.45">
      <c r="A2240" s="16" t="s">
        <v>3536</v>
      </c>
      <c r="B2240" s="17">
        <v>3126</v>
      </c>
    </row>
    <row r="2241" spans="1:2" x14ac:dyDescent="0.45">
      <c r="A2241" s="16" t="s">
        <v>3537</v>
      </c>
      <c r="B2241" s="17">
        <v>3127</v>
      </c>
    </row>
    <row r="2242" spans="1:2" x14ac:dyDescent="0.45">
      <c r="A2242" s="16" t="s">
        <v>3538</v>
      </c>
      <c r="B2242" s="17">
        <v>3128</v>
      </c>
    </row>
    <row r="2243" spans="1:2" x14ac:dyDescent="0.45">
      <c r="A2243" s="16" t="s">
        <v>3539</v>
      </c>
      <c r="B2243" s="17">
        <v>3129</v>
      </c>
    </row>
    <row r="2244" spans="1:2" x14ac:dyDescent="0.45">
      <c r="A2244" s="16" t="s">
        <v>3540</v>
      </c>
      <c r="B2244" s="17">
        <v>3130</v>
      </c>
    </row>
    <row r="2245" spans="1:2" x14ac:dyDescent="0.45">
      <c r="A2245" s="16" t="s">
        <v>3541</v>
      </c>
      <c r="B2245" s="17">
        <v>3131</v>
      </c>
    </row>
    <row r="2246" spans="1:2" x14ac:dyDescent="0.45">
      <c r="A2246" s="16" t="s">
        <v>3542</v>
      </c>
      <c r="B2246" s="17">
        <v>3132</v>
      </c>
    </row>
    <row r="2247" spans="1:2" x14ac:dyDescent="0.45">
      <c r="A2247" s="16" t="s">
        <v>1820</v>
      </c>
      <c r="B2247" s="17">
        <v>1395</v>
      </c>
    </row>
    <row r="2248" spans="1:2" x14ac:dyDescent="0.45">
      <c r="A2248" s="16" t="s">
        <v>859</v>
      </c>
      <c r="B2248" s="17">
        <v>422</v>
      </c>
    </row>
    <row r="2249" spans="1:2" x14ac:dyDescent="0.45">
      <c r="A2249" s="16" t="s">
        <v>3543</v>
      </c>
      <c r="B2249" s="17">
        <v>3133</v>
      </c>
    </row>
    <row r="2250" spans="1:2" x14ac:dyDescent="0.45">
      <c r="A2250" s="16" t="s">
        <v>860</v>
      </c>
      <c r="B2250" s="17">
        <v>423</v>
      </c>
    </row>
    <row r="2251" spans="1:2" x14ac:dyDescent="0.45">
      <c r="A2251" s="16" t="s">
        <v>1561</v>
      </c>
      <c r="B2251" s="17">
        <v>1136</v>
      </c>
    </row>
    <row r="2252" spans="1:2" x14ac:dyDescent="0.45">
      <c r="A2252" s="16" t="s">
        <v>3544</v>
      </c>
      <c r="B2252" s="17">
        <v>3134</v>
      </c>
    </row>
    <row r="2253" spans="1:2" x14ac:dyDescent="0.45">
      <c r="A2253" s="16" t="s">
        <v>3545</v>
      </c>
      <c r="B2253" s="17">
        <v>3135</v>
      </c>
    </row>
    <row r="2254" spans="1:2" x14ac:dyDescent="0.45">
      <c r="A2254" s="16" t="s">
        <v>3546</v>
      </c>
      <c r="B2254" s="17">
        <v>3136</v>
      </c>
    </row>
    <row r="2255" spans="1:2" x14ac:dyDescent="0.45">
      <c r="A2255" s="16" t="s">
        <v>3547</v>
      </c>
      <c r="B2255" s="17">
        <v>3137</v>
      </c>
    </row>
    <row r="2256" spans="1:2" x14ac:dyDescent="0.45">
      <c r="A2256" s="16" t="s">
        <v>3548</v>
      </c>
      <c r="B2256" s="17">
        <v>3138</v>
      </c>
    </row>
    <row r="2257" spans="1:2" x14ac:dyDescent="0.45">
      <c r="A2257" s="16" t="s">
        <v>3549</v>
      </c>
      <c r="B2257" s="17">
        <v>3139</v>
      </c>
    </row>
    <row r="2258" spans="1:2" x14ac:dyDescent="0.45">
      <c r="A2258" s="16" t="s">
        <v>3550</v>
      </c>
      <c r="B2258" s="17">
        <v>3140</v>
      </c>
    </row>
    <row r="2259" spans="1:2" x14ac:dyDescent="0.45">
      <c r="A2259" s="16" t="s">
        <v>861</v>
      </c>
      <c r="B2259" s="17">
        <v>424</v>
      </c>
    </row>
    <row r="2260" spans="1:2" x14ac:dyDescent="0.45">
      <c r="A2260" s="16" t="s">
        <v>3551</v>
      </c>
      <c r="B2260" s="17">
        <v>3141</v>
      </c>
    </row>
    <row r="2261" spans="1:2" x14ac:dyDescent="0.45">
      <c r="A2261" s="16" t="s">
        <v>3552</v>
      </c>
      <c r="B2261" s="17">
        <v>3142</v>
      </c>
    </row>
    <row r="2262" spans="1:2" x14ac:dyDescent="0.45">
      <c r="A2262" s="16" t="s">
        <v>3553</v>
      </c>
      <c r="B2262" s="17">
        <v>3143</v>
      </c>
    </row>
    <row r="2263" spans="1:2" x14ac:dyDescent="0.45">
      <c r="A2263" s="16" t="s">
        <v>3554</v>
      </c>
      <c r="B2263" s="17">
        <v>3144</v>
      </c>
    </row>
    <row r="2264" spans="1:2" x14ac:dyDescent="0.45">
      <c r="A2264" s="16" t="s">
        <v>3555</v>
      </c>
      <c r="B2264" s="17">
        <v>3145</v>
      </c>
    </row>
    <row r="2265" spans="1:2" x14ac:dyDescent="0.45">
      <c r="A2265" s="16" t="s">
        <v>3556</v>
      </c>
      <c r="B2265" s="17">
        <v>3146</v>
      </c>
    </row>
    <row r="2266" spans="1:2" x14ac:dyDescent="0.45">
      <c r="A2266" s="16" t="s">
        <v>3557</v>
      </c>
      <c r="B2266" s="17">
        <v>3147</v>
      </c>
    </row>
    <row r="2267" spans="1:2" x14ac:dyDescent="0.45">
      <c r="A2267" s="16" t="s">
        <v>3558</v>
      </c>
      <c r="B2267" s="17">
        <v>3148</v>
      </c>
    </row>
    <row r="2268" spans="1:2" x14ac:dyDescent="0.45">
      <c r="A2268" s="16" t="s">
        <v>3559</v>
      </c>
      <c r="B2268" s="17">
        <v>3149</v>
      </c>
    </row>
    <row r="2269" spans="1:2" x14ac:dyDescent="0.45">
      <c r="A2269" s="16" t="s">
        <v>3560</v>
      </c>
      <c r="B2269" s="17">
        <v>3150</v>
      </c>
    </row>
    <row r="2270" spans="1:2" x14ac:dyDescent="0.45">
      <c r="A2270" s="16" t="s">
        <v>3561</v>
      </c>
      <c r="B2270" s="17">
        <v>3151</v>
      </c>
    </row>
    <row r="2271" spans="1:2" x14ac:dyDescent="0.45">
      <c r="A2271" s="16" t="s">
        <v>3562</v>
      </c>
      <c r="B2271" s="17">
        <v>3152</v>
      </c>
    </row>
    <row r="2272" spans="1:2" x14ac:dyDescent="0.45">
      <c r="A2272" s="16" t="s">
        <v>3563</v>
      </c>
      <c r="B2272" s="17">
        <v>3153</v>
      </c>
    </row>
    <row r="2273" spans="1:2" x14ac:dyDescent="0.45">
      <c r="A2273" s="16" t="s">
        <v>3564</v>
      </c>
      <c r="B2273" s="17">
        <v>3154</v>
      </c>
    </row>
    <row r="2274" spans="1:2" x14ac:dyDescent="0.45">
      <c r="A2274" s="16" t="s">
        <v>3565</v>
      </c>
      <c r="B2274" s="17">
        <v>3155</v>
      </c>
    </row>
    <row r="2275" spans="1:2" x14ac:dyDescent="0.45">
      <c r="A2275" s="16" t="s">
        <v>3566</v>
      </c>
      <c r="B2275" s="17">
        <v>3156</v>
      </c>
    </row>
    <row r="2276" spans="1:2" x14ac:dyDescent="0.45">
      <c r="A2276" s="16" t="s">
        <v>3567</v>
      </c>
      <c r="B2276" s="17">
        <v>3157</v>
      </c>
    </row>
    <row r="2277" spans="1:2" x14ac:dyDescent="0.45">
      <c r="A2277" s="16" t="s">
        <v>3568</v>
      </c>
      <c r="B2277" s="17">
        <v>3158</v>
      </c>
    </row>
    <row r="2278" spans="1:2" x14ac:dyDescent="0.45">
      <c r="A2278" s="16" t="s">
        <v>3569</v>
      </c>
      <c r="B2278" s="17">
        <v>3159</v>
      </c>
    </row>
    <row r="2279" spans="1:2" x14ac:dyDescent="0.45">
      <c r="A2279" s="16" t="s">
        <v>3570</v>
      </c>
      <c r="B2279" s="17">
        <v>3160</v>
      </c>
    </row>
    <row r="2280" spans="1:2" x14ac:dyDescent="0.45">
      <c r="A2280" s="16" t="s">
        <v>3571</v>
      </c>
      <c r="B2280" s="17">
        <v>3161</v>
      </c>
    </row>
    <row r="2281" spans="1:2" x14ac:dyDescent="0.45">
      <c r="A2281" s="16" t="s">
        <v>3572</v>
      </c>
      <c r="B2281" s="17">
        <v>3162</v>
      </c>
    </row>
    <row r="2282" spans="1:2" x14ac:dyDescent="0.45">
      <c r="A2282" s="16" t="s">
        <v>3573</v>
      </c>
      <c r="B2282" s="17">
        <v>3163</v>
      </c>
    </row>
    <row r="2283" spans="1:2" x14ac:dyDescent="0.45">
      <c r="A2283" s="16" t="s">
        <v>3574</v>
      </c>
      <c r="B2283" s="17">
        <v>3164</v>
      </c>
    </row>
    <row r="2284" spans="1:2" x14ac:dyDescent="0.45">
      <c r="A2284" s="16" t="s">
        <v>3575</v>
      </c>
      <c r="B2284" s="17">
        <v>3165</v>
      </c>
    </row>
    <row r="2285" spans="1:2" x14ac:dyDescent="0.45">
      <c r="A2285" s="16" t="s">
        <v>3576</v>
      </c>
      <c r="B2285" s="17">
        <v>3166</v>
      </c>
    </row>
    <row r="2286" spans="1:2" x14ac:dyDescent="0.45">
      <c r="A2286" s="16" t="s">
        <v>3577</v>
      </c>
      <c r="B2286" s="17">
        <v>3167</v>
      </c>
    </row>
    <row r="2287" spans="1:2" x14ac:dyDescent="0.45">
      <c r="A2287" s="16" t="s">
        <v>3578</v>
      </c>
      <c r="B2287" s="17">
        <v>3168</v>
      </c>
    </row>
    <row r="2288" spans="1:2" x14ac:dyDescent="0.45">
      <c r="A2288" s="16" t="s">
        <v>862</v>
      </c>
      <c r="B2288" s="17">
        <v>425</v>
      </c>
    </row>
    <row r="2289" spans="1:2" x14ac:dyDescent="0.45">
      <c r="A2289" s="16" t="s">
        <v>3579</v>
      </c>
      <c r="B2289" s="17">
        <v>3169</v>
      </c>
    </row>
    <row r="2290" spans="1:2" x14ac:dyDescent="0.45">
      <c r="A2290" s="16" t="s">
        <v>3580</v>
      </c>
      <c r="B2290" s="17">
        <v>3170</v>
      </c>
    </row>
    <row r="2291" spans="1:2" x14ac:dyDescent="0.45">
      <c r="A2291" s="16" t="s">
        <v>3581</v>
      </c>
      <c r="B2291" s="17">
        <v>3171</v>
      </c>
    </row>
    <row r="2292" spans="1:2" x14ac:dyDescent="0.45">
      <c r="A2292" s="16" t="s">
        <v>863</v>
      </c>
      <c r="B2292" s="17">
        <v>426</v>
      </c>
    </row>
    <row r="2293" spans="1:2" x14ac:dyDescent="0.45">
      <c r="A2293" s="16" t="s">
        <v>1562</v>
      </c>
      <c r="B2293" s="17">
        <v>1137</v>
      </c>
    </row>
    <row r="2294" spans="1:2" x14ac:dyDescent="0.45">
      <c r="A2294" s="16" t="s">
        <v>1563</v>
      </c>
      <c r="B2294" s="17">
        <v>1138</v>
      </c>
    </row>
    <row r="2295" spans="1:2" x14ac:dyDescent="0.45">
      <c r="A2295" s="16" t="s">
        <v>1564</v>
      </c>
      <c r="B2295" s="17">
        <v>1139</v>
      </c>
    </row>
    <row r="2296" spans="1:2" x14ac:dyDescent="0.45">
      <c r="A2296" s="16" t="s">
        <v>3582</v>
      </c>
      <c r="B2296" s="17">
        <v>3172</v>
      </c>
    </row>
    <row r="2297" spans="1:2" x14ac:dyDescent="0.45">
      <c r="A2297" s="16" t="s">
        <v>3583</v>
      </c>
      <c r="B2297" s="17">
        <v>3173</v>
      </c>
    </row>
    <row r="2298" spans="1:2" x14ac:dyDescent="0.45">
      <c r="A2298" s="16" t="s">
        <v>3584</v>
      </c>
      <c r="B2298" s="17">
        <v>3174</v>
      </c>
    </row>
    <row r="2299" spans="1:2" x14ac:dyDescent="0.45">
      <c r="A2299" s="16" t="s">
        <v>3585</v>
      </c>
      <c r="B2299" s="17">
        <v>3175</v>
      </c>
    </row>
    <row r="2300" spans="1:2" x14ac:dyDescent="0.45">
      <c r="A2300" s="16" t="s">
        <v>3586</v>
      </c>
      <c r="B2300" s="17">
        <v>3176</v>
      </c>
    </row>
    <row r="2301" spans="1:2" x14ac:dyDescent="0.45">
      <c r="A2301" s="16" t="s">
        <v>3587</v>
      </c>
      <c r="B2301" s="17">
        <v>3177</v>
      </c>
    </row>
    <row r="2302" spans="1:2" x14ac:dyDescent="0.45">
      <c r="A2302" s="16" t="s">
        <v>3588</v>
      </c>
      <c r="B2302" s="17">
        <v>3178</v>
      </c>
    </row>
    <row r="2303" spans="1:2" x14ac:dyDescent="0.45">
      <c r="A2303" s="16" t="s">
        <v>3589</v>
      </c>
      <c r="B2303" s="17">
        <v>3179</v>
      </c>
    </row>
    <row r="2304" spans="1:2" x14ac:dyDescent="0.45">
      <c r="A2304" s="16" t="s">
        <v>3590</v>
      </c>
      <c r="B2304" s="17">
        <v>3180</v>
      </c>
    </row>
    <row r="2305" spans="1:2" x14ac:dyDescent="0.45">
      <c r="A2305" s="16" t="s">
        <v>3591</v>
      </c>
      <c r="B2305" s="17">
        <v>3181</v>
      </c>
    </row>
    <row r="2306" spans="1:2" x14ac:dyDescent="0.45">
      <c r="A2306" s="16" t="s">
        <v>3592</v>
      </c>
      <c r="B2306" s="17">
        <v>3182</v>
      </c>
    </row>
    <row r="2307" spans="1:2" x14ac:dyDescent="0.45">
      <c r="A2307" s="16" t="s">
        <v>3593</v>
      </c>
      <c r="B2307" s="17">
        <v>3183</v>
      </c>
    </row>
    <row r="2308" spans="1:2" x14ac:dyDescent="0.45">
      <c r="A2308" s="16" t="s">
        <v>3594</v>
      </c>
      <c r="B2308" s="17">
        <v>3184</v>
      </c>
    </row>
    <row r="2309" spans="1:2" x14ac:dyDescent="0.45">
      <c r="A2309" s="16" t="s">
        <v>3595</v>
      </c>
      <c r="B2309" s="17">
        <v>3185</v>
      </c>
    </row>
    <row r="2310" spans="1:2" x14ac:dyDescent="0.45">
      <c r="A2310" s="16" t="s">
        <v>3596</v>
      </c>
      <c r="B2310" s="17">
        <v>3186</v>
      </c>
    </row>
    <row r="2311" spans="1:2" x14ac:dyDescent="0.45">
      <c r="A2311" s="16" t="s">
        <v>3597</v>
      </c>
      <c r="B2311" s="17">
        <v>3187</v>
      </c>
    </row>
    <row r="2312" spans="1:2" x14ac:dyDescent="0.45">
      <c r="A2312" s="16" t="s">
        <v>3598</v>
      </c>
      <c r="B2312" s="17">
        <v>3188</v>
      </c>
    </row>
    <row r="2313" spans="1:2" x14ac:dyDescent="0.45">
      <c r="A2313" s="16" t="s">
        <v>3599</v>
      </c>
      <c r="B2313" s="17">
        <v>3189</v>
      </c>
    </row>
    <row r="2314" spans="1:2" x14ac:dyDescent="0.45">
      <c r="A2314" s="16" t="s">
        <v>3600</v>
      </c>
      <c r="B2314" s="17">
        <v>3190</v>
      </c>
    </row>
    <row r="2315" spans="1:2" x14ac:dyDescent="0.45">
      <c r="A2315" s="16" t="s">
        <v>3601</v>
      </c>
      <c r="B2315" s="17">
        <v>3191</v>
      </c>
    </row>
    <row r="2316" spans="1:2" x14ac:dyDescent="0.45">
      <c r="A2316" s="16" t="s">
        <v>864</v>
      </c>
      <c r="B2316" s="17">
        <v>427</v>
      </c>
    </row>
    <row r="2317" spans="1:2" x14ac:dyDescent="0.45">
      <c r="A2317" s="16" t="s">
        <v>3602</v>
      </c>
      <c r="B2317" s="17">
        <v>3192</v>
      </c>
    </row>
    <row r="2318" spans="1:2" x14ac:dyDescent="0.45">
      <c r="A2318" s="16" t="s">
        <v>3603</v>
      </c>
      <c r="B2318" s="17">
        <v>3193</v>
      </c>
    </row>
    <row r="2319" spans="1:2" x14ac:dyDescent="0.45">
      <c r="A2319" s="16" t="s">
        <v>3604</v>
      </c>
      <c r="B2319" s="17">
        <v>3194</v>
      </c>
    </row>
    <row r="2320" spans="1:2" x14ac:dyDescent="0.45">
      <c r="A2320" s="16" t="s">
        <v>3605</v>
      </c>
      <c r="B2320" s="17">
        <v>3195</v>
      </c>
    </row>
    <row r="2321" spans="1:2" x14ac:dyDescent="0.45">
      <c r="A2321" s="16" t="s">
        <v>865</v>
      </c>
      <c r="B2321" s="17">
        <v>428</v>
      </c>
    </row>
    <row r="2322" spans="1:2" x14ac:dyDescent="0.45">
      <c r="A2322" s="16" t="s">
        <v>3606</v>
      </c>
      <c r="B2322" s="17">
        <v>3196</v>
      </c>
    </row>
    <row r="2323" spans="1:2" x14ac:dyDescent="0.45">
      <c r="A2323" s="16" t="s">
        <v>3607</v>
      </c>
      <c r="B2323" s="17">
        <v>3197</v>
      </c>
    </row>
    <row r="2324" spans="1:2" x14ac:dyDescent="0.45">
      <c r="A2324" s="16" t="s">
        <v>866</v>
      </c>
      <c r="B2324" s="17">
        <v>429</v>
      </c>
    </row>
    <row r="2325" spans="1:2" x14ac:dyDescent="0.45">
      <c r="A2325" s="16" t="s">
        <v>3608</v>
      </c>
      <c r="B2325" s="17">
        <v>3198</v>
      </c>
    </row>
    <row r="2326" spans="1:2" x14ac:dyDescent="0.45">
      <c r="A2326" s="16" t="s">
        <v>3609</v>
      </c>
      <c r="B2326" s="17">
        <v>3199</v>
      </c>
    </row>
    <row r="2327" spans="1:2" x14ac:dyDescent="0.45">
      <c r="A2327" s="16" t="s">
        <v>3610</v>
      </c>
      <c r="B2327" s="17">
        <v>3200</v>
      </c>
    </row>
    <row r="2328" spans="1:2" x14ac:dyDescent="0.45">
      <c r="A2328" s="16" t="s">
        <v>3611</v>
      </c>
      <c r="B2328" s="17">
        <v>3201</v>
      </c>
    </row>
    <row r="2329" spans="1:2" x14ac:dyDescent="0.45">
      <c r="A2329" s="16" t="s">
        <v>867</v>
      </c>
      <c r="B2329" s="17">
        <v>430</v>
      </c>
    </row>
    <row r="2330" spans="1:2" x14ac:dyDescent="0.45">
      <c r="A2330" s="16" t="s">
        <v>3612</v>
      </c>
      <c r="B2330" s="17">
        <v>3202</v>
      </c>
    </row>
    <row r="2331" spans="1:2" x14ac:dyDescent="0.45">
      <c r="A2331" s="16" t="s">
        <v>3613</v>
      </c>
      <c r="B2331" s="17">
        <v>3203</v>
      </c>
    </row>
    <row r="2332" spans="1:2" x14ac:dyDescent="0.45">
      <c r="A2332" s="16" t="s">
        <v>868</v>
      </c>
      <c r="B2332" s="17">
        <v>431</v>
      </c>
    </row>
    <row r="2333" spans="1:2" x14ac:dyDescent="0.45">
      <c r="A2333" s="16" t="s">
        <v>3614</v>
      </c>
      <c r="B2333" s="17">
        <v>3204</v>
      </c>
    </row>
    <row r="2334" spans="1:2" x14ac:dyDescent="0.45">
      <c r="A2334" s="16" t="s">
        <v>3615</v>
      </c>
      <c r="B2334" s="17">
        <v>3205</v>
      </c>
    </row>
    <row r="2335" spans="1:2" x14ac:dyDescent="0.45">
      <c r="A2335" s="16" t="s">
        <v>3616</v>
      </c>
      <c r="B2335" s="17">
        <v>3206</v>
      </c>
    </row>
    <row r="2336" spans="1:2" x14ac:dyDescent="0.45">
      <c r="A2336" s="16" t="s">
        <v>3617</v>
      </c>
      <c r="B2336" s="17">
        <v>3207</v>
      </c>
    </row>
    <row r="2337" spans="1:2" x14ac:dyDescent="0.45">
      <c r="A2337" s="16" t="s">
        <v>869</v>
      </c>
      <c r="B2337" s="17">
        <v>432</v>
      </c>
    </row>
    <row r="2338" spans="1:2" x14ac:dyDescent="0.45">
      <c r="A2338" s="16" t="s">
        <v>870</v>
      </c>
      <c r="B2338" s="17">
        <v>433</v>
      </c>
    </row>
    <row r="2339" spans="1:2" x14ac:dyDescent="0.45">
      <c r="A2339" s="16" t="s">
        <v>3618</v>
      </c>
      <c r="B2339" s="17">
        <v>3208</v>
      </c>
    </row>
    <row r="2340" spans="1:2" x14ac:dyDescent="0.45">
      <c r="A2340" s="16" t="s">
        <v>3619</v>
      </c>
      <c r="B2340" s="17">
        <v>3209</v>
      </c>
    </row>
    <row r="2341" spans="1:2" x14ac:dyDescent="0.45">
      <c r="A2341" s="16" t="s">
        <v>3620</v>
      </c>
      <c r="B2341" s="17">
        <v>3210</v>
      </c>
    </row>
    <row r="2342" spans="1:2" x14ac:dyDescent="0.45">
      <c r="A2342" s="16" t="s">
        <v>3621</v>
      </c>
      <c r="B2342" s="17">
        <v>3211</v>
      </c>
    </row>
    <row r="2343" spans="1:2" x14ac:dyDescent="0.45">
      <c r="A2343" s="16" t="s">
        <v>871</v>
      </c>
      <c r="B2343" s="17">
        <v>434</v>
      </c>
    </row>
    <row r="2344" spans="1:2" x14ac:dyDescent="0.45">
      <c r="A2344" s="16" t="s">
        <v>3622</v>
      </c>
      <c r="B2344" s="17">
        <v>3212</v>
      </c>
    </row>
    <row r="2345" spans="1:2" x14ac:dyDescent="0.45">
      <c r="A2345" s="16" t="s">
        <v>3623</v>
      </c>
      <c r="B2345" s="17">
        <v>3213</v>
      </c>
    </row>
    <row r="2346" spans="1:2" x14ac:dyDescent="0.45">
      <c r="A2346" s="16" t="s">
        <v>3624</v>
      </c>
      <c r="B2346" s="17">
        <v>3214</v>
      </c>
    </row>
    <row r="2347" spans="1:2" x14ac:dyDescent="0.45">
      <c r="A2347" s="16" t="s">
        <v>3625</v>
      </c>
      <c r="B2347" s="17">
        <v>3215</v>
      </c>
    </row>
    <row r="2348" spans="1:2" x14ac:dyDescent="0.45">
      <c r="A2348" s="16" t="s">
        <v>872</v>
      </c>
      <c r="B2348" s="17">
        <v>435</v>
      </c>
    </row>
    <row r="2349" spans="1:2" x14ac:dyDescent="0.45">
      <c r="A2349" s="16" t="s">
        <v>3626</v>
      </c>
      <c r="B2349" s="17">
        <v>3216</v>
      </c>
    </row>
    <row r="2350" spans="1:2" x14ac:dyDescent="0.45">
      <c r="A2350" s="16" t="s">
        <v>3627</v>
      </c>
      <c r="B2350" s="17">
        <v>3217</v>
      </c>
    </row>
    <row r="2351" spans="1:2" x14ac:dyDescent="0.45">
      <c r="A2351" s="16" t="s">
        <v>873</v>
      </c>
      <c r="B2351" s="17">
        <v>436</v>
      </c>
    </row>
    <row r="2352" spans="1:2" x14ac:dyDescent="0.45">
      <c r="A2352" s="16" t="s">
        <v>3628</v>
      </c>
      <c r="B2352" s="17">
        <v>3218</v>
      </c>
    </row>
    <row r="2353" spans="1:2" x14ac:dyDescent="0.45">
      <c r="A2353" s="16" t="s">
        <v>874</v>
      </c>
      <c r="B2353" s="17">
        <v>437</v>
      </c>
    </row>
    <row r="2354" spans="1:2" x14ac:dyDescent="0.45">
      <c r="A2354" s="16" t="s">
        <v>3629</v>
      </c>
      <c r="B2354" s="17">
        <v>3219</v>
      </c>
    </row>
    <row r="2355" spans="1:2" x14ac:dyDescent="0.45">
      <c r="A2355" s="16" t="s">
        <v>3630</v>
      </c>
      <c r="B2355" s="17">
        <v>3220</v>
      </c>
    </row>
    <row r="2356" spans="1:2" x14ac:dyDescent="0.45">
      <c r="A2356" s="16" t="s">
        <v>3631</v>
      </c>
      <c r="B2356" s="17">
        <v>3221</v>
      </c>
    </row>
    <row r="2357" spans="1:2" x14ac:dyDescent="0.45">
      <c r="A2357" s="16" t="s">
        <v>3632</v>
      </c>
      <c r="B2357" s="17">
        <v>3222</v>
      </c>
    </row>
    <row r="2358" spans="1:2" x14ac:dyDescent="0.45">
      <c r="A2358" s="16" t="s">
        <v>875</v>
      </c>
      <c r="B2358" s="17">
        <v>438</v>
      </c>
    </row>
    <row r="2359" spans="1:2" x14ac:dyDescent="0.45">
      <c r="A2359" s="16" t="s">
        <v>3633</v>
      </c>
      <c r="B2359" s="17">
        <v>3223</v>
      </c>
    </row>
    <row r="2360" spans="1:2" x14ac:dyDescent="0.45">
      <c r="A2360" s="16" t="s">
        <v>3634</v>
      </c>
      <c r="B2360" s="17">
        <v>3224</v>
      </c>
    </row>
    <row r="2361" spans="1:2" x14ac:dyDescent="0.45">
      <c r="A2361" s="16" t="s">
        <v>3635</v>
      </c>
      <c r="B2361" s="17">
        <v>3225</v>
      </c>
    </row>
    <row r="2362" spans="1:2" x14ac:dyDescent="0.45">
      <c r="A2362" s="16" t="s">
        <v>3636</v>
      </c>
      <c r="B2362" s="17">
        <v>3226</v>
      </c>
    </row>
    <row r="2363" spans="1:2" x14ac:dyDescent="0.45">
      <c r="A2363" s="16" t="s">
        <v>876</v>
      </c>
      <c r="B2363" s="17">
        <v>439</v>
      </c>
    </row>
    <row r="2364" spans="1:2" x14ac:dyDescent="0.45">
      <c r="A2364" s="16" t="s">
        <v>877</v>
      </c>
      <c r="B2364" s="17">
        <v>440</v>
      </c>
    </row>
    <row r="2365" spans="1:2" x14ac:dyDescent="0.45">
      <c r="A2365" s="16" t="s">
        <v>3637</v>
      </c>
      <c r="B2365" s="17">
        <v>3227</v>
      </c>
    </row>
    <row r="2366" spans="1:2" x14ac:dyDescent="0.45">
      <c r="A2366" s="16" t="s">
        <v>3638</v>
      </c>
      <c r="B2366" s="17">
        <v>3228</v>
      </c>
    </row>
    <row r="2367" spans="1:2" x14ac:dyDescent="0.45">
      <c r="A2367" s="16" t="s">
        <v>878</v>
      </c>
      <c r="B2367" s="17">
        <v>441</v>
      </c>
    </row>
    <row r="2368" spans="1:2" x14ac:dyDescent="0.45">
      <c r="A2368" s="16" t="s">
        <v>1565</v>
      </c>
      <c r="B2368" s="17">
        <v>1140</v>
      </c>
    </row>
    <row r="2369" spans="1:2" x14ac:dyDescent="0.45">
      <c r="A2369" s="16" t="s">
        <v>1566</v>
      </c>
      <c r="B2369" s="17">
        <v>1141</v>
      </c>
    </row>
    <row r="2370" spans="1:2" x14ac:dyDescent="0.45">
      <c r="A2370" s="16" t="s">
        <v>879</v>
      </c>
      <c r="B2370" s="17">
        <v>442</v>
      </c>
    </row>
    <row r="2371" spans="1:2" x14ac:dyDescent="0.45">
      <c r="A2371" s="16" t="s">
        <v>3639</v>
      </c>
      <c r="B2371" s="17">
        <v>3229</v>
      </c>
    </row>
    <row r="2372" spans="1:2" x14ac:dyDescent="0.45">
      <c r="A2372" s="16" t="s">
        <v>880</v>
      </c>
      <c r="B2372" s="17">
        <v>443</v>
      </c>
    </row>
    <row r="2373" spans="1:2" x14ac:dyDescent="0.45">
      <c r="A2373" s="16" t="s">
        <v>3640</v>
      </c>
      <c r="B2373" s="17">
        <v>3230</v>
      </c>
    </row>
    <row r="2374" spans="1:2" x14ac:dyDescent="0.45">
      <c r="A2374" s="16" t="s">
        <v>3641</v>
      </c>
      <c r="B2374" s="17">
        <v>3231</v>
      </c>
    </row>
    <row r="2375" spans="1:2" x14ac:dyDescent="0.45">
      <c r="A2375" s="16" t="s">
        <v>3642</v>
      </c>
      <c r="B2375" s="17">
        <v>3232</v>
      </c>
    </row>
    <row r="2376" spans="1:2" x14ac:dyDescent="0.45">
      <c r="A2376" s="16" t="s">
        <v>3643</v>
      </c>
      <c r="B2376" s="17">
        <v>3233</v>
      </c>
    </row>
    <row r="2377" spans="1:2" x14ac:dyDescent="0.45">
      <c r="A2377" s="16" t="s">
        <v>881</v>
      </c>
      <c r="B2377" s="17">
        <v>444</v>
      </c>
    </row>
    <row r="2378" spans="1:2" x14ac:dyDescent="0.45">
      <c r="A2378" s="16" t="s">
        <v>1567</v>
      </c>
      <c r="B2378" s="17">
        <v>1142</v>
      </c>
    </row>
    <row r="2379" spans="1:2" x14ac:dyDescent="0.45">
      <c r="A2379" s="16" t="s">
        <v>3644</v>
      </c>
      <c r="B2379" s="17">
        <v>3234</v>
      </c>
    </row>
    <row r="2380" spans="1:2" x14ac:dyDescent="0.45">
      <c r="A2380" s="16" t="s">
        <v>3645</v>
      </c>
      <c r="B2380" s="17">
        <v>3235</v>
      </c>
    </row>
    <row r="2381" spans="1:2" x14ac:dyDescent="0.45">
      <c r="A2381" s="16" t="s">
        <v>882</v>
      </c>
      <c r="B2381" s="17">
        <v>445</v>
      </c>
    </row>
    <row r="2382" spans="1:2" x14ac:dyDescent="0.45">
      <c r="A2382" s="16" t="s">
        <v>1568</v>
      </c>
      <c r="B2382" s="17">
        <v>1143</v>
      </c>
    </row>
    <row r="2383" spans="1:2" x14ac:dyDescent="0.45">
      <c r="A2383" s="16" t="s">
        <v>1569</v>
      </c>
      <c r="B2383" s="17">
        <v>1144</v>
      </c>
    </row>
    <row r="2384" spans="1:2" x14ac:dyDescent="0.45">
      <c r="A2384" s="16" t="s">
        <v>1570</v>
      </c>
      <c r="B2384" s="17">
        <v>1145</v>
      </c>
    </row>
    <row r="2385" spans="1:2" x14ac:dyDescent="0.45">
      <c r="A2385" s="16" t="s">
        <v>3646</v>
      </c>
      <c r="B2385" s="17">
        <v>3236</v>
      </c>
    </row>
    <row r="2386" spans="1:2" x14ac:dyDescent="0.45">
      <c r="A2386" s="16" t="s">
        <v>3647</v>
      </c>
      <c r="B2386" s="17">
        <v>3237</v>
      </c>
    </row>
    <row r="2387" spans="1:2" x14ac:dyDescent="0.45">
      <c r="A2387" s="16" t="s">
        <v>3648</v>
      </c>
      <c r="B2387" s="17">
        <v>3238</v>
      </c>
    </row>
    <row r="2388" spans="1:2" x14ac:dyDescent="0.45">
      <c r="A2388" s="16" t="s">
        <v>3649</v>
      </c>
      <c r="B2388" s="17">
        <v>3239</v>
      </c>
    </row>
    <row r="2389" spans="1:2" x14ac:dyDescent="0.45">
      <c r="A2389" s="16" t="s">
        <v>883</v>
      </c>
      <c r="B2389" s="17">
        <v>446</v>
      </c>
    </row>
    <row r="2390" spans="1:2" x14ac:dyDescent="0.45">
      <c r="A2390" s="16" t="s">
        <v>1571</v>
      </c>
      <c r="B2390" s="17">
        <v>1146</v>
      </c>
    </row>
    <row r="2391" spans="1:2" x14ac:dyDescent="0.45">
      <c r="A2391" s="16" t="s">
        <v>1572</v>
      </c>
      <c r="B2391" s="17">
        <v>1147</v>
      </c>
    </row>
    <row r="2392" spans="1:2" x14ac:dyDescent="0.45">
      <c r="A2392" s="16" t="s">
        <v>1573</v>
      </c>
      <c r="B2392" s="17">
        <v>1148</v>
      </c>
    </row>
    <row r="2393" spans="1:2" x14ac:dyDescent="0.45">
      <c r="A2393" s="16" t="s">
        <v>1574</v>
      </c>
      <c r="B2393" s="17">
        <v>1149</v>
      </c>
    </row>
    <row r="2394" spans="1:2" x14ac:dyDescent="0.45">
      <c r="A2394" s="16" t="s">
        <v>3650</v>
      </c>
      <c r="B2394" s="17">
        <v>3240</v>
      </c>
    </row>
    <row r="2395" spans="1:2" x14ac:dyDescent="0.45">
      <c r="A2395" s="16" t="s">
        <v>884</v>
      </c>
      <c r="B2395" s="17">
        <v>447</v>
      </c>
    </row>
    <row r="2396" spans="1:2" x14ac:dyDescent="0.45">
      <c r="A2396" s="16" t="s">
        <v>1575</v>
      </c>
      <c r="B2396" s="17">
        <v>1150</v>
      </c>
    </row>
    <row r="2397" spans="1:2" x14ac:dyDescent="0.45">
      <c r="A2397" s="16" t="s">
        <v>1576</v>
      </c>
      <c r="B2397" s="17">
        <v>1151</v>
      </c>
    </row>
    <row r="2398" spans="1:2" x14ac:dyDescent="0.45">
      <c r="A2398" s="16" t="s">
        <v>1577</v>
      </c>
      <c r="B2398" s="17">
        <v>1152</v>
      </c>
    </row>
    <row r="2399" spans="1:2" x14ac:dyDescent="0.45">
      <c r="A2399" s="16" t="s">
        <v>1578</v>
      </c>
      <c r="B2399" s="17">
        <v>1153</v>
      </c>
    </row>
    <row r="2400" spans="1:2" x14ac:dyDescent="0.45">
      <c r="A2400" s="16" t="s">
        <v>1579</v>
      </c>
      <c r="B2400" s="17">
        <v>1154</v>
      </c>
    </row>
    <row r="2401" spans="1:2" x14ac:dyDescent="0.45">
      <c r="A2401" s="16" t="s">
        <v>1580</v>
      </c>
      <c r="B2401" s="17">
        <v>1155</v>
      </c>
    </row>
    <row r="2402" spans="1:2" x14ac:dyDescent="0.45">
      <c r="A2402" s="16" t="s">
        <v>3651</v>
      </c>
      <c r="B2402" s="17">
        <v>3241</v>
      </c>
    </row>
    <row r="2403" spans="1:2" x14ac:dyDescent="0.45">
      <c r="A2403" s="16" t="s">
        <v>885</v>
      </c>
      <c r="B2403" s="17">
        <v>448</v>
      </c>
    </row>
    <row r="2404" spans="1:2" x14ac:dyDescent="0.45">
      <c r="A2404" s="16" t="s">
        <v>1581</v>
      </c>
      <c r="B2404" s="17">
        <v>1156</v>
      </c>
    </row>
    <row r="2405" spans="1:2" x14ac:dyDescent="0.45">
      <c r="A2405" s="16" t="s">
        <v>3652</v>
      </c>
      <c r="B2405" s="17">
        <v>3242</v>
      </c>
    </row>
    <row r="2406" spans="1:2" x14ac:dyDescent="0.45">
      <c r="A2406" s="16" t="s">
        <v>886</v>
      </c>
      <c r="B2406" s="17">
        <v>449</v>
      </c>
    </row>
    <row r="2407" spans="1:2" x14ac:dyDescent="0.45">
      <c r="A2407" s="16" t="s">
        <v>887</v>
      </c>
      <c r="B2407" s="17">
        <v>450</v>
      </c>
    </row>
    <row r="2408" spans="1:2" x14ac:dyDescent="0.45">
      <c r="A2408" s="16" t="s">
        <v>888</v>
      </c>
      <c r="B2408" s="17">
        <v>451</v>
      </c>
    </row>
    <row r="2409" spans="1:2" x14ac:dyDescent="0.45">
      <c r="A2409" s="16" t="s">
        <v>889</v>
      </c>
      <c r="B2409" s="17">
        <v>452</v>
      </c>
    </row>
    <row r="2410" spans="1:2" x14ac:dyDescent="0.45">
      <c r="A2410" s="16" t="s">
        <v>3653</v>
      </c>
      <c r="B2410" s="17">
        <v>3243</v>
      </c>
    </row>
    <row r="2411" spans="1:2" x14ac:dyDescent="0.45">
      <c r="A2411" s="16" t="s">
        <v>3654</v>
      </c>
      <c r="B2411" s="17">
        <v>3244</v>
      </c>
    </row>
    <row r="2412" spans="1:2" x14ac:dyDescent="0.45">
      <c r="A2412" s="16" t="s">
        <v>3655</v>
      </c>
      <c r="B2412" s="17">
        <v>3245</v>
      </c>
    </row>
    <row r="2413" spans="1:2" x14ac:dyDescent="0.45">
      <c r="A2413" s="16" t="s">
        <v>3656</v>
      </c>
      <c r="B2413" s="17">
        <v>3246</v>
      </c>
    </row>
    <row r="2414" spans="1:2" x14ac:dyDescent="0.45">
      <c r="A2414" s="16" t="s">
        <v>3657</v>
      </c>
      <c r="B2414" s="17">
        <v>3247</v>
      </c>
    </row>
    <row r="2415" spans="1:2" x14ac:dyDescent="0.45">
      <c r="A2415" s="16" t="s">
        <v>3658</v>
      </c>
      <c r="B2415" s="17">
        <v>3248</v>
      </c>
    </row>
    <row r="2416" spans="1:2" x14ac:dyDescent="0.45">
      <c r="A2416" s="16" t="s">
        <v>890</v>
      </c>
      <c r="B2416" s="17">
        <v>453</v>
      </c>
    </row>
    <row r="2417" spans="1:2" x14ac:dyDescent="0.45">
      <c r="A2417" s="16" t="s">
        <v>3659</v>
      </c>
      <c r="B2417" s="17">
        <v>3249</v>
      </c>
    </row>
    <row r="2418" spans="1:2" x14ac:dyDescent="0.45">
      <c r="A2418" s="16" t="s">
        <v>3660</v>
      </c>
      <c r="B2418" s="17">
        <v>3250</v>
      </c>
    </row>
    <row r="2419" spans="1:2" x14ac:dyDescent="0.45">
      <c r="A2419" s="16" t="s">
        <v>3661</v>
      </c>
      <c r="B2419" s="17">
        <v>3251</v>
      </c>
    </row>
    <row r="2420" spans="1:2" x14ac:dyDescent="0.45">
      <c r="A2420" s="16" t="s">
        <v>3662</v>
      </c>
      <c r="B2420" s="17">
        <v>3252</v>
      </c>
    </row>
    <row r="2421" spans="1:2" x14ac:dyDescent="0.45">
      <c r="A2421" s="16" t="s">
        <v>3663</v>
      </c>
      <c r="B2421" s="17">
        <v>3253</v>
      </c>
    </row>
    <row r="2422" spans="1:2" x14ac:dyDescent="0.45">
      <c r="A2422" s="16" t="s">
        <v>3664</v>
      </c>
      <c r="B2422" s="17">
        <v>3254</v>
      </c>
    </row>
    <row r="2423" spans="1:2" x14ac:dyDescent="0.45">
      <c r="A2423" s="16" t="s">
        <v>891</v>
      </c>
      <c r="B2423" s="17">
        <v>454</v>
      </c>
    </row>
    <row r="2424" spans="1:2" x14ac:dyDescent="0.45">
      <c r="A2424" s="16" t="s">
        <v>3665</v>
      </c>
      <c r="B2424" s="17">
        <v>3255</v>
      </c>
    </row>
    <row r="2425" spans="1:2" x14ac:dyDescent="0.45">
      <c r="A2425" s="16" t="s">
        <v>3666</v>
      </c>
      <c r="B2425" s="17">
        <v>3256</v>
      </c>
    </row>
    <row r="2426" spans="1:2" x14ac:dyDescent="0.45">
      <c r="A2426" s="16" t="s">
        <v>892</v>
      </c>
      <c r="B2426" s="17">
        <v>455</v>
      </c>
    </row>
    <row r="2427" spans="1:2" x14ac:dyDescent="0.45">
      <c r="A2427" s="16" t="s">
        <v>3667</v>
      </c>
      <c r="B2427" s="17">
        <v>3257</v>
      </c>
    </row>
    <row r="2428" spans="1:2" x14ac:dyDescent="0.45">
      <c r="A2428" s="16" t="s">
        <v>1582</v>
      </c>
      <c r="B2428" s="17">
        <v>1157</v>
      </c>
    </row>
    <row r="2429" spans="1:2" x14ac:dyDescent="0.45">
      <c r="A2429" s="16" t="s">
        <v>3668</v>
      </c>
      <c r="B2429" s="17">
        <v>3258</v>
      </c>
    </row>
    <row r="2430" spans="1:2" x14ac:dyDescent="0.45">
      <c r="A2430" s="16" t="s">
        <v>3669</v>
      </c>
      <c r="B2430" s="17">
        <v>3259</v>
      </c>
    </row>
    <row r="2431" spans="1:2" x14ac:dyDescent="0.45">
      <c r="A2431" s="16" t="s">
        <v>3670</v>
      </c>
      <c r="B2431" s="17">
        <v>3260</v>
      </c>
    </row>
    <row r="2432" spans="1:2" x14ac:dyDescent="0.45">
      <c r="A2432" s="16" t="s">
        <v>3671</v>
      </c>
      <c r="B2432" s="17">
        <v>3261</v>
      </c>
    </row>
    <row r="2433" spans="1:2" x14ac:dyDescent="0.45">
      <c r="A2433" s="16" t="s">
        <v>3672</v>
      </c>
      <c r="B2433" s="17">
        <v>3262</v>
      </c>
    </row>
    <row r="2434" spans="1:2" x14ac:dyDescent="0.45">
      <c r="A2434" s="16" t="s">
        <v>3673</v>
      </c>
      <c r="B2434" s="17">
        <v>3263</v>
      </c>
    </row>
    <row r="2435" spans="1:2" x14ac:dyDescent="0.45">
      <c r="A2435" s="16" t="s">
        <v>893</v>
      </c>
      <c r="B2435" s="17">
        <v>456</v>
      </c>
    </row>
    <row r="2436" spans="1:2" x14ac:dyDescent="0.45">
      <c r="A2436" s="16" t="s">
        <v>3674</v>
      </c>
      <c r="B2436" s="17">
        <v>3264</v>
      </c>
    </row>
    <row r="2437" spans="1:2" x14ac:dyDescent="0.45">
      <c r="A2437" s="16" t="s">
        <v>3675</v>
      </c>
      <c r="B2437" s="17">
        <v>3265</v>
      </c>
    </row>
    <row r="2438" spans="1:2" x14ac:dyDescent="0.45">
      <c r="A2438" s="16" t="s">
        <v>3676</v>
      </c>
      <c r="B2438" s="17">
        <v>3266</v>
      </c>
    </row>
    <row r="2439" spans="1:2" x14ac:dyDescent="0.45">
      <c r="A2439" s="16" t="s">
        <v>3677</v>
      </c>
      <c r="B2439" s="17">
        <v>3267</v>
      </c>
    </row>
    <row r="2440" spans="1:2" x14ac:dyDescent="0.45">
      <c r="A2440" s="16" t="s">
        <v>894</v>
      </c>
      <c r="B2440" s="17">
        <v>457</v>
      </c>
    </row>
    <row r="2441" spans="1:2" x14ac:dyDescent="0.45">
      <c r="A2441" s="16" t="s">
        <v>3678</v>
      </c>
      <c r="B2441" s="17">
        <v>3268</v>
      </c>
    </row>
    <row r="2442" spans="1:2" x14ac:dyDescent="0.45">
      <c r="A2442" s="16" t="s">
        <v>3679</v>
      </c>
      <c r="B2442" s="17">
        <v>3269</v>
      </c>
    </row>
    <row r="2443" spans="1:2" x14ac:dyDescent="0.45">
      <c r="A2443" s="16" t="s">
        <v>3680</v>
      </c>
      <c r="B2443" s="17">
        <v>3270</v>
      </c>
    </row>
    <row r="2444" spans="1:2" x14ac:dyDescent="0.45">
      <c r="A2444" s="16" t="s">
        <v>895</v>
      </c>
      <c r="B2444" s="17">
        <v>458</v>
      </c>
    </row>
    <row r="2445" spans="1:2" x14ac:dyDescent="0.45">
      <c r="A2445" s="16" t="s">
        <v>3681</v>
      </c>
      <c r="B2445" s="17">
        <v>3271</v>
      </c>
    </row>
    <row r="2446" spans="1:2" x14ac:dyDescent="0.45">
      <c r="A2446" s="16" t="s">
        <v>1583</v>
      </c>
      <c r="B2446" s="17">
        <v>1158</v>
      </c>
    </row>
    <row r="2447" spans="1:2" x14ac:dyDescent="0.45">
      <c r="A2447" s="16" t="s">
        <v>3682</v>
      </c>
      <c r="B2447" s="17">
        <v>3272</v>
      </c>
    </row>
    <row r="2448" spans="1:2" x14ac:dyDescent="0.45">
      <c r="A2448" s="16" t="s">
        <v>3683</v>
      </c>
      <c r="B2448" s="17">
        <v>3273</v>
      </c>
    </row>
    <row r="2449" spans="1:2" x14ac:dyDescent="0.45">
      <c r="A2449" s="16" t="s">
        <v>896</v>
      </c>
      <c r="B2449" s="17">
        <v>459</v>
      </c>
    </row>
    <row r="2450" spans="1:2" x14ac:dyDescent="0.45">
      <c r="A2450" s="16" t="s">
        <v>1584</v>
      </c>
      <c r="B2450" s="17">
        <v>1159</v>
      </c>
    </row>
    <row r="2451" spans="1:2" x14ac:dyDescent="0.45">
      <c r="A2451" s="16" t="s">
        <v>3684</v>
      </c>
      <c r="B2451" s="17">
        <v>3274</v>
      </c>
    </row>
    <row r="2452" spans="1:2" x14ac:dyDescent="0.45">
      <c r="A2452" s="16" t="s">
        <v>897</v>
      </c>
      <c r="B2452" s="17">
        <v>460</v>
      </c>
    </row>
    <row r="2453" spans="1:2" x14ac:dyDescent="0.45">
      <c r="A2453" s="16" t="s">
        <v>3685</v>
      </c>
      <c r="B2453" s="17">
        <v>3275</v>
      </c>
    </row>
    <row r="2454" spans="1:2" x14ac:dyDescent="0.45">
      <c r="A2454" s="16" t="s">
        <v>3686</v>
      </c>
      <c r="B2454" s="17">
        <v>3276</v>
      </c>
    </row>
    <row r="2455" spans="1:2" x14ac:dyDescent="0.45">
      <c r="A2455" s="16" t="s">
        <v>898</v>
      </c>
      <c r="B2455" s="17">
        <v>461</v>
      </c>
    </row>
    <row r="2456" spans="1:2" x14ac:dyDescent="0.45">
      <c r="A2456" s="16" t="s">
        <v>3687</v>
      </c>
      <c r="B2456" s="17">
        <v>3277</v>
      </c>
    </row>
    <row r="2457" spans="1:2" x14ac:dyDescent="0.45">
      <c r="A2457" s="16" t="s">
        <v>1585</v>
      </c>
      <c r="B2457" s="17">
        <v>1160</v>
      </c>
    </row>
    <row r="2458" spans="1:2" x14ac:dyDescent="0.45">
      <c r="A2458" s="16" t="s">
        <v>3688</v>
      </c>
      <c r="B2458" s="17">
        <v>3278</v>
      </c>
    </row>
    <row r="2459" spans="1:2" x14ac:dyDescent="0.45">
      <c r="A2459" s="16" t="s">
        <v>899</v>
      </c>
      <c r="B2459" s="17">
        <v>462</v>
      </c>
    </row>
    <row r="2460" spans="1:2" x14ac:dyDescent="0.45">
      <c r="A2460" s="16" t="s">
        <v>3689</v>
      </c>
      <c r="B2460" s="17">
        <v>3279</v>
      </c>
    </row>
    <row r="2461" spans="1:2" x14ac:dyDescent="0.45">
      <c r="A2461" s="16" t="s">
        <v>3690</v>
      </c>
      <c r="B2461" s="17">
        <v>3280</v>
      </c>
    </row>
    <row r="2462" spans="1:2" x14ac:dyDescent="0.45">
      <c r="A2462" s="16" t="s">
        <v>3691</v>
      </c>
      <c r="B2462" s="17">
        <v>3281</v>
      </c>
    </row>
    <row r="2463" spans="1:2" x14ac:dyDescent="0.45">
      <c r="A2463" s="16" t="s">
        <v>3692</v>
      </c>
      <c r="B2463" s="17">
        <v>3282</v>
      </c>
    </row>
    <row r="2464" spans="1:2" x14ac:dyDescent="0.45">
      <c r="A2464" s="16" t="s">
        <v>900</v>
      </c>
      <c r="B2464" s="17">
        <v>463</v>
      </c>
    </row>
    <row r="2465" spans="1:2" x14ac:dyDescent="0.45">
      <c r="A2465" s="16" t="s">
        <v>1586</v>
      </c>
      <c r="B2465" s="17">
        <v>1161</v>
      </c>
    </row>
    <row r="2466" spans="1:2" x14ac:dyDescent="0.45">
      <c r="A2466" s="16" t="s">
        <v>3693</v>
      </c>
      <c r="B2466" s="17">
        <v>3283</v>
      </c>
    </row>
    <row r="2467" spans="1:2" x14ac:dyDescent="0.45">
      <c r="A2467" s="16" t="s">
        <v>901</v>
      </c>
      <c r="B2467" s="17">
        <v>464</v>
      </c>
    </row>
    <row r="2468" spans="1:2" x14ac:dyDescent="0.45">
      <c r="A2468" s="16" t="s">
        <v>1587</v>
      </c>
      <c r="B2468" s="17">
        <v>1162</v>
      </c>
    </row>
    <row r="2469" spans="1:2" x14ac:dyDescent="0.45">
      <c r="A2469" s="16" t="s">
        <v>1588</v>
      </c>
      <c r="B2469" s="17">
        <v>1163</v>
      </c>
    </row>
    <row r="2470" spans="1:2" x14ac:dyDescent="0.45">
      <c r="A2470" s="16" t="s">
        <v>1589</v>
      </c>
      <c r="B2470" s="17">
        <v>1164</v>
      </c>
    </row>
    <row r="2471" spans="1:2" x14ac:dyDescent="0.45">
      <c r="A2471" s="16" t="s">
        <v>3694</v>
      </c>
      <c r="B2471" s="17">
        <v>3284</v>
      </c>
    </row>
    <row r="2472" spans="1:2" x14ac:dyDescent="0.45">
      <c r="A2472" s="16" t="s">
        <v>902</v>
      </c>
      <c r="B2472" s="17">
        <v>465</v>
      </c>
    </row>
    <row r="2473" spans="1:2" x14ac:dyDescent="0.45">
      <c r="A2473" s="16" t="s">
        <v>903</v>
      </c>
      <c r="B2473" s="17">
        <v>466</v>
      </c>
    </row>
    <row r="2474" spans="1:2" x14ac:dyDescent="0.45">
      <c r="A2474" s="16" t="s">
        <v>3695</v>
      </c>
      <c r="B2474" s="17">
        <v>3285</v>
      </c>
    </row>
    <row r="2475" spans="1:2" x14ac:dyDescent="0.45">
      <c r="A2475" s="16" t="s">
        <v>3696</v>
      </c>
      <c r="B2475" s="17">
        <v>3286</v>
      </c>
    </row>
    <row r="2476" spans="1:2" x14ac:dyDescent="0.45">
      <c r="A2476" s="16" t="s">
        <v>3697</v>
      </c>
      <c r="B2476" s="17">
        <v>3287</v>
      </c>
    </row>
    <row r="2477" spans="1:2" x14ac:dyDescent="0.45">
      <c r="A2477" s="16" t="s">
        <v>3698</v>
      </c>
      <c r="B2477" s="17">
        <v>3288</v>
      </c>
    </row>
    <row r="2478" spans="1:2" x14ac:dyDescent="0.45">
      <c r="A2478" s="16" t="s">
        <v>3699</v>
      </c>
      <c r="B2478" s="17">
        <v>3289</v>
      </c>
    </row>
    <row r="2479" spans="1:2" x14ac:dyDescent="0.45">
      <c r="A2479" s="16" t="s">
        <v>3700</v>
      </c>
      <c r="B2479" s="17">
        <v>3290</v>
      </c>
    </row>
    <row r="2480" spans="1:2" x14ac:dyDescent="0.45">
      <c r="A2480" s="16" t="s">
        <v>3701</v>
      </c>
      <c r="B2480" s="17">
        <v>3291</v>
      </c>
    </row>
    <row r="2481" spans="1:2" x14ac:dyDescent="0.45">
      <c r="A2481" s="16" t="s">
        <v>3702</v>
      </c>
      <c r="B2481" s="17">
        <v>3292</v>
      </c>
    </row>
    <row r="2482" spans="1:2" x14ac:dyDescent="0.45">
      <c r="A2482" s="16" t="s">
        <v>3703</v>
      </c>
      <c r="B2482" s="17">
        <v>3293</v>
      </c>
    </row>
    <row r="2483" spans="1:2" x14ac:dyDescent="0.45">
      <c r="A2483" s="16" t="s">
        <v>3704</v>
      </c>
      <c r="B2483" s="17">
        <v>3294</v>
      </c>
    </row>
    <row r="2484" spans="1:2" x14ac:dyDescent="0.45">
      <c r="A2484" s="16" t="s">
        <v>3705</v>
      </c>
      <c r="B2484" s="17">
        <v>3295</v>
      </c>
    </row>
    <row r="2485" spans="1:2" x14ac:dyDescent="0.45">
      <c r="A2485" s="16" t="s">
        <v>3706</v>
      </c>
      <c r="B2485" s="17">
        <v>3296</v>
      </c>
    </row>
    <row r="2486" spans="1:2" x14ac:dyDescent="0.45">
      <c r="A2486" s="16" t="s">
        <v>3707</v>
      </c>
      <c r="B2486" s="17">
        <v>3297</v>
      </c>
    </row>
    <row r="2487" spans="1:2" x14ac:dyDescent="0.45">
      <c r="A2487" s="16" t="s">
        <v>3708</v>
      </c>
      <c r="B2487" s="17">
        <v>3298</v>
      </c>
    </row>
    <row r="2488" spans="1:2" x14ac:dyDescent="0.45">
      <c r="A2488" s="16" t="s">
        <v>3709</v>
      </c>
      <c r="B2488" s="17">
        <v>3299</v>
      </c>
    </row>
    <row r="2489" spans="1:2" x14ac:dyDescent="0.45">
      <c r="A2489" s="16" t="s">
        <v>3710</v>
      </c>
      <c r="B2489" s="17">
        <v>3300</v>
      </c>
    </row>
    <row r="2490" spans="1:2" x14ac:dyDescent="0.45">
      <c r="A2490" s="16" t="s">
        <v>3711</v>
      </c>
      <c r="B2490" s="17">
        <v>3301</v>
      </c>
    </row>
    <row r="2491" spans="1:2" x14ac:dyDescent="0.45">
      <c r="A2491" s="16" t="s">
        <v>3712</v>
      </c>
      <c r="B2491" s="17">
        <v>3302</v>
      </c>
    </row>
    <row r="2492" spans="1:2" x14ac:dyDescent="0.45">
      <c r="A2492" s="16" t="s">
        <v>3713</v>
      </c>
      <c r="B2492" s="17">
        <v>3303</v>
      </c>
    </row>
    <row r="2493" spans="1:2" x14ac:dyDescent="0.45">
      <c r="A2493" s="16" t="s">
        <v>3714</v>
      </c>
      <c r="B2493" s="17">
        <v>3304</v>
      </c>
    </row>
    <row r="2494" spans="1:2" x14ac:dyDescent="0.45">
      <c r="A2494" s="16" t="s">
        <v>3715</v>
      </c>
      <c r="B2494" s="17">
        <v>3305</v>
      </c>
    </row>
    <row r="2495" spans="1:2" x14ac:dyDescent="0.45">
      <c r="A2495" s="16" t="s">
        <v>3716</v>
      </c>
      <c r="B2495" s="17">
        <v>3306</v>
      </c>
    </row>
    <row r="2496" spans="1:2" x14ac:dyDescent="0.45">
      <c r="A2496" s="16" t="s">
        <v>3717</v>
      </c>
      <c r="B2496" s="17">
        <v>3307</v>
      </c>
    </row>
    <row r="2497" spans="1:2" x14ac:dyDescent="0.45">
      <c r="A2497" s="16" t="s">
        <v>3718</v>
      </c>
      <c r="B2497" s="17">
        <v>3308</v>
      </c>
    </row>
    <row r="2498" spans="1:2" x14ac:dyDescent="0.45">
      <c r="A2498" s="16" t="s">
        <v>3719</v>
      </c>
      <c r="B2498" s="17">
        <v>3309</v>
      </c>
    </row>
    <row r="2499" spans="1:2" x14ac:dyDescent="0.45">
      <c r="A2499" s="16" t="s">
        <v>3720</v>
      </c>
      <c r="B2499" s="17">
        <v>3310</v>
      </c>
    </row>
    <row r="2500" spans="1:2" x14ac:dyDescent="0.45">
      <c r="A2500" s="16" t="s">
        <v>3721</v>
      </c>
      <c r="B2500" s="17">
        <v>3311</v>
      </c>
    </row>
    <row r="2501" spans="1:2" x14ac:dyDescent="0.45">
      <c r="A2501" s="16" t="s">
        <v>3722</v>
      </c>
      <c r="B2501" s="17">
        <v>3312</v>
      </c>
    </row>
    <row r="2502" spans="1:2" x14ac:dyDescent="0.45">
      <c r="A2502" s="16" t="s">
        <v>3723</v>
      </c>
      <c r="B2502" s="17">
        <v>3313</v>
      </c>
    </row>
    <row r="2503" spans="1:2" x14ac:dyDescent="0.45">
      <c r="A2503" s="16" t="s">
        <v>904</v>
      </c>
      <c r="B2503" s="17">
        <v>467</v>
      </c>
    </row>
    <row r="2504" spans="1:2" x14ac:dyDescent="0.45">
      <c r="A2504" s="16" t="s">
        <v>3724</v>
      </c>
      <c r="B2504" s="17">
        <v>3314</v>
      </c>
    </row>
    <row r="2505" spans="1:2" x14ac:dyDescent="0.45">
      <c r="A2505" s="16" t="s">
        <v>3725</v>
      </c>
      <c r="B2505" s="17">
        <v>3315</v>
      </c>
    </row>
    <row r="2506" spans="1:2" x14ac:dyDescent="0.45">
      <c r="A2506" s="16" t="s">
        <v>3726</v>
      </c>
      <c r="B2506" s="17">
        <v>3316</v>
      </c>
    </row>
    <row r="2507" spans="1:2" x14ac:dyDescent="0.45">
      <c r="A2507" s="16" t="s">
        <v>3727</v>
      </c>
      <c r="B2507" s="17">
        <v>3317</v>
      </c>
    </row>
    <row r="2508" spans="1:2" x14ac:dyDescent="0.45">
      <c r="A2508" s="16" t="s">
        <v>3728</v>
      </c>
      <c r="B2508" s="17">
        <v>3318</v>
      </c>
    </row>
    <row r="2509" spans="1:2" x14ac:dyDescent="0.45">
      <c r="A2509" s="16" t="s">
        <v>3729</v>
      </c>
      <c r="B2509" s="17">
        <v>3319</v>
      </c>
    </row>
    <row r="2510" spans="1:2" x14ac:dyDescent="0.45">
      <c r="A2510" s="16" t="s">
        <v>905</v>
      </c>
      <c r="B2510" s="17">
        <v>468</v>
      </c>
    </row>
    <row r="2511" spans="1:2" x14ac:dyDescent="0.45">
      <c r="A2511" s="16" t="s">
        <v>3730</v>
      </c>
      <c r="B2511" s="17">
        <v>3320</v>
      </c>
    </row>
    <row r="2512" spans="1:2" x14ac:dyDescent="0.45">
      <c r="A2512" s="16" t="s">
        <v>1590</v>
      </c>
      <c r="B2512" s="17">
        <v>1165</v>
      </c>
    </row>
    <row r="2513" spans="1:2" x14ac:dyDescent="0.45">
      <c r="A2513" s="16" t="s">
        <v>3731</v>
      </c>
      <c r="B2513" s="17">
        <v>3321</v>
      </c>
    </row>
    <row r="2514" spans="1:2" x14ac:dyDescent="0.45">
      <c r="A2514" s="16" t="s">
        <v>3732</v>
      </c>
      <c r="B2514" s="17">
        <v>3322</v>
      </c>
    </row>
    <row r="2515" spans="1:2" x14ac:dyDescent="0.45">
      <c r="A2515" s="16" t="s">
        <v>3733</v>
      </c>
      <c r="B2515" s="17">
        <v>3323</v>
      </c>
    </row>
    <row r="2516" spans="1:2" x14ac:dyDescent="0.45">
      <c r="A2516" s="16" t="s">
        <v>906</v>
      </c>
      <c r="B2516" s="17">
        <v>469</v>
      </c>
    </row>
    <row r="2517" spans="1:2" x14ac:dyDescent="0.45">
      <c r="A2517" s="16" t="s">
        <v>3734</v>
      </c>
      <c r="B2517" s="17">
        <v>3324</v>
      </c>
    </row>
    <row r="2518" spans="1:2" x14ac:dyDescent="0.45">
      <c r="A2518" s="16" t="s">
        <v>3735</v>
      </c>
      <c r="B2518" s="17">
        <v>3325</v>
      </c>
    </row>
    <row r="2519" spans="1:2" x14ac:dyDescent="0.45">
      <c r="A2519" s="16" t="s">
        <v>907</v>
      </c>
      <c r="B2519" s="17">
        <v>470</v>
      </c>
    </row>
    <row r="2520" spans="1:2" x14ac:dyDescent="0.45">
      <c r="A2520" s="16" t="s">
        <v>3736</v>
      </c>
      <c r="B2520" s="17">
        <v>3326</v>
      </c>
    </row>
    <row r="2521" spans="1:2" x14ac:dyDescent="0.45">
      <c r="A2521" s="16" t="s">
        <v>908</v>
      </c>
      <c r="B2521" s="17">
        <v>471</v>
      </c>
    </row>
    <row r="2522" spans="1:2" x14ac:dyDescent="0.45">
      <c r="A2522" s="16" t="s">
        <v>3737</v>
      </c>
      <c r="B2522" s="17">
        <v>3327</v>
      </c>
    </row>
    <row r="2523" spans="1:2" x14ac:dyDescent="0.45">
      <c r="A2523" s="16" t="s">
        <v>909</v>
      </c>
      <c r="B2523" s="17">
        <v>472</v>
      </c>
    </row>
    <row r="2524" spans="1:2" x14ac:dyDescent="0.45">
      <c r="A2524" s="16" t="s">
        <v>3738</v>
      </c>
      <c r="B2524" s="17">
        <v>3328</v>
      </c>
    </row>
    <row r="2525" spans="1:2" x14ac:dyDescent="0.45">
      <c r="A2525" s="16" t="s">
        <v>3739</v>
      </c>
      <c r="B2525" s="17">
        <v>3329</v>
      </c>
    </row>
    <row r="2526" spans="1:2" x14ac:dyDescent="0.45">
      <c r="A2526" s="16" t="s">
        <v>910</v>
      </c>
      <c r="B2526" s="17">
        <v>473</v>
      </c>
    </row>
    <row r="2527" spans="1:2" x14ac:dyDescent="0.45">
      <c r="A2527" s="16" t="s">
        <v>3740</v>
      </c>
      <c r="B2527" s="17">
        <v>3330</v>
      </c>
    </row>
    <row r="2528" spans="1:2" x14ac:dyDescent="0.45">
      <c r="A2528" s="16" t="s">
        <v>3741</v>
      </c>
      <c r="B2528" s="17">
        <v>3331</v>
      </c>
    </row>
    <row r="2529" spans="1:2" x14ac:dyDescent="0.45">
      <c r="A2529" s="16" t="s">
        <v>911</v>
      </c>
      <c r="B2529" s="17">
        <v>474</v>
      </c>
    </row>
    <row r="2530" spans="1:2" x14ac:dyDescent="0.45">
      <c r="A2530" s="16" t="s">
        <v>1841</v>
      </c>
      <c r="B2530" s="17">
        <v>1417</v>
      </c>
    </row>
    <row r="2531" spans="1:2" x14ac:dyDescent="0.45">
      <c r="A2531" s="16" t="s">
        <v>912</v>
      </c>
      <c r="B2531" s="17">
        <v>475</v>
      </c>
    </row>
    <row r="2532" spans="1:2" x14ac:dyDescent="0.45">
      <c r="A2532" s="16" t="s">
        <v>913</v>
      </c>
      <c r="B2532" s="17">
        <v>476</v>
      </c>
    </row>
    <row r="2533" spans="1:2" x14ac:dyDescent="0.45">
      <c r="A2533" s="16" t="s">
        <v>3742</v>
      </c>
      <c r="B2533" s="17">
        <v>3332</v>
      </c>
    </row>
    <row r="2534" spans="1:2" x14ac:dyDescent="0.45">
      <c r="A2534" s="16" t="s">
        <v>1591</v>
      </c>
      <c r="B2534" s="17">
        <v>1166</v>
      </c>
    </row>
    <row r="2535" spans="1:2" x14ac:dyDescent="0.45">
      <c r="A2535" s="16" t="s">
        <v>1592</v>
      </c>
      <c r="B2535" s="17">
        <v>1167</v>
      </c>
    </row>
    <row r="2536" spans="1:2" x14ac:dyDescent="0.45">
      <c r="A2536" s="16" t="s">
        <v>3743</v>
      </c>
      <c r="B2536" s="17">
        <v>3333</v>
      </c>
    </row>
    <row r="2537" spans="1:2" x14ac:dyDescent="0.45">
      <c r="A2537" s="16" t="s">
        <v>914</v>
      </c>
      <c r="B2537" s="17">
        <v>477</v>
      </c>
    </row>
    <row r="2538" spans="1:2" x14ac:dyDescent="0.45">
      <c r="A2538" s="16" t="s">
        <v>1593</v>
      </c>
      <c r="B2538" s="17">
        <v>1168</v>
      </c>
    </row>
    <row r="2539" spans="1:2" x14ac:dyDescent="0.45">
      <c r="A2539" s="16" t="s">
        <v>1594</v>
      </c>
      <c r="B2539" s="17">
        <v>1169</v>
      </c>
    </row>
    <row r="2540" spans="1:2" x14ac:dyDescent="0.45">
      <c r="A2540" s="16" t="s">
        <v>3744</v>
      </c>
      <c r="B2540" s="17">
        <v>3334</v>
      </c>
    </row>
    <row r="2541" spans="1:2" x14ac:dyDescent="0.45">
      <c r="A2541" s="16" t="s">
        <v>915</v>
      </c>
      <c r="B2541" s="17">
        <v>478</v>
      </c>
    </row>
    <row r="2542" spans="1:2" x14ac:dyDescent="0.45">
      <c r="A2542" s="16" t="s">
        <v>3745</v>
      </c>
      <c r="B2542" s="17">
        <v>3335</v>
      </c>
    </row>
    <row r="2543" spans="1:2" x14ac:dyDescent="0.45">
      <c r="A2543" s="16" t="s">
        <v>3746</v>
      </c>
      <c r="B2543" s="17">
        <v>3336</v>
      </c>
    </row>
    <row r="2544" spans="1:2" x14ac:dyDescent="0.45">
      <c r="A2544" s="16" t="s">
        <v>3747</v>
      </c>
      <c r="B2544" s="17">
        <v>3337</v>
      </c>
    </row>
    <row r="2545" spans="1:2" x14ac:dyDescent="0.45">
      <c r="A2545" s="16" t="s">
        <v>3748</v>
      </c>
      <c r="B2545" s="17">
        <v>3338</v>
      </c>
    </row>
    <row r="2546" spans="1:2" x14ac:dyDescent="0.45">
      <c r="A2546" s="16" t="s">
        <v>916</v>
      </c>
      <c r="B2546" s="17">
        <v>479</v>
      </c>
    </row>
    <row r="2547" spans="1:2" x14ac:dyDescent="0.45">
      <c r="A2547" s="16" t="s">
        <v>3749</v>
      </c>
      <c r="B2547" s="17">
        <v>3339</v>
      </c>
    </row>
    <row r="2548" spans="1:2" x14ac:dyDescent="0.45">
      <c r="A2548" s="16" t="s">
        <v>3750</v>
      </c>
      <c r="B2548" s="17">
        <v>3340</v>
      </c>
    </row>
    <row r="2549" spans="1:2" x14ac:dyDescent="0.45">
      <c r="A2549" s="16" t="s">
        <v>917</v>
      </c>
      <c r="B2549" s="17">
        <v>480</v>
      </c>
    </row>
    <row r="2550" spans="1:2" x14ac:dyDescent="0.45">
      <c r="A2550" s="16" t="s">
        <v>3751</v>
      </c>
      <c r="B2550" s="17">
        <v>3341</v>
      </c>
    </row>
    <row r="2551" spans="1:2" x14ac:dyDescent="0.45">
      <c r="A2551" s="16" t="s">
        <v>918</v>
      </c>
      <c r="B2551" s="17">
        <v>481</v>
      </c>
    </row>
    <row r="2552" spans="1:2" x14ac:dyDescent="0.45">
      <c r="A2552" s="16" t="s">
        <v>3752</v>
      </c>
      <c r="B2552" s="17">
        <v>3342</v>
      </c>
    </row>
    <row r="2553" spans="1:2" x14ac:dyDescent="0.45">
      <c r="A2553" s="16" t="s">
        <v>919</v>
      </c>
      <c r="B2553" s="17">
        <v>482</v>
      </c>
    </row>
    <row r="2554" spans="1:2" x14ac:dyDescent="0.45">
      <c r="A2554" s="16" t="s">
        <v>920</v>
      </c>
      <c r="B2554" s="17">
        <v>483</v>
      </c>
    </row>
    <row r="2555" spans="1:2" x14ac:dyDescent="0.45">
      <c r="A2555" s="16" t="s">
        <v>3753</v>
      </c>
      <c r="B2555" s="17">
        <v>3343</v>
      </c>
    </row>
    <row r="2556" spans="1:2" x14ac:dyDescent="0.45">
      <c r="A2556" s="16" t="s">
        <v>3754</v>
      </c>
      <c r="B2556" s="17">
        <v>3344</v>
      </c>
    </row>
    <row r="2557" spans="1:2" x14ac:dyDescent="0.45">
      <c r="A2557" s="16" t="s">
        <v>921</v>
      </c>
      <c r="B2557" s="17">
        <v>484</v>
      </c>
    </row>
    <row r="2558" spans="1:2" x14ac:dyDescent="0.45">
      <c r="A2558" s="16" t="s">
        <v>3755</v>
      </c>
      <c r="B2558" s="17">
        <v>3345</v>
      </c>
    </row>
    <row r="2559" spans="1:2" x14ac:dyDescent="0.45">
      <c r="A2559" s="16" t="s">
        <v>922</v>
      </c>
      <c r="B2559" s="17">
        <v>485</v>
      </c>
    </row>
    <row r="2560" spans="1:2" x14ac:dyDescent="0.45">
      <c r="A2560" s="16" t="s">
        <v>923</v>
      </c>
      <c r="B2560" s="17">
        <v>486</v>
      </c>
    </row>
    <row r="2561" spans="1:2" x14ac:dyDescent="0.45">
      <c r="A2561" s="16" t="s">
        <v>3756</v>
      </c>
      <c r="B2561" s="17">
        <v>3346</v>
      </c>
    </row>
    <row r="2562" spans="1:2" x14ac:dyDescent="0.45">
      <c r="A2562" s="16" t="s">
        <v>3757</v>
      </c>
      <c r="B2562" s="17">
        <v>3347</v>
      </c>
    </row>
    <row r="2563" spans="1:2" x14ac:dyDescent="0.45">
      <c r="A2563" s="16" t="s">
        <v>924</v>
      </c>
      <c r="B2563" s="17">
        <v>487</v>
      </c>
    </row>
    <row r="2564" spans="1:2" x14ac:dyDescent="0.45">
      <c r="A2564" s="16" t="s">
        <v>925</v>
      </c>
      <c r="B2564" s="17">
        <v>488</v>
      </c>
    </row>
    <row r="2565" spans="1:2" x14ac:dyDescent="0.45">
      <c r="A2565" s="16" t="s">
        <v>3758</v>
      </c>
      <c r="B2565" s="17">
        <v>3348</v>
      </c>
    </row>
    <row r="2566" spans="1:2" x14ac:dyDescent="0.45">
      <c r="A2566" s="16" t="s">
        <v>3759</v>
      </c>
      <c r="B2566" s="17">
        <v>3349</v>
      </c>
    </row>
    <row r="2567" spans="1:2" x14ac:dyDescent="0.45">
      <c r="A2567" s="16" t="s">
        <v>3760</v>
      </c>
      <c r="B2567" s="17">
        <v>3350</v>
      </c>
    </row>
    <row r="2568" spans="1:2" x14ac:dyDescent="0.45">
      <c r="A2568" s="16" t="s">
        <v>3761</v>
      </c>
      <c r="B2568" s="17">
        <v>3351</v>
      </c>
    </row>
    <row r="2569" spans="1:2" x14ac:dyDescent="0.45">
      <c r="A2569" s="16" t="s">
        <v>1842</v>
      </c>
      <c r="B2569" s="17">
        <v>1418</v>
      </c>
    </row>
    <row r="2570" spans="1:2" x14ac:dyDescent="0.45">
      <c r="A2570" s="16" t="s">
        <v>3762</v>
      </c>
      <c r="B2570" s="17">
        <v>3352</v>
      </c>
    </row>
    <row r="2571" spans="1:2" x14ac:dyDescent="0.45">
      <c r="A2571" s="16" t="s">
        <v>926</v>
      </c>
      <c r="B2571" s="17">
        <v>489</v>
      </c>
    </row>
    <row r="2572" spans="1:2" x14ac:dyDescent="0.45">
      <c r="A2572" s="16" t="s">
        <v>3763</v>
      </c>
      <c r="B2572" s="17">
        <v>3353</v>
      </c>
    </row>
    <row r="2573" spans="1:2" x14ac:dyDescent="0.45">
      <c r="A2573" s="16" t="s">
        <v>927</v>
      </c>
      <c r="B2573" s="17">
        <v>490</v>
      </c>
    </row>
    <row r="2574" spans="1:2" x14ac:dyDescent="0.45">
      <c r="A2574" s="16" t="s">
        <v>3764</v>
      </c>
      <c r="B2574" s="17">
        <v>3354</v>
      </c>
    </row>
    <row r="2575" spans="1:2" x14ac:dyDescent="0.45">
      <c r="A2575" s="16" t="s">
        <v>1595</v>
      </c>
      <c r="B2575" s="17">
        <v>1170</v>
      </c>
    </row>
    <row r="2576" spans="1:2" x14ac:dyDescent="0.45">
      <c r="A2576" s="16" t="s">
        <v>1596</v>
      </c>
      <c r="B2576" s="17">
        <v>1171</v>
      </c>
    </row>
    <row r="2577" spans="1:2" x14ac:dyDescent="0.45">
      <c r="A2577" s="16" t="s">
        <v>1597</v>
      </c>
      <c r="B2577" s="17">
        <v>1172</v>
      </c>
    </row>
    <row r="2578" spans="1:2" x14ac:dyDescent="0.45">
      <c r="A2578" s="16" t="s">
        <v>1598</v>
      </c>
      <c r="B2578" s="17">
        <v>1173</v>
      </c>
    </row>
    <row r="2579" spans="1:2" x14ac:dyDescent="0.45">
      <c r="A2579" s="16" t="s">
        <v>1599</v>
      </c>
      <c r="B2579" s="17">
        <v>1174</v>
      </c>
    </row>
    <row r="2580" spans="1:2" x14ac:dyDescent="0.45">
      <c r="A2580" s="16" t="s">
        <v>1600</v>
      </c>
      <c r="B2580" s="17">
        <v>1175</v>
      </c>
    </row>
    <row r="2581" spans="1:2" x14ac:dyDescent="0.45">
      <c r="A2581" s="16" t="s">
        <v>928</v>
      </c>
      <c r="B2581" s="17">
        <v>491</v>
      </c>
    </row>
    <row r="2582" spans="1:2" x14ac:dyDescent="0.45">
      <c r="A2582" s="16" t="s">
        <v>3765</v>
      </c>
      <c r="B2582" s="17">
        <v>3355</v>
      </c>
    </row>
    <row r="2583" spans="1:2" x14ac:dyDescent="0.45">
      <c r="A2583" s="16" t="s">
        <v>3766</v>
      </c>
      <c r="B2583" s="17">
        <v>3356</v>
      </c>
    </row>
    <row r="2584" spans="1:2" x14ac:dyDescent="0.45">
      <c r="A2584" s="16" t="s">
        <v>929</v>
      </c>
      <c r="B2584" s="17">
        <v>492</v>
      </c>
    </row>
    <row r="2585" spans="1:2" x14ac:dyDescent="0.45">
      <c r="A2585" s="16" t="s">
        <v>930</v>
      </c>
      <c r="B2585" s="17">
        <v>493</v>
      </c>
    </row>
    <row r="2586" spans="1:2" x14ac:dyDescent="0.45">
      <c r="A2586" s="16" t="s">
        <v>1601</v>
      </c>
      <c r="B2586" s="17">
        <v>1176</v>
      </c>
    </row>
    <row r="2587" spans="1:2" x14ac:dyDescent="0.45">
      <c r="A2587" s="16" t="s">
        <v>1602</v>
      </c>
      <c r="B2587" s="17">
        <v>1177</v>
      </c>
    </row>
    <row r="2588" spans="1:2" x14ac:dyDescent="0.45">
      <c r="A2588" s="16" t="s">
        <v>1603</v>
      </c>
      <c r="B2588" s="17">
        <v>1178</v>
      </c>
    </row>
    <row r="2589" spans="1:2" x14ac:dyDescent="0.45">
      <c r="A2589" s="16" t="s">
        <v>1604</v>
      </c>
      <c r="B2589" s="17">
        <v>1179</v>
      </c>
    </row>
    <row r="2590" spans="1:2" x14ac:dyDescent="0.45">
      <c r="A2590" s="16" t="s">
        <v>3767</v>
      </c>
      <c r="B2590" s="17">
        <v>3357</v>
      </c>
    </row>
    <row r="2591" spans="1:2" x14ac:dyDescent="0.45">
      <c r="A2591" s="16" t="s">
        <v>931</v>
      </c>
      <c r="B2591" s="17">
        <v>494</v>
      </c>
    </row>
    <row r="2592" spans="1:2" x14ac:dyDescent="0.45">
      <c r="A2592" s="16" t="s">
        <v>3768</v>
      </c>
      <c r="B2592" s="17">
        <v>3358</v>
      </c>
    </row>
    <row r="2593" spans="1:2" x14ac:dyDescent="0.45">
      <c r="A2593" s="16" t="s">
        <v>3769</v>
      </c>
      <c r="B2593" s="17">
        <v>3359</v>
      </c>
    </row>
    <row r="2594" spans="1:2" x14ac:dyDescent="0.45">
      <c r="A2594" s="16" t="s">
        <v>3770</v>
      </c>
      <c r="B2594" s="17">
        <v>3360</v>
      </c>
    </row>
    <row r="2595" spans="1:2" x14ac:dyDescent="0.45">
      <c r="A2595" s="16" t="s">
        <v>3771</v>
      </c>
      <c r="B2595" s="17">
        <v>3361</v>
      </c>
    </row>
    <row r="2596" spans="1:2" x14ac:dyDescent="0.45">
      <c r="A2596" s="16" t="s">
        <v>3772</v>
      </c>
      <c r="B2596" s="17">
        <v>3362</v>
      </c>
    </row>
    <row r="2597" spans="1:2" x14ac:dyDescent="0.45">
      <c r="A2597" s="16" t="s">
        <v>3773</v>
      </c>
      <c r="B2597" s="17">
        <v>3363</v>
      </c>
    </row>
    <row r="2598" spans="1:2" x14ac:dyDescent="0.45">
      <c r="A2598" s="16" t="s">
        <v>3774</v>
      </c>
      <c r="B2598" s="17">
        <v>3364</v>
      </c>
    </row>
    <row r="2599" spans="1:2" x14ac:dyDescent="0.45">
      <c r="A2599" s="16" t="s">
        <v>3775</v>
      </c>
      <c r="B2599" s="17">
        <v>3365</v>
      </c>
    </row>
    <row r="2600" spans="1:2" x14ac:dyDescent="0.45">
      <c r="A2600" s="16" t="s">
        <v>3776</v>
      </c>
      <c r="B2600" s="17">
        <v>3366</v>
      </c>
    </row>
    <row r="2601" spans="1:2" x14ac:dyDescent="0.45">
      <c r="A2601" s="16" t="s">
        <v>3777</v>
      </c>
      <c r="B2601" s="17">
        <v>3367</v>
      </c>
    </row>
    <row r="2602" spans="1:2" x14ac:dyDescent="0.45">
      <c r="A2602" s="16" t="s">
        <v>3778</v>
      </c>
      <c r="B2602" s="17">
        <v>3368</v>
      </c>
    </row>
    <row r="2603" spans="1:2" x14ac:dyDescent="0.45">
      <c r="A2603" s="16" t="s">
        <v>3779</v>
      </c>
      <c r="B2603" s="17">
        <v>3369</v>
      </c>
    </row>
    <row r="2604" spans="1:2" x14ac:dyDescent="0.45">
      <c r="A2604" s="16" t="s">
        <v>3780</v>
      </c>
      <c r="B2604" s="17">
        <v>3370</v>
      </c>
    </row>
    <row r="2605" spans="1:2" x14ac:dyDescent="0.45">
      <c r="A2605" s="16" t="s">
        <v>3781</v>
      </c>
      <c r="B2605" s="17">
        <v>3371</v>
      </c>
    </row>
    <row r="2606" spans="1:2" x14ac:dyDescent="0.45">
      <c r="A2606" s="16" t="s">
        <v>3782</v>
      </c>
      <c r="B2606" s="17">
        <v>3372</v>
      </c>
    </row>
    <row r="2607" spans="1:2" x14ac:dyDescent="0.45">
      <c r="A2607" s="16" t="s">
        <v>932</v>
      </c>
      <c r="B2607" s="17">
        <v>495</v>
      </c>
    </row>
    <row r="2608" spans="1:2" x14ac:dyDescent="0.45">
      <c r="A2608" s="16" t="s">
        <v>3783</v>
      </c>
      <c r="B2608" s="17">
        <v>3373</v>
      </c>
    </row>
    <row r="2609" spans="1:2" x14ac:dyDescent="0.45">
      <c r="A2609" s="16" t="s">
        <v>1605</v>
      </c>
      <c r="B2609" s="17">
        <v>1180</v>
      </c>
    </row>
    <row r="2610" spans="1:2" x14ac:dyDescent="0.45">
      <c r="A2610" s="16" t="s">
        <v>3784</v>
      </c>
      <c r="B2610" s="17">
        <v>3374</v>
      </c>
    </row>
    <row r="2611" spans="1:2" x14ac:dyDescent="0.45">
      <c r="A2611" s="16" t="s">
        <v>3785</v>
      </c>
      <c r="B2611" s="17">
        <v>3375</v>
      </c>
    </row>
    <row r="2612" spans="1:2" x14ac:dyDescent="0.45">
      <c r="A2612" s="16" t="s">
        <v>3786</v>
      </c>
      <c r="B2612" s="17">
        <v>3376</v>
      </c>
    </row>
    <row r="2613" spans="1:2" x14ac:dyDescent="0.45">
      <c r="A2613" s="16" t="s">
        <v>3787</v>
      </c>
      <c r="B2613" s="17">
        <v>3377</v>
      </c>
    </row>
    <row r="2614" spans="1:2" x14ac:dyDescent="0.45">
      <c r="A2614" s="16" t="s">
        <v>3788</v>
      </c>
      <c r="B2614" s="17">
        <v>3378</v>
      </c>
    </row>
    <row r="2615" spans="1:2" x14ac:dyDescent="0.45">
      <c r="A2615" s="16" t="s">
        <v>3789</v>
      </c>
      <c r="B2615" s="17">
        <v>3379</v>
      </c>
    </row>
    <row r="2616" spans="1:2" x14ac:dyDescent="0.45">
      <c r="A2616" s="16" t="s">
        <v>933</v>
      </c>
      <c r="B2616" s="17">
        <v>496</v>
      </c>
    </row>
    <row r="2617" spans="1:2" x14ac:dyDescent="0.45">
      <c r="A2617" s="16" t="s">
        <v>3790</v>
      </c>
      <c r="B2617" s="17">
        <v>3380</v>
      </c>
    </row>
    <row r="2618" spans="1:2" x14ac:dyDescent="0.45">
      <c r="A2618" s="16" t="s">
        <v>934</v>
      </c>
      <c r="B2618" s="17">
        <v>497</v>
      </c>
    </row>
    <row r="2619" spans="1:2" x14ac:dyDescent="0.45">
      <c r="A2619" s="16" t="s">
        <v>3791</v>
      </c>
      <c r="B2619" s="17">
        <v>3381</v>
      </c>
    </row>
    <row r="2620" spans="1:2" x14ac:dyDescent="0.45">
      <c r="A2620" s="16" t="s">
        <v>3792</v>
      </c>
      <c r="B2620" s="17">
        <v>3382</v>
      </c>
    </row>
    <row r="2621" spans="1:2" x14ac:dyDescent="0.45">
      <c r="A2621" s="16" t="s">
        <v>3793</v>
      </c>
      <c r="B2621" s="17">
        <v>3383</v>
      </c>
    </row>
    <row r="2622" spans="1:2" x14ac:dyDescent="0.45">
      <c r="A2622" s="16" t="s">
        <v>3794</v>
      </c>
      <c r="B2622" s="17">
        <v>3384</v>
      </c>
    </row>
    <row r="2623" spans="1:2" x14ac:dyDescent="0.45">
      <c r="A2623" s="16" t="s">
        <v>3795</v>
      </c>
      <c r="B2623" s="17">
        <v>3385</v>
      </c>
    </row>
    <row r="2624" spans="1:2" x14ac:dyDescent="0.45">
      <c r="A2624" s="16" t="s">
        <v>935</v>
      </c>
      <c r="B2624" s="17">
        <v>498</v>
      </c>
    </row>
    <row r="2625" spans="1:2" x14ac:dyDescent="0.45">
      <c r="A2625" s="16" t="s">
        <v>3796</v>
      </c>
      <c r="B2625" s="17">
        <v>3386</v>
      </c>
    </row>
    <row r="2626" spans="1:2" x14ac:dyDescent="0.45">
      <c r="A2626" s="16" t="s">
        <v>88</v>
      </c>
      <c r="B2626" s="17">
        <v>3387</v>
      </c>
    </row>
    <row r="2627" spans="1:2" x14ac:dyDescent="0.45">
      <c r="A2627" s="16" t="s">
        <v>936</v>
      </c>
      <c r="B2627" s="17">
        <v>499</v>
      </c>
    </row>
    <row r="2628" spans="1:2" x14ac:dyDescent="0.45">
      <c r="A2628" s="16" t="s">
        <v>937</v>
      </c>
      <c r="B2628" s="17">
        <v>500</v>
      </c>
    </row>
    <row r="2629" spans="1:2" x14ac:dyDescent="0.45">
      <c r="A2629" s="16" t="s">
        <v>3797</v>
      </c>
      <c r="B2629" s="17">
        <v>3388</v>
      </c>
    </row>
    <row r="2630" spans="1:2" x14ac:dyDescent="0.45">
      <c r="A2630" s="16" t="s">
        <v>3798</v>
      </c>
      <c r="B2630" s="17">
        <v>3389</v>
      </c>
    </row>
    <row r="2631" spans="1:2" x14ac:dyDescent="0.45">
      <c r="A2631" s="16" t="s">
        <v>3799</v>
      </c>
      <c r="B2631" s="17">
        <v>3390</v>
      </c>
    </row>
    <row r="2632" spans="1:2" x14ac:dyDescent="0.45">
      <c r="A2632" s="16" t="s">
        <v>3800</v>
      </c>
      <c r="B2632" s="17">
        <v>3391</v>
      </c>
    </row>
    <row r="2633" spans="1:2" x14ac:dyDescent="0.45">
      <c r="A2633" s="16" t="s">
        <v>3801</v>
      </c>
      <c r="B2633" s="17">
        <v>3392</v>
      </c>
    </row>
    <row r="2634" spans="1:2" x14ac:dyDescent="0.45">
      <c r="A2634" s="16" t="s">
        <v>938</v>
      </c>
      <c r="B2634" s="17">
        <v>501</v>
      </c>
    </row>
    <row r="2635" spans="1:2" x14ac:dyDescent="0.45">
      <c r="A2635" s="16" t="s">
        <v>1843</v>
      </c>
      <c r="B2635" s="17">
        <v>1419</v>
      </c>
    </row>
    <row r="2636" spans="1:2" x14ac:dyDescent="0.45">
      <c r="A2636" s="16" t="s">
        <v>3802</v>
      </c>
      <c r="B2636" s="17">
        <v>3393</v>
      </c>
    </row>
    <row r="2637" spans="1:2" x14ac:dyDescent="0.45">
      <c r="A2637" s="16" t="s">
        <v>3803</v>
      </c>
      <c r="B2637" s="17">
        <v>3394</v>
      </c>
    </row>
    <row r="2638" spans="1:2" x14ac:dyDescent="0.45">
      <c r="A2638" s="16" t="s">
        <v>3804</v>
      </c>
      <c r="B2638" s="17">
        <v>3395</v>
      </c>
    </row>
    <row r="2639" spans="1:2" x14ac:dyDescent="0.45">
      <c r="A2639" s="16" t="s">
        <v>3805</v>
      </c>
      <c r="B2639" s="17">
        <v>3396</v>
      </c>
    </row>
    <row r="2640" spans="1:2" x14ac:dyDescent="0.45">
      <c r="A2640" s="16" t="s">
        <v>3806</v>
      </c>
      <c r="B2640" s="17">
        <v>3397</v>
      </c>
    </row>
    <row r="2641" spans="1:2" x14ac:dyDescent="0.45">
      <c r="A2641" s="16" t="s">
        <v>3807</v>
      </c>
      <c r="B2641" s="17">
        <v>3398</v>
      </c>
    </row>
    <row r="2642" spans="1:2" x14ac:dyDescent="0.45">
      <c r="A2642" s="16" t="s">
        <v>3808</v>
      </c>
      <c r="B2642" s="17">
        <v>3399</v>
      </c>
    </row>
    <row r="2643" spans="1:2" x14ac:dyDescent="0.45">
      <c r="A2643" s="16" t="s">
        <v>3809</v>
      </c>
      <c r="B2643" s="17">
        <v>3400</v>
      </c>
    </row>
    <row r="2644" spans="1:2" x14ac:dyDescent="0.45">
      <c r="A2644" s="16" t="s">
        <v>3810</v>
      </c>
      <c r="B2644" s="17">
        <v>3401</v>
      </c>
    </row>
    <row r="2645" spans="1:2" x14ac:dyDescent="0.45">
      <c r="A2645" s="16" t="s">
        <v>939</v>
      </c>
      <c r="B2645" s="17">
        <v>502</v>
      </c>
    </row>
    <row r="2646" spans="1:2" x14ac:dyDescent="0.45">
      <c r="A2646" s="16" t="s">
        <v>3811</v>
      </c>
      <c r="B2646" s="17">
        <v>3402</v>
      </c>
    </row>
    <row r="2647" spans="1:2" x14ac:dyDescent="0.45">
      <c r="A2647" s="16" t="s">
        <v>3812</v>
      </c>
      <c r="B2647" s="17">
        <v>3403</v>
      </c>
    </row>
    <row r="2648" spans="1:2" x14ac:dyDescent="0.45">
      <c r="A2648" s="16" t="s">
        <v>940</v>
      </c>
      <c r="B2648" s="17">
        <v>503</v>
      </c>
    </row>
    <row r="2649" spans="1:2" x14ac:dyDescent="0.45">
      <c r="A2649" s="16" t="s">
        <v>3813</v>
      </c>
      <c r="B2649" s="17">
        <v>3404</v>
      </c>
    </row>
    <row r="2650" spans="1:2" x14ac:dyDescent="0.45">
      <c r="A2650" s="16" t="s">
        <v>3814</v>
      </c>
      <c r="B2650" s="17">
        <v>3405</v>
      </c>
    </row>
    <row r="2651" spans="1:2" x14ac:dyDescent="0.45">
      <c r="A2651" s="16" t="s">
        <v>3815</v>
      </c>
      <c r="B2651" s="17">
        <v>3406</v>
      </c>
    </row>
    <row r="2652" spans="1:2" x14ac:dyDescent="0.45">
      <c r="A2652" s="16" t="s">
        <v>3816</v>
      </c>
      <c r="B2652" s="17">
        <v>3407</v>
      </c>
    </row>
    <row r="2653" spans="1:2" x14ac:dyDescent="0.45">
      <c r="A2653" s="16" t="s">
        <v>3817</v>
      </c>
      <c r="B2653" s="17">
        <v>3408</v>
      </c>
    </row>
    <row r="2654" spans="1:2" x14ac:dyDescent="0.45">
      <c r="A2654" s="16" t="s">
        <v>3818</v>
      </c>
      <c r="B2654" s="17">
        <v>3409</v>
      </c>
    </row>
    <row r="2655" spans="1:2" x14ac:dyDescent="0.45">
      <c r="A2655" s="16" t="s">
        <v>3819</v>
      </c>
      <c r="B2655" s="17">
        <v>3410</v>
      </c>
    </row>
    <row r="2656" spans="1:2" x14ac:dyDescent="0.45">
      <c r="A2656" s="16" t="s">
        <v>941</v>
      </c>
      <c r="B2656" s="17">
        <v>504</v>
      </c>
    </row>
    <row r="2657" spans="1:2" x14ac:dyDescent="0.45">
      <c r="A2657" s="16" t="s">
        <v>3820</v>
      </c>
      <c r="B2657" s="17">
        <v>3411</v>
      </c>
    </row>
    <row r="2658" spans="1:2" x14ac:dyDescent="0.45">
      <c r="A2658" s="16" t="s">
        <v>3821</v>
      </c>
      <c r="B2658" s="17">
        <v>3412</v>
      </c>
    </row>
    <row r="2659" spans="1:2" x14ac:dyDescent="0.45">
      <c r="A2659" s="16" t="s">
        <v>942</v>
      </c>
      <c r="B2659" s="17">
        <v>505</v>
      </c>
    </row>
    <row r="2660" spans="1:2" x14ac:dyDescent="0.45">
      <c r="A2660" s="16" t="s">
        <v>3822</v>
      </c>
      <c r="B2660" s="17">
        <v>3413</v>
      </c>
    </row>
    <row r="2661" spans="1:2" x14ac:dyDescent="0.45">
      <c r="A2661" s="16" t="s">
        <v>3823</v>
      </c>
      <c r="B2661" s="17">
        <v>3414</v>
      </c>
    </row>
    <row r="2662" spans="1:2" x14ac:dyDescent="0.45">
      <c r="A2662" s="16" t="s">
        <v>3824</v>
      </c>
      <c r="B2662" s="17">
        <v>3415</v>
      </c>
    </row>
    <row r="2663" spans="1:2" x14ac:dyDescent="0.45">
      <c r="A2663" s="16" t="s">
        <v>943</v>
      </c>
      <c r="B2663" s="17">
        <v>506</v>
      </c>
    </row>
    <row r="2664" spans="1:2" x14ac:dyDescent="0.45">
      <c r="A2664" s="16" t="s">
        <v>3825</v>
      </c>
      <c r="B2664" s="17">
        <v>3416</v>
      </c>
    </row>
    <row r="2665" spans="1:2" x14ac:dyDescent="0.45">
      <c r="A2665" s="16" t="s">
        <v>3826</v>
      </c>
      <c r="B2665" s="17">
        <v>3417</v>
      </c>
    </row>
    <row r="2666" spans="1:2" x14ac:dyDescent="0.45">
      <c r="A2666" s="16" t="s">
        <v>3827</v>
      </c>
      <c r="B2666" s="17">
        <v>3418</v>
      </c>
    </row>
    <row r="2667" spans="1:2" x14ac:dyDescent="0.45">
      <c r="A2667" s="16" t="s">
        <v>944</v>
      </c>
      <c r="B2667" s="17">
        <v>507</v>
      </c>
    </row>
    <row r="2668" spans="1:2" x14ac:dyDescent="0.45">
      <c r="A2668" s="16" t="s">
        <v>1606</v>
      </c>
      <c r="B2668" s="17">
        <v>1181</v>
      </c>
    </row>
    <row r="2669" spans="1:2" x14ac:dyDescent="0.45">
      <c r="A2669" s="16" t="s">
        <v>1607</v>
      </c>
      <c r="B2669" s="17">
        <v>1182</v>
      </c>
    </row>
    <row r="2670" spans="1:2" x14ac:dyDescent="0.45">
      <c r="A2670" s="16" t="s">
        <v>1608</v>
      </c>
      <c r="B2670" s="17">
        <v>1183</v>
      </c>
    </row>
    <row r="2671" spans="1:2" x14ac:dyDescent="0.45">
      <c r="A2671" s="16" t="s">
        <v>945</v>
      </c>
      <c r="B2671" s="17">
        <v>508</v>
      </c>
    </row>
    <row r="2672" spans="1:2" x14ac:dyDescent="0.45">
      <c r="A2672" s="16" t="s">
        <v>3828</v>
      </c>
      <c r="B2672" s="17">
        <v>3419</v>
      </c>
    </row>
    <row r="2673" spans="1:2" x14ac:dyDescent="0.45">
      <c r="A2673" s="16" t="s">
        <v>946</v>
      </c>
      <c r="B2673" s="17">
        <v>509</v>
      </c>
    </row>
    <row r="2674" spans="1:2" x14ac:dyDescent="0.45">
      <c r="A2674" s="16" t="s">
        <v>947</v>
      </c>
      <c r="B2674" s="17">
        <v>510</v>
      </c>
    </row>
    <row r="2675" spans="1:2" x14ac:dyDescent="0.45">
      <c r="A2675" s="16" t="s">
        <v>3829</v>
      </c>
      <c r="B2675" s="17">
        <v>3420</v>
      </c>
    </row>
    <row r="2676" spans="1:2" x14ac:dyDescent="0.45">
      <c r="A2676" s="16" t="s">
        <v>1609</v>
      </c>
      <c r="B2676" s="17">
        <v>1184</v>
      </c>
    </row>
    <row r="2677" spans="1:2" x14ac:dyDescent="0.45">
      <c r="A2677" s="16" t="s">
        <v>1610</v>
      </c>
      <c r="B2677" s="17">
        <v>1185</v>
      </c>
    </row>
    <row r="2678" spans="1:2" x14ac:dyDescent="0.45">
      <c r="A2678" s="16" t="s">
        <v>3830</v>
      </c>
      <c r="B2678" s="17">
        <v>3421</v>
      </c>
    </row>
    <row r="2679" spans="1:2" x14ac:dyDescent="0.45">
      <c r="A2679" s="16" t="s">
        <v>3831</v>
      </c>
      <c r="B2679" s="17">
        <v>3422</v>
      </c>
    </row>
    <row r="2680" spans="1:2" x14ac:dyDescent="0.45">
      <c r="A2680" s="16" t="s">
        <v>948</v>
      </c>
      <c r="B2680" s="17">
        <v>511</v>
      </c>
    </row>
    <row r="2681" spans="1:2" x14ac:dyDescent="0.45">
      <c r="A2681" s="16" t="s">
        <v>3832</v>
      </c>
      <c r="B2681" s="17">
        <v>3423</v>
      </c>
    </row>
    <row r="2682" spans="1:2" x14ac:dyDescent="0.45">
      <c r="A2682" s="16" t="s">
        <v>3833</v>
      </c>
      <c r="B2682" s="17">
        <v>3424</v>
      </c>
    </row>
    <row r="2683" spans="1:2" x14ac:dyDescent="0.45">
      <c r="A2683" s="16" t="s">
        <v>3834</v>
      </c>
      <c r="B2683" s="17">
        <v>3425</v>
      </c>
    </row>
    <row r="2684" spans="1:2" x14ac:dyDescent="0.45">
      <c r="A2684" s="16" t="s">
        <v>949</v>
      </c>
      <c r="B2684" s="17">
        <v>512</v>
      </c>
    </row>
    <row r="2685" spans="1:2" x14ac:dyDescent="0.45">
      <c r="A2685" s="16" t="s">
        <v>3835</v>
      </c>
      <c r="B2685" s="17">
        <v>3426</v>
      </c>
    </row>
    <row r="2686" spans="1:2" x14ac:dyDescent="0.45">
      <c r="A2686" s="16" t="s">
        <v>3836</v>
      </c>
      <c r="B2686" s="17">
        <v>3427</v>
      </c>
    </row>
    <row r="2687" spans="1:2" x14ac:dyDescent="0.45">
      <c r="A2687" s="16" t="s">
        <v>3837</v>
      </c>
      <c r="B2687" s="17">
        <v>3428</v>
      </c>
    </row>
    <row r="2688" spans="1:2" x14ac:dyDescent="0.45">
      <c r="A2688" s="16" t="s">
        <v>102</v>
      </c>
      <c r="B2688" s="17">
        <v>3429</v>
      </c>
    </row>
    <row r="2689" spans="1:2" x14ac:dyDescent="0.45">
      <c r="A2689" s="16" t="s">
        <v>950</v>
      </c>
      <c r="B2689" s="17">
        <v>513</v>
      </c>
    </row>
    <row r="2690" spans="1:2" x14ac:dyDescent="0.45">
      <c r="A2690" s="16" t="s">
        <v>3838</v>
      </c>
      <c r="B2690" s="17">
        <v>3430</v>
      </c>
    </row>
    <row r="2691" spans="1:2" x14ac:dyDescent="0.45">
      <c r="A2691" s="16" t="s">
        <v>3839</v>
      </c>
      <c r="B2691" s="17">
        <v>3431</v>
      </c>
    </row>
    <row r="2692" spans="1:2" x14ac:dyDescent="0.45">
      <c r="A2692" s="16" t="s">
        <v>3840</v>
      </c>
      <c r="B2692" s="17">
        <v>3432</v>
      </c>
    </row>
    <row r="2693" spans="1:2" x14ac:dyDescent="0.45">
      <c r="A2693" s="16" t="s">
        <v>3841</v>
      </c>
      <c r="B2693" s="17">
        <v>3433</v>
      </c>
    </row>
    <row r="2694" spans="1:2" x14ac:dyDescent="0.45">
      <c r="A2694" s="16" t="s">
        <v>3842</v>
      </c>
      <c r="B2694" s="17">
        <v>3434</v>
      </c>
    </row>
    <row r="2695" spans="1:2" x14ac:dyDescent="0.45">
      <c r="A2695" s="16" t="s">
        <v>3843</v>
      </c>
      <c r="B2695" s="17">
        <v>3435</v>
      </c>
    </row>
    <row r="2696" spans="1:2" x14ac:dyDescent="0.45">
      <c r="A2696" s="16" t="s">
        <v>3844</v>
      </c>
      <c r="B2696" s="17">
        <v>3436</v>
      </c>
    </row>
    <row r="2697" spans="1:2" x14ac:dyDescent="0.45">
      <c r="A2697" s="16" t="s">
        <v>3845</v>
      </c>
      <c r="B2697" s="17">
        <v>3437</v>
      </c>
    </row>
    <row r="2698" spans="1:2" x14ac:dyDescent="0.45">
      <c r="A2698" s="16" t="s">
        <v>3846</v>
      </c>
      <c r="B2698" s="17">
        <v>3438</v>
      </c>
    </row>
    <row r="2699" spans="1:2" x14ac:dyDescent="0.45">
      <c r="A2699" s="16" t="s">
        <v>3847</v>
      </c>
      <c r="B2699" s="17">
        <v>3439</v>
      </c>
    </row>
    <row r="2700" spans="1:2" x14ac:dyDescent="0.45">
      <c r="A2700" s="16" t="s">
        <v>3848</v>
      </c>
      <c r="B2700" s="17">
        <v>3440</v>
      </c>
    </row>
    <row r="2701" spans="1:2" x14ac:dyDescent="0.45">
      <c r="A2701" s="16" t="s">
        <v>3849</v>
      </c>
      <c r="B2701" s="17">
        <v>3441</v>
      </c>
    </row>
    <row r="2702" spans="1:2" x14ac:dyDescent="0.45">
      <c r="A2702" s="16" t="s">
        <v>3850</v>
      </c>
      <c r="B2702" s="17">
        <v>3442</v>
      </c>
    </row>
    <row r="2703" spans="1:2" x14ac:dyDescent="0.45">
      <c r="A2703" s="16" t="s">
        <v>3851</v>
      </c>
      <c r="B2703" s="17">
        <v>3443</v>
      </c>
    </row>
    <row r="2704" spans="1:2" x14ac:dyDescent="0.45">
      <c r="A2704" s="16" t="s">
        <v>3852</v>
      </c>
      <c r="B2704" s="17">
        <v>3444</v>
      </c>
    </row>
    <row r="2705" spans="1:2" x14ac:dyDescent="0.45">
      <c r="A2705" s="16" t="s">
        <v>3853</v>
      </c>
      <c r="B2705" s="17">
        <v>3445</v>
      </c>
    </row>
    <row r="2706" spans="1:2" x14ac:dyDescent="0.45">
      <c r="A2706" s="16" t="s">
        <v>3854</v>
      </c>
      <c r="B2706" s="17">
        <v>3446</v>
      </c>
    </row>
    <row r="2707" spans="1:2" x14ac:dyDescent="0.45">
      <c r="A2707" s="16" t="s">
        <v>951</v>
      </c>
      <c r="B2707" s="17">
        <v>514</v>
      </c>
    </row>
    <row r="2708" spans="1:2" x14ac:dyDescent="0.45">
      <c r="A2708" s="16" t="s">
        <v>3855</v>
      </c>
      <c r="B2708" s="17">
        <v>3447</v>
      </c>
    </row>
    <row r="2709" spans="1:2" x14ac:dyDescent="0.45">
      <c r="A2709" s="16" t="s">
        <v>3856</v>
      </c>
      <c r="B2709" s="17">
        <v>3448</v>
      </c>
    </row>
    <row r="2710" spans="1:2" x14ac:dyDescent="0.45">
      <c r="A2710" s="16" t="s">
        <v>3857</v>
      </c>
      <c r="B2710" s="17">
        <v>3449</v>
      </c>
    </row>
    <row r="2711" spans="1:2" x14ac:dyDescent="0.45">
      <c r="A2711" s="16" t="s">
        <v>3858</v>
      </c>
      <c r="B2711" s="17">
        <v>3450</v>
      </c>
    </row>
    <row r="2712" spans="1:2" x14ac:dyDescent="0.45">
      <c r="A2712" s="16" t="s">
        <v>3859</v>
      </c>
      <c r="B2712" s="17">
        <v>3451</v>
      </c>
    </row>
    <row r="2713" spans="1:2" x14ac:dyDescent="0.45">
      <c r="A2713" s="16" t="s">
        <v>3860</v>
      </c>
      <c r="B2713" s="17">
        <v>3452</v>
      </c>
    </row>
    <row r="2714" spans="1:2" x14ac:dyDescent="0.45">
      <c r="A2714" s="16" t="s">
        <v>3861</v>
      </c>
      <c r="B2714" s="17">
        <v>3453</v>
      </c>
    </row>
    <row r="2715" spans="1:2" x14ac:dyDescent="0.45">
      <c r="A2715" s="16" t="s">
        <v>3862</v>
      </c>
      <c r="B2715" s="17">
        <v>3454</v>
      </c>
    </row>
    <row r="2716" spans="1:2" x14ac:dyDescent="0.45">
      <c r="A2716" s="16" t="s">
        <v>1611</v>
      </c>
      <c r="B2716" s="17">
        <v>1186</v>
      </c>
    </row>
    <row r="2717" spans="1:2" x14ac:dyDescent="0.45">
      <c r="A2717" s="16" t="s">
        <v>99</v>
      </c>
      <c r="B2717" s="17">
        <v>3455</v>
      </c>
    </row>
    <row r="2718" spans="1:2" x14ac:dyDescent="0.45">
      <c r="A2718" s="16" t="s">
        <v>3863</v>
      </c>
      <c r="B2718" s="17">
        <v>3456</v>
      </c>
    </row>
    <row r="2719" spans="1:2" x14ac:dyDescent="0.45">
      <c r="A2719" s="16" t="s">
        <v>952</v>
      </c>
      <c r="B2719" s="17">
        <v>515</v>
      </c>
    </row>
    <row r="2720" spans="1:2" x14ac:dyDescent="0.45">
      <c r="A2720" s="16" t="s">
        <v>3864</v>
      </c>
      <c r="B2720" s="17">
        <v>3457</v>
      </c>
    </row>
    <row r="2721" spans="1:2" x14ac:dyDescent="0.45">
      <c r="A2721" s="16" t="s">
        <v>1897</v>
      </c>
      <c r="B2721" s="17">
        <v>1476</v>
      </c>
    </row>
    <row r="2722" spans="1:2" x14ac:dyDescent="0.45">
      <c r="A2722" s="16" t="s">
        <v>3865</v>
      </c>
      <c r="B2722" s="17">
        <v>3458</v>
      </c>
    </row>
    <row r="2723" spans="1:2" x14ac:dyDescent="0.45">
      <c r="A2723" s="16" t="s">
        <v>953</v>
      </c>
      <c r="B2723" s="17">
        <v>516</v>
      </c>
    </row>
    <row r="2724" spans="1:2" x14ac:dyDescent="0.45">
      <c r="A2724" s="16" t="s">
        <v>3866</v>
      </c>
      <c r="B2724" s="17">
        <v>3459</v>
      </c>
    </row>
    <row r="2725" spans="1:2" x14ac:dyDescent="0.45">
      <c r="A2725" s="16" t="s">
        <v>954</v>
      </c>
      <c r="B2725" s="17">
        <v>517</v>
      </c>
    </row>
    <row r="2726" spans="1:2" x14ac:dyDescent="0.45">
      <c r="A2726" s="16" t="s">
        <v>1612</v>
      </c>
      <c r="B2726" s="17">
        <v>1187</v>
      </c>
    </row>
    <row r="2727" spans="1:2" x14ac:dyDescent="0.45">
      <c r="A2727" s="16" t="s">
        <v>3867</v>
      </c>
      <c r="B2727" s="17">
        <v>3460</v>
      </c>
    </row>
    <row r="2728" spans="1:2" x14ac:dyDescent="0.45">
      <c r="A2728" s="16" t="s">
        <v>955</v>
      </c>
      <c r="B2728" s="17">
        <v>518</v>
      </c>
    </row>
    <row r="2729" spans="1:2" x14ac:dyDescent="0.45">
      <c r="A2729" s="16" t="s">
        <v>3868</v>
      </c>
      <c r="B2729" s="17">
        <v>3461</v>
      </c>
    </row>
    <row r="2730" spans="1:2" x14ac:dyDescent="0.45">
      <c r="A2730" s="16" t="s">
        <v>1613</v>
      </c>
      <c r="B2730" s="17">
        <v>1188</v>
      </c>
    </row>
    <row r="2731" spans="1:2" x14ac:dyDescent="0.45">
      <c r="A2731" s="16" t="s">
        <v>3869</v>
      </c>
      <c r="B2731" s="17">
        <v>3462</v>
      </c>
    </row>
    <row r="2732" spans="1:2" x14ac:dyDescent="0.45">
      <c r="A2732" s="16" t="s">
        <v>3870</v>
      </c>
      <c r="B2732" s="17">
        <v>3463</v>
      </c>
    </row>
    <row r="2733" spans="1:2" x14ac:dyDescent="0.45">
      <c r="A2733" s="16" t="s">
        <v>3871</v>
      </c>
      <c r="B2733" s="17">
        <v>3464</v>
      </c>
    </row>
    <row r="2734" spans="1:2" x14ac:dyDescent="0.45">
      <c r="A2734" s="16" t="s">
        <v>3872</v>
      </c>
      <c r="B2734" s="17">
        <v>3465</v>
      </c>
    </row>
    <row r="2735" spans="1:2" x14ac:dyDescent="0.45">
      <c r="A2735" s="16" t="s">
        <v>3873</v>
      </c>
      <c r="B2735" s="17">
        <v>3466</v>
      </c>
    </row>
    <row r="2736" spans="1:2" x14ac:dyDescent="0.45">
      <c r="A2736" s="16" t="s">
        <v>3874</v>
      </c>
      <c r="B2736" s="17">
        <v>3467</v>
      </c>
    </row>
    <row r="2737" spans="1:2" x14ac:dyDescent="0.45">
      <c r="A2737" s="16" t="s">
        <v>3875</v>
      </c>
      <c r="B2737" s="17">
        <v>3468</v>
      </c>
    </row>
    <row r="2738" spans="1:2" x14ac:dyDescent="0.45">
      <c r="A2738" s="16" t="s">
        <v>3876</v>
      </c>
      <c r="B2738" s="17">
        <v>3469</v>
      </c>
    </row>
    <row r="2739" spans="1:2" x14ac:dyDescent="0.45">
      <c r="A2739" s="16" t="s">
        <v>3877</v>
      </c>
      <c r="B2739" s="17">
        <v>3470</v>
      </c>
    </row>
    <row r="2740" spans="1:2" x14ac:dyDescent="0.45">
      <c r="A2740" s="16" t="s">
        <v>3878</v>
      </c>
      <c r="B2740" s="17">
        <v>3471</v>
      </c>
    </row>
    <row r="2741" spans="1:2" x14ac:dyDescent="0.45">
      <c r="A2741" s="16" t="s">
        <v>3879</v>
      </c>
      <c r="B2741" s="17">
        <v>3472</v>
      </c>
    </row>
    <row r="2742" spans="1:2" x14ac:dyDescent="0.45">
      <c r="A2742" s="16" t="s">
        <v>956</v>
      </c>
      <c r="B2742" s="17">
        <v>519</v>
      </c>
    </row>
    <row r="2743" spans="1:2" x14ac:dyDescent="0.45">
      <c r="A2743" s="16" t="s">
        <v>3880</v>
      </c>
      <c r="B2743" s="17">
        <v>3473</v>
      </c>
    </row>
    <row r="2744" spans="1:2" x14ac:dyDescent="0.45">
      <c r="A2744" s="16" t="s">
        <v>3881</v>
      </c>
      <c r="B2744" s="17">
        <v>3474</v>
      </c>
    </row>
    <row r="2745" spans="1:2" x14ac:dyDescent="0.45">
      <c r="A2745" s="16" t="s">
        <v>3882</v>
      </c>
      <c r="B2745" s="17">
        <v>3475</v>
      </c>
    </row>
    <row r="2746" spans="1:2" x14ac:dyDescent="0.45">
      <c r="A2746" s="16" t="s">
        <v>3883</v>
      </c>
      <c r="B2746" s="17">
        <v>3476</v>
      </c>
    </row>
    <row r="2747" spans="1:2" x14ac:dyDescent="0.45">
      <c r="A2747" s="16" t="s">
        <v>3884</v>
      </c>
      <c r="B2747" s="17">
        <v>3477</v>
      </c>
    </row>
    <row r="2748" spans="1:2" x14ac:dyDescent="0.45">
      <c r="A2748" s="16" t="s">
        <v>957</v>
      </c>
      <c r="B2748" s="17">
        <v>520</v>
      </c>
    </row>
    <row r="2749" spans="1:2" x14ac:dyDescent="0.45">
      <c r="A2749" s="16" t="s">
        <v>3885</v>
      </c>
      <c r="B2749" s="17">
        <v>3478</v>
      </c>
    </row>
    <row r="2750" spans="1:2" x14ac:dyDescent="0.45">
      <c r="A2750" s="16" t="s">
        <v>3886</v>
      </c>
      <c r="B2750" s="17">
        <v>3479</v>
      </c>
    </row>
    <row r="2751" spans="1:2" x14ac:dyDescent="0.45">
      <c r="A2751" s="16" t="s">
        <v>3887</v>
      </c>
      <c r="B2751" s="17">
        <v>3480</v>
      </c>
    </row>
    <row r="2752" spans="1:2" x14ac:dyDescent="0.45">
      <c r="A2752" s="16" t="s">
        <v>3888</v>
      </c>
      <c r="B2752" s="17">
        <v>3481</v>
      </c>
    </row>
    <row r="2753" spans="1:2" x14ac:dyDescent="0.45">
      <c r="A2753" s="16" t="s">
        <v>3889</v>
      </c>
      <c r="B2753" s="17">
        <v>3482</v>
      </c>
    </row>
    <row r="2754" spans="1:2" x14ac:dyDescent="0.45">
      <c r="A2754" s="16" t="s">
        <v>958</v>
      </c>
      <c r="B2754" s="17">
        <v>521</v>
      </c>
    </row>
    <row r="2755" spans="1:2" x14ac:dyDescent="0.45">
      <c r="A2755" s="16" t="s">
        <v>3890</v>
      </c>
      <c r="B2755" s="17">
        <v>3483</v>
      </c>
    </row>
    <row r="2756" spans="1:2" x14ac:dyDescent="0.45">
      <c r="A2756" s="16" t="s">
        <v>3891</v>
      </c>
      <c r="B2756" s="17">
        <v>3484</v>
      </c>
    </row>
    <row r="2757" spans="1:2" x14ac:dyDescent="0.45">
      <c r="A2757" s="16" t="s">
        <v>3892</v>
      </c>
      <c r="B2757" s="17">
        <v>3485</v>
      </c>
    </row>
    <row r="2758" spans="1:2" x14ac:dyDescent="0.45">
      <c r="A2758" s="16" t="s">
        <v>3893</v>
      </c>
      <c r="B2758" s="17">
        <v>3486</v>
      </c>
    </row>
    <row r="2759" spans="1:2" x14ac:dyDescent="0.45">
      <c r="A2759" s="16" t="s">
        <v>1888</v>
      </c>
      <c r="B2759" s="17">
        <v>1465</v>
      </c>
    </row>
    <row r="2760" spans="1:2" x14ac:dyDescent="0.45">
      <c r="A2760" s="16" t="s">
        <v>1614</v>
      </c>
      <c r="B2760" s="17">
        <v>1189</v>
      </c>
    </row>
    <row r="2761" spans="1:2" x14ac:dyDescent="0.45">
      <c r="A2761" s="16" t="s">
        <v>3894</v>
      </c>
      <c r="B2761" s="17">
        <v>3487</v>
      </c>
    </row>
    <row r="2762" spans="1:2" x14ac:dyDescent="0.45">
      <c r="A2762" s="16" t="s">
        <v>3895</v>
      </c>
      <c r="B2762" s="17">
        <v>3488</v>
      </c>
    </row>
    <row r="2763" spans="1:2" x14ac:dyDescent="0.45">
      <c r="A2763" s="16" t="s">
        <v>959</v>
      </c>
      <c r="B2763" s="17">
        <v>522</v>
      </c>
    </row>
    <row r="2764" spans="1:2" x14ac:dyDescent="0.45">
      <c r="A2764" s="16" t="s">
        <v>3896</v>
      </c>
      <c r="B2764" s="17">
        <v>3489</v>
      </c>
    </row>
    <row r="2765" spans="1:2" x14ac:dyDescent="0.45">
      <c r="A2765" s="16" t="s">
        <v>3897</v>
      </c>
      <c r="B2765" s="17">
        <v>3490</v>
      </c>
    </row>
    <row r="2766" spans="1:2" x14ac:dyDescent="0.45">
      <c r="A2766" s="16" t="s">
        <v>3898</v>
      </c>
      <c r="B2766" s="17">
        <v>3491</v>
      </c>
    </row>
    <row r="2767" spans="1:2" x14ac:dyDescent="0.45">
      <c r="A2767" s="16" t="s">
        <v>3899</v>
      </c>
      <c r="B2767" s="17">
        <v>3492</v>
      </c>
    </row>
    <row r="2768" spans="1:2" x14ac:dyDescent="0.45">
      <c r="A2768" s="16" t="s">
        <v>960</v>
      </c>
      <c r="B2768" s="17">
        <v>523</v>
      </c>
    </row>
    <row r="2769" spans="1:2" x14ac:dyDescent="0.45">
      <c r="A2769" s="16" t="s">
        <v>3900</v>
      </c>
      <c r="B2769" s="17">
        <v>3493</v>
      </c>
    </row>
    <row r="2770" spans="1:2" x14ac:dyDescent="0.45">
      <c r="A2770" s="16" t="s">
        <v>3901</v>
      </c>
      <c r="B2770" s="17">
        <v>3494</v>
      </c>
    </row>
    <row r="2771" spans="1:2" x14ac:dyDescent="0.45">
      <c r="A2771" s="16" t="s">
        <v>3902</v>
      </c>
      <c r="B2771" s="17">
        <v>3495</v>
      </c>
    </row>
    <row r="2772" spans="1:2" x14ac:dyDescent="0.45">
      <c r="A2772" s="16" t="s">
        <v>3903</v>
      </c>
      <c r="B2772" s="17">
        <v>3496</v>
      </c>
    </row>
    <row r="2773" spans="1:2" x14ac:dyDescent="0.45">
      <c r="A2773" s="16" t="s">
        <v>961</v>
      </c>
      <c r="B2773" s="17">
        <v>524</v>
      </c>
    </row>
    <row r="2774" spans="1:2" x14ac:dyDescent="0.45">
      <c r="A2774" s="16" t="s">
        <v>1844</v>
      </c>
      <c r="B2774" s="17">
        <v>1420</v>
      </c>
    </row>
    <row r="2775" spans="1:2" x14ac:dyDescent="0.45">
      <c r="A2775" s="16" t="s">
        <v>1815</v>
      </c>
      <c r="B2775" s="17">
        <v>1390</v>
      </c>
    </row>
    <row r="2776" spans="1:2" x14ac:dyDescent="0.45">
      <c r="A2776" s="16" t="s">
        <v>3904</v>
      </c>
      <c r="B2776" s="17">
        <v>3497</v>
      </c>
    </row>
    <row r="2777" spans="1:2" x14ac:dyDescent="0.45">
      <c r="A2777" s="16" t="s">
        <v>962</v>
      </c>
      <c r="B2777" s="17">
        <v>525</v>
      </c>
    </row>
    <row r="2778" spans="1:2" x14ac:dyDescent="0.45">
      <c r="A2778" s="16" t="s">
        <v>963</v>
      </c>
      <c r="B2778" s="17">
        <v>526</v>
      </c>
    </row>
    <row r="2779" spans="1:2" x14ac:dyDescent="0.45">
      <c r="A2779" s="16" t="s">
        <v>3905</v>
      </c>
      <c r="B2779" s="17">
        <v>3498</v>
      </c>
    </row>
    <row r="2780" spans="1:2" x14ac:dyDescent="0.45">
      <c r="A2780" s="16" t="s">
        <v>3906</v>
      </c>
      <c r="B2780" s="17">
        <v>3499</v>
      </c>
    </row>
    <row r="2781" spans="1:2" x14ac:dyDescent="0.45">
      <c r="A2781" s="16" t="s">
        <v>3907</v>
      </c>
      <c r="B2781" s="17">
        <v>3500</v>
      </c>
    </row>
    <row r="2782" spans="1:2" x14ac:dyDescent="0.45">
      <c r="A2782" s="16" t="s">
        <v>3908</v>
      </c>
      <c r="B2782" s="17">
        <v>3501</v>
      </c>
    </row>
    <row r="2783" spans="1:2" x14ac:dyDescent="0.45">
      <c r="A2783" s="16" t="s">
        <v>3909</v>
      </c>
      <c r="B2783" s="17">
        <v>3502</v>
      </c>
    </row>
    <row r="2784" spans="1:2" x14ac:dyDescent="0.45">
      <c r="A2784" s="16" t="s">
        <v>3910</v>
      </c>
      <c r="B2784" s="17">
        <v>3503</v>
      </c>
    </row>
    <row r="2785" spans="1:2" x14ac:dyDescent="0.45">
      <c r="A2785" s="16" t="s">
        <v>3911</v>
      </c>
      <c r="B2785" s="17">
        <v>3504</v>
      </c>
    </row>
    <row r="2786" spans="1:2" x14ac:dyDescent="0.45">
      <c r="A2786" s="16" t="s">
        <v>964</v>
      </c>
      <c r="B2786" s="17">
        <v>527</v>
      </c>
    </row>
    <row r="2787" spans="1:2" x14ac:dyDescent="0.45">
      <c r="A2787" s="16" t="s">
        <v>965</v>
      </c>
      <c r="B2787" s="17">
        <v>528</v>
      </c>
    </row>
    <row r="2788" spans="1:2" x14ac:dyDescent="0.45">
      <c r="A2788" s="16" t="s">
        <v>3912</v>
      </c>
      <c r="B2788" s="17">
        <v>3505</v>
      </c>
    </row>
    <row r="2789" spans="1:2" x14ac:dyDescent="0.45">
      <c r="A2789" s="16" t="s">
        <v>966</v>
      </c>
      <c r="B2789" s="17">
        <v>529</v>
      </c>
    </row>
    <row r="2790" spans="1:2" x14ac:dyDescent="0.45">
      <c r="A2790" s="16" t="s">
        <v>3913</v>
      </c>
      <c r="B2790" s="17">
        <v>3506</v>
      </c>
    </row>
    <row r="2791" spans="1:2" x14ac:dyDescent="0.45">
      <c r="A2791" s="16" t="s">
        <v>3914</v>
      </c>
      <c r="B2791" s="17">
        <v>3507</v>
      </c>
    </row>
    <row r="2792" spans="1:2" x14ac:dyDescent="0.45">
      <c r="A2792" s="16" t="s">
        <v>967</v>
      </c>
      <c r="B2792" s="17">
        <v>530</v>
      </c>
    </row>
    <row r="2793" spans="1:2" x14ac:dyDescent="0.45">
      <c r="A2793" s="16" t="s">
        <v>92</v>
      </c>
      <c r="B2793" s="17">
        <v>3508</v>
      </c>
    </row>
    <row r="2794" spans="1:2" x14ac:dyDescent="0.45">
      <c r="A2794" s="16" t="s">
        <v>3915</v>
      </c>
      <c r="B2794" s="17">
        <v>3509</v>
      </c>
    </row>
    <row r="2795" spans="1:2" x14ac:dyDescent="0.45">
      <c r="A2795" s="16" t="s">
        <v>968</v>
      </c>
      <c r="B2795" s="17">
        <v>531</v>
      </c>
    </row>
    <row r="2796" spans="1:2" x14ac:dyDescent="0.45">
      <c r="A2796" s="16" t="s">
        <v>3916</v>
      </c>
      <c r="B2796" s="17">
        <v>3510</v>
      </c>
    </row>
    <row r="2797" spans="1:2" x14ac:dyDescent="0.45">
      <c r="A2797" s="16" t="s">
        <v>3917</v>
      </c>
      <c r="B2797" s="17">
        <v>3511</v>
      </c>
    </row>
    <row r="2798" spans="1:2" x14ac:dyDescent="0.45">
      <c r="A2798" s="16" t="s">
        <v>3918</v>
      </c>
      <c r="B2798" s="17">
        <v>3512</v>
      </c>
    </row>
    <row r="2799" spans="1:2" x14ac:dyDescent="0.45">
      <c r="A2799" s="16" t="s">
        <v>3919</v>
      </c>
      <c r="B2799" s="17">
        <v>3513</v>
      </c>
    </row>
    <row r="2800" spans="1:2" x14ac:dyDescent="0.45">
      <c r="A2800" s="16" t="s">
        <v>3920</v>
      </c>
      <c r="B2800" s="17">
        <v>3514</v>
      </c>
    </row>
    <row r="2801" spans="1:2" x14ac:dyDescent="0.45">
      <c r="A2801" s="16" t="s">
        <v>3921</v>
      </c>
      <c r="B2801" s="17">
        <v>3515</v>
      </c>
    </row>
    <row r="2802" spans="1:2" x14ac:dyDescent="0.45">
      <c r="A2802" s="16" t="s">
        <v>3922</v>
      </c>
      <c r="B2802" s="17">
        <v>3516</v>
      </c>
    </row>
    <row r="2803" spans="1:2" x14ac:dyDescent="0.45">
      <c r="A2803" s="16" t="s">
        <v>3923</v>
      </c>
      <c r="B2803" s="17">
        <v>3517</v>
      </c>
    </row>
    <row r="2804" spans="1:2" x14ac:dyDescent="0.45">
      <c r="A2804" s="16" t="s">
        <v>969</v>
      </c>
      <c r="B2804" s="17">
        <v>532</v>
      </c>
    </row>
    <row r="2805" spans="1:2" x14ac:dyDescent="0.45">
      <c r="A2805" s="16" t="s">
        <v>3924</v>
      </c>
      <c r="B2805" s="17">
        <v>3518</v>
      </c>
    </row>
    <row r="2806" spans="1:2" x14ac:dyDescent="0.45">
      <c r="A2806" s="16" t="s">
        <v>970</v>
      </c>
      <c r="B2806" s="17">
        <v>533</v>
      </c>
    </row>
    <row r="2807" spans="1:2" x14ac:dyDescent="0.45">
      <c r="A2807" s="16" t="s">
        <v>3925</v>
      </c>
      <c r="B2807" s="17">
        <v>3519</v>
      </c>
    </row>
    <row r="2808" spans="1:2" x14ac:dyDescent="0.45">
      <c r="A2808" s="16" t="s">
        <v>3926</v>
      </c>
      <c r="B2808" s="17">
        <v>3520</v>
      </c>
    </row>
    <row r="2809" spans="1:2" x14ac:dyDescent="0.45">
      <c r="A2809" s="16" t="s">
        <v>3927</v>
      </c>
      <c r="B2809" s="17">
        <v>3521</v>
      </c>
    </row>
    <row r="2810" spans="1:2" x14ac:dyDescent="0.45">
      <c r="A2810" s="16" t="s">
        <v>3928</v>
      </c>
      <c r="B2810" s="17">
        <v>3522</v>
      </c>
    </row>
    <row r="2811" spans="1:2" x14ac:dyDescent="0.45">
      <c r="A2811" s="16" t="s">
        <v>3929</v>
      </c>
      <c r="B2811" s="17">
        <v>3523</v>
      </c>
    </row>
    <row r="2812" spans="1:2" x14ac:dyDescent="0.45">
      <c r="A2812" s="16" t="s">
        <v>3930</v>
      </c>
      <c r="B2812" s="17">
        <v>3524</v>
      </c>
    </row>
    <row r="2813" spans="1:2" x14ac:dyDescent="0.45">
      <c r="A2813" s="16" t="s">
        <v>3931</v>
      </c>
      <c r="B2813" s="17">
        <v>3525</v>
      </c>
    </row>
    <row r="2814" spans="1:2" x14ac:dyDescent="0.45">
      <c r="A2814" s="16" t="s">
        <v>3932</v>
      </c>
      <c r="B2814" s="17">
        <v>3526</v>
      </c>
    </row>
    <row r="2815" spans="1:2" x14ac:dyDescent="0.45">
      <c r="A2815" s="16" t="s">
        <v>3933</v>
      </c>
      <c r="B2815" s="17">
        <v>3527</v>
      </c>
    </row>
    <row r="2816" spans="1:2" x14ac:dyDescent="0.45">
      <c r="A2816" s="16" t="s">
        <v>3934</v>
      </c>
      <c r="B2816" s="17">
        <v>3528</v>
      </c>
    </row>
    <row r="2817" spans="1:2" x14ac:dyDescent="0.45">
      <c r="A2817" s="16" t="s">
        <v>3935</v>
      </c>
      <c r="B2817" s="17">
        <v>3529</v>
      </c>
    </row>
    <row r="2818" spans="1:2" x14ac:dyDescent="0.45">
      <c r="A2818" s="16" t="s">
        <v>3936</v>
      </c>
      <c r="B2818" s="17">
        <v>3530</v>
      </c>
    </row>
    <row r="2819" spans="1:2" x14ac:dyDescent="0.45">
      <c r="A2819" s="16" t="s">
        <v>3937</v>
      </c>
      <c r="B2819" s="17">
        <v>3531</v>
      </c>
    </row>
    <row r="2820" spans="1:2" x14ac:dyDescent="0.45">
      <c r="A2820" s="16" t="s">
        <v>3938</v>
      </c>
      <c r="B2820" s="17">
        <v>3532</v>
      </c>
    </row>
    <row r="2821" spans="1:2" x14ac:dyDescent="0.45">
      <c r="A2821" s="16" t="s">
        <v>3939</v>
      </c>
      <c r="B2821" s="17">
        <v>3533</v>
      </c>
    </row>
    <row r="2822" spans="1:2" x14ac:dyDescent="0.45">
      <c r="A2822" s="16" t="s">
        <v>3940</v>
      </c>
      <c r="B2822" s="17">
        <v>3534</v>
      </c>
    </row>
    <row r="2823" spans="1:2" x14ac:dyDescent="0.45">
      <c r="A2823" s="16" t="s">
        <v>971</v>
      </c>
      <c r="B2823" s="17">
        <v>534</v>
      </c>
    </row>
    <row r="2824" spans="1:2" x14ac:dyDescent="0.45">
      <c r="A2824" s="16" t="s">
        <v>3941</v>
      </c>
      <c r="B2824" s="17">
        <v>3535</v>
      </c>
    </row>
    <row r="2825" spans="1:2" x14ac:dyDescent="0.45">
      <c r="A2825" s="16" t="s">
        <v>3942</v>
      </c>
      <c r="B2825" s="17">
        <v>3536</v>
      </c>
    </row>
    <row r="2826" spans="1:2" x14ac:dyDescent="0.45">
      <c r="A2826" s="16" t="s">
        <v>3943</v>
      </c>
      <c r="B2826" s="17">
        <v>3537</v>
      </c>
    </row>
    <row r="2827" spans="1:2" x14ac:dyDescent="0.45">
      <c r="A2827" s="16" t="s">
        <v>3944</v>
      </c>
      <c r="B2827" s="17">
        <v>3538</v>
      </c>
    </row>
    <row r="2828" spans="1:2" x14ac:dyDescent="0.45">
      <c r="A2828" s="16" t="s">
        <v>3945</v>
      </c>
      <c r="B2828" s="17">
        <v>3539</v>
      </c>
    </row>
    <row r="2829" spans="1:2" x14ac:dyDescent="0.45">
      <c r="A2829" s="16" t="s">
        <v>3946</v>
      </c>
      <c r="B2829" s="17">
        <v>3540</v>
      </c>
    </row>
    <row r="2830" spans="1:2" x14ac:dyDescent="0.45">
      <c r="A2830" s="16" t="s">
        <v>972</v>
      </c>
      <c r="B2830" s="17">
        <v>535</v>
      </c>
    </row>
    <row r="2831" spans="1:2" x14ac:dyDescent="0.45">
      <c r="A2831" s="16" t="s">
        <v>3947</v>
      </c>
      <c r="B2831" s="17">
        <v>3541</v>
      </c>
    </row>
    <row r="2832" spans="1:2" x14ac:dyDescent="0.45">
      <c r="A2832" s="16" t="s">
        <v>973</v>
      </c>
      <c r="B2832" s="17">
        <v>536</v>
      </c>
    </row>
    <row r="2833" spans="1:2" x14ac:dyDescent="0.45">
      <c r="A2833" s="16" t="s">
        <v>974</v>
      </c>
      <c r="B2833" s="17">
        <v>537</v>
      </c>
    </row>
    <row r="2834" spans="1:2" x14ac:dyDescent="0.45">
      <c r="A2834" s="16" t="s">
        <v>3948</v>
      </c>
      <c r="B2834" s="17">
        <v>3542</v>
      </c>
    </row>
    <row r="2835" spans="1:2" x14ac:dyDescent="0.45">
      <c r="A2835" s="16" t="s">
        <v>975</v>
      </c>
      <c r="B2835" s="17">
        <v>538</v>
      </c>
    </row>
    <row r="2836" spans="1:2" x14ac:dyDescent="0.45">
      <c r="A2836" s="16" t="s">
        <v>3949</v>
      </c>
      <c r="B2836" s="17">
        <v>3543</v>
      </c>
    </row>
    <row r="2837" spans="1:2" x14ac:dyDescent="0.45">
      <c r="A2837" s="16" t="s">
        <v>976</v>
      </c>
      <c r="B2837" s="17">
        <v>539</v>
      </c>
    </row>
    <row r="2838" spans="1:2" x14ac:dyDescent="0.45">
      <c r="A2838" s="16" t="s">
        <v>3950</v>
      </c>
      <c r="B2838" s="17">
        <v>3544</v>
      </c>
    </row>
    <row r="2839" spans="1:2" x14ac:dyDescent="0.45">
      <c r="A2839" s="16" t="s">
        <v>1615</v>
      </c>
      <c r="B2839" s="17">
        <v>1190</v>
      </c>
    </row>
    <row r="2840" spans="1:2" x14ac:dyDescent="0.45">
      <c r="A2840" s="16" t="s">
        <v>1616</v>
      </c>
      <c r="B2840" s="17">
        <v>1191</v>
      </c>
    </row>
    <row r="2841" spans="1:2" x14ac:dyDescent="0.45">
      <c r="A2841" s="16" t="s">
        <v>977</v>
      </c>
      <c r="B2841" s="17">
        <v>540</v>
      </c>
    </row>
    <row r="2842" spans="1:2" x14ac:dyDescent="0.45">
      <c r="A2842" s="16" t="s">
        <v>3951</v>
      </c>
      <c r="B2842" s="17">
        <v>3545</v>
      </c>
    </row>
    <row r="2843" spans="1:2" x14ac:dyDescent="0.45">
      <c r="A2843" s="16" t="s">
        <v>3952</v>
      </c>
      <c r="B2843" s="17">
        <v>3546</v>
      </c>
    </row>
    <row r="2844" spans="1:2" x14ac:dyDescent="0.45">
      <c r="A2844" s="16" t="s">
        <v>3953</v>
      </c>
      <c r="B2844" s="17">
        <v>3547</v>
      </c>
    </row>
    <row r="2845" spans="1:2" x14ac:dyDescent="0.45">
      <c r="A2845" s="16" t="s">
        <v>978</v>
      </c>
      <c r="B2845" s="17">
        <v>541</v>
      </c>
    </row>
    <row r="2846" spans="1:2" x14ac:dyDescent="0.45">
      <c r="A2846" s="16" t="s">
        <v>3954</v>
      </c>
      <c r="B2846" s="17">
        <v>3548</v>
      </c>
    </row>
    <row r="2847" spans="1:2" x14ac:dyDescent="0.45">
      <c r="A2847" s="16" t="s">
        <v>3955</v>
      </c>
      <c r="B2847" s="17">
        <v>3549</v>
      </c>
    </row>
    <row r="2848" spans="1:2" x14ac:dyDescent="0.45">
      <c r="A2848" s="16" t="s">
        <v>3956</v>
      </c>
      <c r="B2848" s="17">
        <v>3550</v>
      </c>
    </row>
    <row r="2849" spans="1:2" x14ac:dyDescent="0.45">
      <c r="A2849" s="16" t="s">
        <v>979</v>
      </c>
      <c r="B2849" s="17">
        <v>542</v>
      </c>
    </row>
    <row r="2850" spans="1:2" x14ac:dyDescent="0.45">
      <c r="A2850" s="16" t="s">
        <v>3957</v>
      </c>
      <c r="B2850" s="17">
        <v>3551</v>
      </c>
    </row>
    <row r="2851" spans="1:2" x14ac:dyDescent="0.45">
      <c r="A2851" s="16" t="s">
        <v>3958</v>
      </c>
      <c r="B2851" s="17">
        <v>3552</v>
      </c>
    </row>
    <row r="2852" spans="1:2" x14ac:dyDescent="0.45">
      <c r="A2852" s="16" t="s">
        <v>3959</v>
      </c>
      <c r="B2852" s="17">
        <v>3553</v>
      </c>
    </row>
    <row r="2853" spans="1:2" x14ac:dyDescent="0.45">
      <c r="A2853" s="16" t="s">
        <v>3960</v>
      </c>
      <c r="B2853" s="17">
        <v>3554</v>
      </c>
    </row>
    <row r="2854" spans="1:2" x14ac:dyDescent="0.45">
      <c r="A2854" s="16" t="s">
        <v>3961</v>
      </c>
      <c r="B2854" s="17">
        <v>3555</v>
      </c>
    </row>
    <row r="2855" spans="1:2" x14ac:dyDescent="0.45">
      <c r="A2855" s="16" t="s">
        <v>3962</v>
      </c>
      <c r="B2855" s="17">
        <v>3556</v>
      </c>
    </row>
    <row r="2856" spans="1:2" x14ac:dyDescent="0.45">
      <c r="A2856" s="16" t="s">
        <v>3963</v>
      </c>
      <c r="B2856" s="17">
        <v>3557</v>
      </c>
    </row>
    <row r="2857" spans="1:2" x14ac:dyDescent="0.45">
      <c r="A2857" s="16" t="s">
        <v>980</v>
      </c>
      <c r="B2857" s="17">
        <v>543</v>
      </c>
    </row>
    <row r="2858" spans="1:2" x14ac:dyDescent="0.45">
      <c r="A2858" s="16" t="s">
        <v>3964</v>
      </c>
      <c r="B2858" s="17">
        <v>3558</v>
      </c>
    </row>
    <row r="2859" spans="1:2" x14ac:dyDescent="0.45">
      <c r="A2859" s="16" t="s">
        <v>3965</v>
      </c>
      <c r="B2859" s="17">
        <v>3559</v>
      </c>
    </row>
    <row r="2860" spans="1:2" x14ac:dyDescent="0.45">
      <c r="A2860" s="16" t="s">
        <v>981</v>
      </c>
      <c r="B2860" s="17">
        <v>544</v>
      </c>
    </row>
    <row r="2861" spans="1:2" x14ac:dyDescent="0.45">
      <c r="A2861" s="16" t="s">
        <v>3966</v>
      </c>
      <c r="B2861" s="17">
        <v>3560</v>
      </c>
    </row>
    <row r="2862" spans="1:2" x14ac:dyDescent="0.45">
      <c r="A2862" s="16" t="s">
        <v>3967</v>
      </c>
      <c r="B2862" s="17">
        <v>3561</v>
      </c>
    </row>
    <row r="2863" spans="1:2" x14ac:dyDescent="0.45">
      <c r="A2863" s="16" t="s">
        <v>982</v>
      </c>
      <c r="B2863" s="17">
        <v>545</v>
      </c>
    </row>
    <row r="2864" spans="1:2" x14ac:dyDescent="0.45">
      <c r="A2864" s="16" t="s">
        <v>3968</v>
      </c>
      <c r="B2864" s="17">
        <v>3562</v>
      </c>
    </row>
    <row r="2865" spans="1:2" x14ac:dyDescent="0.45">
      <c r="A2865" s="16" t="s">
        <v>3969</v>
      </c>
      <c r="B2865" s="17">
        <v>3563</v>
      </c>
    </row>
    <row r="2866" spans="1:2" x14ac:dyDescent="0.45">
      <c r="A2866" s="16" t="s">
        <v>3970</v>
      </c>
      <c r="B2866" s="17">
        <v>3564</v>
      </c>
    </row>
    <row r="2867" spans="1:2" x14ac:dyDescent="0.45">
      <c r="A2867" s="16" t="s">
        <v>3971</v>
      </c>
      <c r="B2867" s="17">
        <v>3565</v>
      </c>
    </row>
    <row r="2868" spans="1:2" x14ac:dyDescent="0.45">
      <c r="A2868" s="16" t="s">
        <v>3972</v>
      </c>
      <c r="B2868" s="17">
        <v>3566</v>
      </c>
    </row>
    <row r="2869" spans="1:2" x14ac:dyDescent="0.45">
      <c r="A2869" s="16" t="s">
        <v>3973</v>
      </c>
      <c r="B2869" s="17">
        <v>3567</v>
      </c>
    </row>
    <row r="2870" spans="1:2" x14ac:dyDescent="0.45">
      <c r="A2870" s="16" t="s">
        <v>3974</v>
      </c>
      <c r="B2870" s="17">
        <v>3568</v>
      </c>
    </row>
    <row r="2871" spans="1:2" x14ac:dyDescent="0.45">
      <c r="A2871" s="16" t="s">
        <v>3975</v>
      </c>
      <c r="B2871" s="17">
        <v>3569</v>
      </c>
    </row>
    <row r="2872" spans="1:2" x14ac:dyDescent="0.45">
      <c r="A2872" s="16" t="s">
        <v>983</v>
      </c>
      <c r="B2872" s="17">
        <v>546</v>
      </c>
    </row>
    <row r="2873" spans="1:2" x14ac:dyDescent="0.45">
      <c r="A2873" s="16" t="s">
        <v>3976</v>
      </c>
      <c r="B2873" s="17">
        <v>3570</v>
      </c>
    </row>
    <row r="2874" spans="1:2" x14ac:dyDescent="0.45">
      <c r="A2874" s="16" t="s">
        <v>1617</v>
      </c>
      <c r="B2874" s="17">
        <v>1192</v>
      </c>
    </row>
    <row r="2875" spans="1:2" x14ac:dyDescent="0.45">
      <c r="A2875" s="16" t="s">
        <v>1618</v>
      </c>
      <c r="B2875" s="17">
        <v>1193</v>
      </c>
    </row>
    <row r="2876" spans="1:2" x14ac:dyDescent="0.45">
      <c r="A2876" s="16" t="s">
        <v>1619</v>
      </c>
      <c r="B2876" s="17">
        <v>1194</v>
      </c>
    </row>
    <row r="2877" spans="1:2" x14ac:dyDescent="0.45">
      <c r="A2877" s="16" t="s">
        <v>1620</v>
      </c>
      <c r="B2877" s="17">
        <v>1195</v>
      </c>
    </row>
    <row r="2878" spans="1:2" x14ac:dyDescent="0.45">
      <c r="A2878" s="16" t="s">
        <v>1621</v>
      </c>
      <c r="B2878" s="17">
        <v>1196</v>
      </c>
    </row>
    <row r="2879" spans="1:2" x14ac:dyDescent="0.45">
      <c r="A2879" s="16" t="s">
        <v>1622</v>
      </c>
      <c r="B2879" s="17">
        <v>1197</v>
      </c>
    </row>
    <row r="2880" spans="1:2" x14ac:dyDescent="0.45">
      <c r="A2880" s="16" t="s">
        <v>1623</v>
      </c>
      <c r="B2880" s="17">
        <v>1198</v>
      </c>
    </row>
    <row r="2881" spans="1:2" x14ac:dyDescent="0.45">
      <c r="A2881" s="16" t="s">
        <v>984</v>
      </c>
      <c r="B2881" s="17">
        <v>547</v>
      </c>
    </row>
    <row r="2882" spans="1:2" x14ac:dyDescent="0.45">
      <c r="A2882" s="16" t="s">
        <v>1624</v>
      </c>
      <c r="B2882" s="17">
        <v>1199</v>
      </c>
    </row>
    <row r="2883" spans="1:2" x14ac:dyDescent="0.45">
      <c r="A2883" s="16" t="s">
        <v>1625</v>
      </c>
      <c r="B2883" s="17">
        <v>1200</v>
      </c>
    </row>
    <row r="2884" spans="1:2" x14ac:dyDescent="0.45">
      <c r="A2884" s="16" t="s">
        <v>1626</v>
      </c>
      <c r="B2884" s="17">
        <v>1201</v>
      </c>
    </row>
    <row r="2885" spans="1:2" x14ac:dyDescent="0.45">
      <c r="A2885" s="16" t="s">
        <v>1627</v>
      </c>
      <c r="B2885" s="17">
        <v>1202</v>
      </c>
    </row>
    <row r="2886" spans="1:2" x14ac:dyDescent="0.45">
      <c r="A2886" s="16" t="s">
        <v>3977</v>
      </c>
      <c r="B2886" s="17">
        <v>3571</v>
      </c>
    </row>
    <row r="2887" spans="1:2" x14ac:dyDescent="0.45">
      <c r="A2887" s="16" t="s">
        <v>3978</v>
      </c>
      <c r="B2887" s="17">
        <v>3572</v>
      </c>
    </row>
    <row r="2888" spans="1:2" x14ac:dyDescent="0.45">
      <c r="A2888" s="16" t="s">
        <v>3979</v>
      </c>
      <c r="B2888" s="17">
        <v>3573</v>
      </c>
    </row>
    <row r="2889" spans="1:2" x14ac:dyDescent="0.45">
      <c r="A2889" s="16" t="s">
        <v>985</v>
      </c>
      <c r="B2889" s="17">
        <v>548</v>
      </c>
    </row>
    <row r="2890" spans="1:2" x14ac:dyDescent="0.45">
      <c r="A2890" s="16" t="s">
        <v>3980</v>
      </c>
      <c r="B2890" s="17">
        <v>3574</v>
      </c>
    </row>
    <row r="2891" spans="1:2" x14ac:dyDescent="0.45">
      <c r="A2891" s="16" t="s">
        <v>3981</v>
      </c>
      <c r="B2891" s="17">
        <v>3575</v>
      </c>
    </row>
    <row r="2892" spans="1:2" x14ac:dyDescent="0.45">
      <c r="A2892" s="16" t="s">
        <v>3982</v>
      </c>
      <c r="B2892" s="17">
        <v>3576</v>
      </c>
    </row>
    <row r="2893" spans="1:2" x14ac:dyDescent="0.45">
      <c r="A2893" s="16" t="s">
        <v>3983</v>
      </c>
      <c r="B2893" s="17">
        <v>3577</v>
      </c>
    </row>
    <row r="2894" spans="1:2" x14ac:dyDescent="0.45">
      <c r="A2894" s="16" t="s">
        <v>3984</v>
      </c>
      <c r="B2894" s="17">
        <v>3578</v>
      </c>
    </row>
    <row r="2895" spans="1:2" x14ac:dyDescent="0.45">
      <c r="A2895" s="16" t="s">
        <v>3985</v>
      </c>
      <c r="B2895" s="17">
        <v>3579</v>
      </c>
    </row>
    <row r="2896" spans="1:2" x14ac:dyDescent="0.45">
      <c r="A2896" s="16" t="s">
        <v>3986</v>
      </c>
      <c r="B2896" s="17">
        <v>3580</v>
      </c>
    </row>
    <row r="2897" spans="1:2" x14ac:dyDescent="0.45">
      <c r="A2897" s="16" t="s">
        <v>986</v>
      </c>
      <c r="B2897" s="17">
        <v>549</v>
      </c>
    </row>
    <row r="2898" spans="1:2" x14ac:dyDescent="0.45">
      <c r="A2898" s="16" t="s">
        <v>3987</v>
      </c>
      <c r="B2898" s="17">
        <v>3581</v>
      </c>
    </row>
    <row r="2899" spans="1:2" x14ac:dyDescent="0.45">
      <c r="A2899" s="16" t="s">
        <v>987</v>
      </c>
      <c r="B2899" s="17">
        <v>550</v>
      </c>
    </row>
    <row r="2900" spans="1:2" x14ac:dyDescent="0.45">
      <c r="A2900" s="16" t="s">
        <v>1628</v>
      </c>
      <c r="B2900" s="17">
        <v>1203</v>
      </c>
    </row>
    <row r="2901" spans="1:2" x14ac:dyDescent="0.45">
      <c r="A2901" s="16" t="s">
        <v>3988</v>
      </c>
      <c r="B2901" s="17">
        <v>3582</v>
      </c>
    </row>
    <row r="2902" spans="1:2" x14ac:dyDescent="0.45">
      <c r="A2902" s="16" t="s">
        <v>988</v>
      </c>
      <c r="B2902" s="17">
        <v>551</v>
      </c>
    </row>
    <row r="2903" spans="1:2" x14ac:dyDescent="0.45">
      <c r="A2903" s="16" t="s">
        <v>3989</v>
      </c>
      <c r="B2903" s="17">
        <v>3583</v>
      </c>
    </row>
    <row r="2904" spans="1:2" x14ac:dyDescent="0.45">
      <c r="A2904" s="16" t="s">
        <v>989</v>
      </c>
      <c r="B2904" s="17">
        <v>552</v>
      </c>
    </row>
    <row r="2905" spans="1:2" x14ac:dyDescent="0.45">
      <c r="A2905" s="16" t="s">
        <v>3990</v>
      </c>
      <c r="B2905" s="17">
        <v>3584</v>
      </c>
    </row>
    <row r="2906" spans="1:2" x14ac:dyDescent="0.45">
      <c r="A2906" s="16" t="s">
        <v>990</v>
      </c>
      <c r="B2906" s="17">
        <v>553</v>
      </c>
    </row>
    <row r="2907" spans="1:2" x14ac:dyDescent="0.45">
      <c r="A2907" s="16" t="s">
        <v>1845</v>
      </c>
      <c r="B2907" s="17">
        <v>1421</v>
      </c>
    </row>
    <row r="2908" spans="1:2" x14ac:dyDescent="0.45">
      <c r="A2908" s="16" t="s">
        <v>3991</v>
      </c>
      <c r="B2908" s="17">
        <v>3585</v>
      </c>
    </row>
    <row r="2909" spans="1:2" x14ac:dyDescent="0.45">
      <c r="A2909" s="16" t="s">
        <v>3992</v>
      </c>
      <c r="B2909" s="17">
        <v>3586</v>
      </c>
    </row>
    <row r="2910" spans="1:2" x14ac:dyDescent="0.45">
      <c r="A2910" s="16" t="s">
        <v>3993</v>
      </c>
      <c r="B2910" s="17">
        <v>3587</v>
      </c>
    </row>
    <row r="2911" spans="1:2" x14ac:dyDescent="0.45">
      <c r="A2911" s="16" t="s">
        <v>3994</v>
      </c>
      <c r="B2911" s="17">
        <v>3588</v>
      </c>
    </row>
    <row r="2912" spans="1:2" x14ac:dyDescent="0.45">
      <c r="A2912" s="16" t="s">
        <v>991</v>
      </c>
      <c r="B2912" s="17">
        <v>554</v>
      </c>
    </row>
    <row r="2913" spans="1:2" x14ac:dyDescent="0.45">
      <c r="A2913" s="16" t="s">
        <v>3995</v>
      </c>
      <c r="B2913" s="17">
        <v>3589</v>
      </c>
    </row>
    <row r="2914" spans="1:2" x14ac:dyDescent="0.45">
      <c r="A2914" s="16" t="s">
        <v>3996</v>
      </c>
      <c r="B2914" s="17">
        <v>3590</v>
      </c>
    </row>
    <row r="2915" spans="1:2" x14ac:dyDescent="0.45">
      <c r="A2915" s="16" t="s">
        <v>992</v>
      </c>
      <c r="B2915" s="17">
        <v>555</v>
      </c>
    </row>
    <row r="2916" spans="1:2" x14ac:dyDescent="0.45">
      <c r="A2916" s="16" t="s">
        <v>3997</v>
      </c>
      <c r="B2916" s="17">
        <v>3591</v>
      </c>
    </row>
    <row r="2917" spans="1:2" x14ac:dyDescent="0.45">
      <c r="A2917" s="16" t="s">
        <v>3998</v>
      </c>
      <c r="B2917" s="17">
        <v>3592</v>
      </c>
    </row>
    <row r="2918" spans="1:2" x14ac:dyDescent="0.45">
      <c r="A2918" s="16" t="s">
        <v>3999</v>
      </c>
      <c r="B2918" s="17">
        <v>3593</v>
      </c>
    </row>
    <row r="2919" spans="1:2" x14ac:dyDescent="0.45">
      <c r="A2919" s="16" t="s">
        <v>993</v>
      </c>
      <c r="B2919" s="17">
        <v>556</v>
      </c>
    </row>
    <row r="2920" spans="1:2" x14ac:dyDescent="0.45">
      <c r="A2920" s="16" t="s">
        <v>1846</v>
      </c>
      <c r="B2920" s="17">
        <v>1422</v>
      </c>
    </row>
    <row r="2921" spans="1:2" x14ac:dyDescent="0.45">
      <c r="A2921" s="16" t="s">
        <v>4000</v>
      </c>
      <c r="B2921" s="17">
        <v>3594</v>
      </c>
    </row>
    <row r="2922" spans="1:2" x14ac:dyDescent="0.45">
      <c r="A2922" s="16" t="s">
        <v>994</v>
      </c>
      <c r="B2922" s="17">
        <v>557</v>
      </c>
    </row>
    <row r="2923" spans="1:2" x14ac:dyDescent="0.45">
      <c r="A2923" s="16" t="s">
        <v>1819</v>
      </c>
      <c r="B2923" s="17">
        <v>1394</v>
      </c>
    </row>
    <row r="2924" spans="1:2" x14ac:dyDescent="0.45">
      <c r="A2924" s="16" t="s">
        <v>4001</v>
      </c>
      <c r="B2924" s="17">
        <v>3595</v>
      </c>
    </row>
    <row r="2925" spans="1:2" x14ac:dyDescent="0.45">
      <c r="A2925" s="16" t="s">
        <v>995</v>
      </c>
      <c r="B2925" s="17">
        <v>558</v>
      </c>
    </row>
    <row r="2926" spans="1:2" x14ac:dyDescent="0.45">
      <c r="A2926" s="16" t="s">
        <v>4002</v>
      </c>
      <c r="B2926" s="17">
        <v>3596</v>
      </c>
    </row>
    <row r="2927" spans="1:2" x14ac:dyDescent="0.45">
      <c r="A2927" s="16" t="s">
        <v>4003</v>
      </c>
      <c r="B2927" s="17">
        <v>3597</v>
      </c>
    </row>
    <row r="2928" spans="1:2" x14ac:dyDescent="0.45">
      <c r="A2928" s="16" t="s">
        <v>4004</v>
      </c>
      <c r="B2928" s="17">
        <v>3598</v>
      </c>
    </row>
    <row r="2929" spans="1:2" x14ac:dyDescent="0.45">
      <c r="A2929" s="16" t="s">
        <v>4005</v>
      </c>
      <c r="B2929" s="17">
        <v>3599</v>
      </c>
    </row>
    <row r="2930" spans="1:2" x14ac:dyDescent="0.45">
      <c r="A2930" s="16" t="s">
        <v>4006</v>
      </c>
      <c r="B2930" s="17">
        <v>3600</v>
      </c>
    </row>
    <row r="2931" spans="1:2" x14ac:dyDescent="0.45">
      <c r="A2931" s="16" t="s">
        <v>4007</v>
      </c>
      <c r="B2931" s="17">
        <v>3601</v>
      </c>
    </row>
    <row r="2932" spans="1:2" x14ac:dyDescent="0.45">
      <c r="A2932" s="16" t="s">
        <v>4008</v>
      </c>
      <c r="B2932" s="17">
        <v>3602</v>
      </c>
    </row>
    <row r="2933" spans="1:2" x14ac:dyDescent="0.45">
      <c r="A2933" s="16" t="s">
        <v>4009</v>
      </c>
      <c r="B2933" s="17">
        <v>3603</v>
      </c>
    </row>
    <row r="2934" spans="1:2" x14ac:dyDescent="0.45">
      <c r="A2934" s="16" t="s">
        <v>996</v>
      </c>
      <c r="B2934" s="17">
        <v>559</v>
      </c>
    </row>
    <row r="2935" spans="1:2" x14ac:dyDescent="0.45">
      <c r="A2935" s="16" t="s">
        <v>4010</v>
      </c>
      <c r="B2935" s="17">
        <v>3604</v>
      </c>
    </row>
    <row r="2936" spans="1:2" x14ac:dyDescent="0.45">
      <c r="A2936" s="16" t="s">
        <v>4011</v>
      </c>
      <c r="B2936" s="17">
        <v>3605</v>
      </c>
    </row>
    <row r="2937" spans="1:2" x14ac:dyDescent="0.45">
      <c r="A2937" s="16" t="s">
        <v>4012</v>
      </c>
      <c r="B2937" s="17">
        <v>3606</v>
      </c>
    </row>
    <row r="2938" spans="1:2" x14ac:dyDescent="0.45">
      <c r="A2938" s="16" t="s">
        <v>1629</v>
      </c>
      <c r="B2938" s="17">
        <v>1204</v>
      </c>
    </row>
    <row r="2939" spans="1:2" x14ac:dyDescent="0.45">
      <c r="A2939" s="16" t="s">
        <v>4013</v>
      </c>
      <c r="B2939" s="17">
        <v>3607</v>
      </c>
    </row>
    <row r="2940" spans="1:2" x14ac:dyDescent="0.45">
      <c r="A2940" s="16" t="s">
        <v>4014</v>
      </c>
      <c r="B2940" s="17">
        <v>3608</v>
      </c>
    </row>
    <row r="2941" spans="1:2" x14ac:dyDescent="0.45">
      <c r="A2941" s="16" t="s">
        <v>997</v>
      </c>
      <c r="B2941" s="17">
        <v>560</v>
      </c>
    </row>
    <row r="2942" spans="1:2" x14ac:dyDescent="0.45">
      <c r="A2942" s="16" t="s">
        <v>998</v>
      </c>
      <c r="B2942" s="17">
        <v>561</v>
      </c>
    </row>
    <row r="2943" spans="1:2" x14ac:dyDescent="0.45">
      <c r="A2943" s="16" t="s">
        <v>4015</v>
      </c>
      <c r="B2943" s="17">
        <v>3609</v>
      </c>
    </row>
    <row r="2944" spans="1:2" x14ac:dyDescent="0.45">
      <c r="A2944" s="16" t="s">
        <v>999</v>
      </c>
      <c r="B2944" s="17">
        <v>562</v>
      </c>
    </row>
    <row r="2945" spans="1:2" x14ac:dyDescent="0.45">
      <c r="A2945" s="16" t="s">
        <v>4016</v>
      </c>
      <c r="B2945" s="17">
        <v>3610</v>
      </c>
    </row>
    <row r="2946" spans="1:2" x14ac:dyDescent="0.45">
      <c r="A2946" s="16" t="s">
        <v>4017</v>
      </c>
      <c r="B2946" s="17">
        <v>3611</v>
      </c>
    </row>
    <row r="2947" spans="1:2" x14ac:dyDescent="0.45">
      <c r="A2947" s="16" t="s">
        <v>4018</v>
      </c>
      <c r="B2947" s="17">
        <v>3612</v>
      </c>
    </row>
    <row r="2948" spans="1:2" x14ac:dyDescent="0.45">
      <c r="A2948" s="16" t="s">
        <v>4019</v>
      </c>
      <c r="B2948" s="17">
        <v>3613</v>
      </c>
    </row>
    <row r="2949" spans="1:2" x14ac:dyDescent="0.45">
      <c r="A2949" s="16" t="s">
        <v>4020</v>
      </c>
      <c r="B2949" s="17">
        <v>3614</v>
      </c>
    </row>
    <row r="2950" spans="1:2" x14ac:dyDescent="0.45">
      <c r="A2950" s="16" t="s">
        <v>1000</v>
      </c>
      <c r="B2950" s="17">
        <v>563</v>
      </c>
    </row>
    <row r="2951" spans="1:2" x14ac:dyDescent="0.45">
      <c r="A2951" s="16" t="s">
        <v>4021</v>
      </c>
      <c r="B2951" s="17">
        <v>3615</v>
      </c>
    </row>
    <row r="2952" spans="1:2" x14ac:dyDescent="0.45">
      <c r="A2952" s="16" t="s">
        <v>4022</v>
      </c>
      <c r="B2952" s="17">
        <v>3616</v>
      </c>
    </row>
    <row r="2953" spans="1:2" x14ac:dyDescent="0.45">
      <c r="A2953" s="16" t="s">
        <v>4023</v>
      </c>
      <c r="B2953" s="17">
        <v>3617</v>
      </c>
    </row>
    <row r="2954" spans="1:2" x14ac:dyDescent="0.45">
      <c r="A2954" s="16" t="s">
        <v>1630</v>
      </c>
      <c r="B2954" s="17">
        <v>1205</v>
      </c>
    </row>
    <row r="2955" spans="1:2" x14ac:dyDescent="0.45">
      <c r="A2955" s="16" t="s">
        <v>4024</v>
      </c>
      <c r="B2955" s="17">
        <v>3618</v>
      </c>
    </row>
    <row r="2956" spans="1:2" x14ac:dyDescent="0.45">
      <c r="A2956" s="16" t="s">
        <v>1001</v>
      </c>
      <c r="B2956" s="17">
        <v>564</v>
      </c>
    </row>
    <row r="2957" spans="1:2" x14ac:dyDescent="0.45">
      <c r="A2957" s="16" t="s">
        <v>1002</v>
      </c>
      <c r="B2957" s="17">
        <v>565</v>
      </c>
    </row>
    <row r="2958" spans="1:2" x14ac:dyDescent="0.45">
      <c r="A2958" s="16" t="s">
        <v>4025</v>
      </c>
      <c r="B2958" s="17">
        <v>3619</v>
      </c>
    </row>
    <row r="2959" spans="1:2" x14ac:dyDescent="0.45">
      <c r="A2959" s="16" t="s">
        <v>1003</v>
      </c>
      <c r="B2959" s="17">
        <v>566</v>
      </c>
    </row>
    <row r="2960" spans="1:2" x14ac:dyDescent="0.45">
      <c r="A2960" s="16" t="s">
        <v>4026</v>
      </c>
      <c r="B2960" s="17">
        <v>3620</v>
      </c>
    </row>
    <row r="2961" spans="1:2" x14ac:dyDescent="0.45">
      <c r="A2961" s="16" t="s">
        <v>4027</v>
      </c>
      <c r="B2961" s="17">
        <v>3621</v>
      </c>
    </row>
    <row r="2962" spans="1:2" x14ac:dyDescent="0.45">
      <c r="A2962" s="16" t="s">
        <v>4028</v>
      </c>
      <c r="B2962" s="17">
        <v>3622</v>
      </c>
    </row>
    <row r="2963" spans="1:2" x14ac:dyDescent="0.45">
      <c r="A2963" s="16" t="s">
        <v>1004</v>
      </c>
      <c r="B2963" s="17">
        <v>567</v>
      </c>
    </row>
    <row r="2964" spans="1:2" x14ac:dyDescent="0.45">
      <c r="A2964" s="16" t="s">
        <v>4029</v>
      </c>
      <c r="B2964" s="17">
        <v>3623</v>
      </c>
    </row>
    <row r="2965" spans="1:2" x14ac:dyDescent="0.45">
      <c r="A2965" s="16" t="s">
        <v>1005</v>
      </c>
      <c r="B2965" s="17">
        <v>568</v>
      </c>
    </row>
    <row r="2966" spans="1:2" x14ac:dyDescent="0.45">
      <c r="A2966" s="16" t="s">
        <v>1006</v>
      </c>
      <c r="B2966" s="17">
        <v>569</v>
      </c>
    </row>
    <row r="2967" spans="1:2" x14ac:dyDescent="0.45">
      <c r="A2967" s="16" t="s">
        <v>4030</v>
      </c>
      <c r="B2967" s="17">
        <v>3624</v>
      </c>
    </row>
    <row r="2968" spans="1:2" x14ac:dyDescent="0.45">
      <c r="A2968" s="16" t="s">
        <v>4031</v>
      </c>
      <c r="B2968" s="17">
        <v>3625</v>
      </c>
    </row>
    <row r="2969" spans="1:2" x14ac:dyDescent="0.45">
      <c r="A2969" s="16" t="s">
        <v>1007</v>
      </c>
      <c r="B2969" s="17">
        <v>570</v>
      </c>
    </row>
    <row r="2970" spans="1:2" x14ac:dyDescent="0.45">
      <c r="A2970" s="16" t="s">
        <v>4032</v>
      </c>
      <c r="B2970" s="17">
        <v>3626</v>
      </c>
    </row>
    <row r="2971" spans="1:2" x14ac:dyDescent="0.45">
      <c r="A2971" s="16" t="s">
        <v>1008</v>
      </c>
      <c r="B2971" s="17">
        <v>571</v>
      </c>
    </row>
    <row r="2972" spans="1:2" x14ac:dyDescent="0.45">
      <c r="A2972" s="16" t="s">
        <v>4033</v>
      </c>
      <c r="B2972" s="17">
        <v>3627</v>
      </c>
    </row>
    <row r="2973" spans="1:2" x14ac:dyDescent="0.45">
      <c r="A2973" s="16" t="s">
        <v>1009</v>
      </c>
      <c r="B2973" s="17">
        <v>572</v>
      </c>
    </row>
    <row r="2974" spans="1:2" x14ac:dyDescent="0.45">
      <c r="A2974" s="16" t="s">
        <v>1631</v>
      </c>
      <c r="B2974" s="17">
        <v>1206</v>
      </c>
    </row>
    <row r="2975" spans="1:2" x14ac:dyDescent="0.45">
      <c r="A2975" s="16" t="s">
        <v>1632</v>
      </c>
      <c r="B2975" s="17">
        <v>1207</v>
      </c>
    </row>
    <row r="2976" spans="1:2" x14ac:dyDescent="0.45">
      <c r="A2976" s="16" t="s">
        <v>4034</v>
      </c>
      <c r="B2976" s="17">
        <v>3628</v>
      </c>
    </row>
    <row r="2977" spans="1:2" x14ac:dyDescent="0.45">
      <c r="A2977" s="16" t="s">
        <v>1010</v>
      </c>
      <c r="B2977" s="17">
        <v>573</v>
      </c>
    </row>
    <row r="2978" spans="1:2" x14ac:dyDescent="0.45">
      <c r="A2978" s="16" t="s">
        <v>4035</v>
      </c>
      <c r="B2978" s="17">
        <v>3629</v>
      </c>
    </row>
    <row r="2979" spans="1:2" x14ac:dyDescent="0.45">
      <c r="A2979" s="16" t="s">
        <v>4036</v>
      </c>
      <c r="B2979" s="17">
        <v>3630</v>
      </c>
    </row>
    <row r="2980" spans="1:2" x14ac:dyDescent="0.45">
      <c r="A2980" s="16" t="s">
        <v>4037</v>
      </c>
      <c r="B2980" s="17">
        <v>3631</v>
      </c>
    </row>
    <row r="2981" spans="1:2" x14ac:dyDescent="0.45">
      <c r="A2981" s="16" t="s">
        <v>4038</v>
      </c>
      <c r="B2981" s="17">
        <v>3632</v>
      </c>
    </row>
    <row r="2982" spans="1:2" x14ac:dyDescent="0.45">
      <c r="A2982" s="16" t="s">
        <v>1011</v>
      </c>
      <c r="B2982" s="17">
        <v>574</v>
      </c>
    </row>
    <row r="2983" spans="1:2" x14ac:dyDescent="0.45">
      <c r="A2983" s="16" t="s">
        <v>4039</v>
      </c>
      <c r="B2983" s="17">
        <v>3633</v>
      </c>
    </row>
    <row r="2984" spans="1:2" x14ac:dyDescent="0.45">
      <c r="A2984" s="16" t="s">
        <v>4040</v>
      </c>
      <c r="B2984" s="17">
        <v>3634</v>
      </c>
    </row>
    <row r="2985" spans="1:2" x14ac:dyDescent="0.45">
      <c r="A2985" s="16" t="s">
        <v>1012</v>
      </c>
      <c r="B2985" s="17">
        <v>575</v>
      </c>
    </row>
    <row r="2986" spans="1:2" x14ac:dyDescent="0.45">
      <c r="A2986" s="16" t="s">
        <v>4041</v>
      </c>
      <c r="B2986" s="17">
        <v>3635</v>
      </c>
    </row>
    <row r="2987" spans="1:2" x14ac:dyDescent="0.45">
      <c r="A2987" s="16" t="s">
        <v>4042</v>
      </c>
      <c r="B2987" s="17">
        <v>3636</v>
      </c>
    </row>
    <row r="2988" spans="1:2" x14ac:dyDescent="0.45">
      <c r="A2988" s="16" t="s">
        <v>4043</v>
      </c>
      <c r="B2988" s="17">
        <v>3637</v>
      </c>
    </row>
    <row r="2989" spans="1:2" x14ac:dyDescent="0.45">
      <c r="A2989" s="16" t="s">
        <v>4044</v>
      </c>
      <c r="B2989" s="17">
        <v>3638</v>
      </c>
    </row>
    <row r="2990" spans="1:2" x14ac:dyDescent="0.45">
      <c r="A2990" s="16" t="s">
        <v>4045</v>
      </c>
      <c r="B2990" s="17">
        <v>3639</v>
      </c>
    </row>
    <row r="2991" spans="1:2" x14ac:dyDescent="0.45">
      <c r="A2991" s="16" t="s">
        <v>4046</v>
      </c>
      <c r="B2991" s="17">
        <v>3640</v>
      </c>
    </row>
    <row r="2992" spans="1:2" x14ac:dyDescent="0.45">
      <c r="A2992" s="16" t="s">
        <v>4047</v>
      </c>
      <c r="B2992" s="17">
        <v>3641</v>
      </c>
    </row>
    <row r="2993" spans="1:2" x14ac:dyDescent="0.45">
      <c r="A2993" s="16" t="s">
        <v>4048</v>
      </c>
      <c r="B2993" s="17">
        <v>3642</v>
      </c>
    </row>
    <row r="2994" spans="1:2" x14ac:dyDescent="0.45">
      <c r="A2994" s="16" t="s">
        <v>4049</v>
      </c>
      <c r="B2994" s="17">
        <v>3643</v>
      </c>
    </row>
    <row r="2995" spans="1:2" x14ac:dyDescent="0.45">
      <c r="A2995" s="16" t="s">
        <v>4050</v>
      </c>
      <c r="B2995" s="17">
        <v>3644</v>
      </c>
    </row>
    <row r="2996" spans="1:2" x14ac:dyDescent="0.45">
      <c r="A2996" s="16" t="s">
        <v>4051</v>
      </c>
      <c r="B2996" s="17">
        <v>3645</v>
      </c>
    </row>
    <row r="2997" spans="1:2" x14ac:dyDescent="0.45">
      <c r="A2997" s="16" t="s">
        <v>4052</v>
      </c>
      <c r="B2997" s="17">
        <v>3646</v>
      </c>
    </row>
    <row r="2998" spans="1:2" x14ac:dyDescent="0.45">
      <c r="A2998" s="16" t="s">
        <v>1013</v>
      </c>
      <c r="B2998" s="17">
        <v>576</v>
      </c>
    </row>
    <row r="2999" spans="1:2" x14ac:dyDescent="0.45">
      <c r="A2999" s="16" t="s">
        <v>4053</v>
      </c>
      <c r="B2999" s="17">
        <v>3647</v>
      </c>
    </row>
    <row r="3000" spans="1:2" x14ac:dyDescent="0.45">
      <c r="A3000" s="16" t="s">
        <v>4054</v>
      </c>
      <c r="B3000" s="17">
        <v>3648</v>
      </c>
    </row>
    <row r="3001" spans="1:2" x14ac:dyDescent="0.45">
      <c r="A3001" s="16" t="s">
        <v>1633</v>
      </c>
      <c r="B3001" s="17">
        <v>1208</v>
      </c>
    </row>
    <row r="3002" spans="1:2" x14ac:dyDescent="0.45">
      <c r="A3002" s="16" t="s">
        <v>1634</v>
      </c>
      <c r="B3002" s="17">
        <v>1209</v>
      </c>
    </row>
    <row r="3003" spans="1:2" x14ac:dyDescent="0.45">
      <c r="A3003" s="16" t="s">
        <v>1014</v>
      </c>
      <c r="B3003" s="17">
        <v>577</v>
      </c>
    </row>
    <row r="3004" spans="1:2" x14ac:dyDescent="0.45">
      <c r="A3004" s="16" t="s">
        <v>4055</v>
      </c>
      <c r="B3004" s="17">
        <v>3649</v>
      </c>
    </row>
    <row r="3005" spans="1:2" x14ac:dyDescent="0.45">
      <c r="A3005" s="16" t="s">
        <v>4056</v>
      </c>
      <c r="B3005" s="17">
        <v>3650</v>
      </c>
    </row>
    <row r="3006" spans="1:2" x14ac:dyDescent="0.45">
      <c r="A3006" s="16" t="s">
        <v>4057</v>
      </c>
      <c r="B3006" s="17">
        <v>3651</v>
      </c>
    </row>
    <row r="3007" spans="1:2" x14ac:dyDescent="0.45">
      <c r="A3007" s="16" t="s">
        <v>4058</v>
      </c>
      <c r="B3007" s="17">
        <v>3652</v>
      </c>
    </row>
    <row r="3008" spans="1:2" x14ac:dyDescent="0.45">
      <c r="A3008" s="16" t="s">
        <v>1015</v>
      </c>
      <c r="B3008" s="17">
        <v>578</v>
      </c>
    </row>
    <row r="3009" spans="1:2" x14ac:dyDescent="0.45">
      <c r="A3009" s="16" t="s">
        <v>4059</v>
      </c>
      <c r="B3009" s="17">
        <v>3653</v>
      </c>
    </row>
    <row r="3010" spans="1:2" x14ac:dyDescent="0.45">
      <c r="A3010" s="16" t="s">
        <v>4060</v>
      </c>
      <c r="B3010" s="17">
        <v>3654</v>
      </c>
    </row>
    <row r="3011" spans="1:2" x14ac:dyDescent="0.45">
      <c r="A3011" s="16" t="s">
        <v>4061</v>
      </c>
      <c r="B3011" s="17">
        <v>3655</v>
      </c>
    </row>
    <row r="3012" spans="1:2" x14ac:dyDescent="0.45">
      <c r="A3012" s="16" t="s">
        <v>4062</v>
      </c>
      <c r="B3012" s="17">
        <v>3656</v>
      </c>
    </row>
    <row r="3013" spans="1:2" x14ac:dyDescent="0.45">
      <c r="A3013" s="16" t="s">
        <v>4063</v>
      </c>
      <c r="B3013" s="17">
        <v>3657</v>
      </c>
    </row>
    <row r="3014" spans="1:2" x14ac:dyDescent="0.45">
      <c r="A3014" s="16" t="s">
        <v>1016</v>
      </c>
      <c r="B3014" s="17">
        <v>579</v>
      </c>
    </row>
    <row r="3015" spans="1:2" x14ac:dyDescent="0.45">
      <c r="A3015" s="16" t="s">
        <v>4064</v>
      </c>
      <c r="B3015" s="17">
        <v>3658</v>
      </c>
    </row>
    <row r="3016" spans="1:2" x14ac:dyDescent="0.45">
      <c r="A3016" s="16" t="s">
        <v>4065</v>
      </c>
      <c r="B3016" s="17">
        <v>3659</v>
      </c>
    </row>
    <row r="3017" spans="1:2" x14ac:dyDescent="0.45">
      <c r="A3017" s="16" t="s">
        <v>1017</v>
      </c>
      <c r="B3017" s="17">
        <v>580</v>
      </c>
    </row>
    <row r="3018" spans="1:2" x14ac:dyDescent="0.45">
      <c r="A3018" s="16" t="s">
        <v>1635</v>
      </c>
      <c r="B3018" s="17">
        <v>1210</v>
      </c>
    </row>
    <row r="3019" spans="1:2" x14ac:dyDescent="0.45">
      <c r="A3019" s="16" t="s">
        <v>4066</v>
      </c>
      <c r="B3019" s="17">
        <v>3660</v>
      </c>
    </row>
    <row r="3020" spans="1:2" x14ac:dyDescent="0.45">
      <c r="A3020" s="16" t="s">
        <v>4067</v>
      </c>
      <c r="B3020" s="17">
        <v>3661</v>
      </c>
    </row>
    <row r="3021" spans="1:2" x14ac:dyDescent="0.45">
      <c r="A3021" s="16" t="s">
        <v>4068</v>
      </c>
      <c r="B3021" s="17">
        <v>3662</v>
      </c>
    </row>
    <row r="3022" spans="1:2" x14ac:dyDescent="0.45">
      <c r="A3022" s="16" t="s">
        <v>1018</v>
      </c>
      <c r="B3022" s="17">
        <v>581</v>
      </c>
    </row>
    <row r="3023" spans="1:2" x14ac:dyDescent="0.45">
      <c r="A3023" s="16" t="s">
        <v>4069</v>
      </c>
      <c r="B3023" s="17">
        <v>3663</v>
      </c>
    </row>
    <row r="3024" spans="1:2" x14ac:dyDescent="0.45">
      <c r="A3024" s="16" t="s">
        <v>4070</v>
      </c>
      <c r="B3024" s="17">
        <v>3664</v>
      </c>
    </row>
    <row r="3025" spans="1:2" x14ac:dyDescent="0.45">
      <c r="A3025" s="16" t="s">
        <v>4071</v>
      </c>
      <c r="B3025" s="17">
        <v>3665</v>
      </c>
    </row>
    <row r="3026" spans="1:2" x14ac:dyDescent="0.45">
      <c r="A3026" s="16" t="s">
        <v>4072</v>
      </c>
      <c r="B3026" s="17">
        <v>3666</v>
      </c>
    </row>
    <row r="3027" spans="1:2" x14ac:dyDescent="0.45">
      <c r="A3027" s="16" t="s">
        <v>4073</v>
      </c>
      <c r="B3027" s="17">
        <v>3667</v>
      </c>
    </row>
    <row r="3028" spans="1:2" x14ac:dyDescent="0.45">
      <c r="A3028" s="16" t="s">
        <v>4074</v>
      </c>
      <c r="B3028" s="17">
        <v>3668</v>
      </c>
    </row>
    <row r="3029" spans="1:2" x14ac:dyDescent="0.45">
      <c r="A3029" s="16" t="s">
        <v>4075</v>
      </c>
      <c r="B3029" s="17">
        <v>3669</v>
      </c>
    </row>
    <row r="3030" spans="1:2" x14ac:dyDescent="0.45">
      <c r="A3030" s="16" t="s">
        <v>4076</v>
      </c>
      <c r="B3030" s="17">
        <v>3670</v>
      </c>
    </row>
    <row r="3031" spans="1:2" x14ac:dyDescent="0.45">
      <c r="A3031" s="16" t="s">
        <v>4077</v>
      </c>
      <c r="B3031" s="17">
        <v>3671</v>
      </c>
    </row>
    <row r="3032" spans="1:2" x14ac:dyDescent="0.45">
      <c r="A3032" s="16" t="s">
        <v>4078</v>
      </c>
      <c r="B3032" s="17">
        <v>3672</v>
      </c>
    </row>
    <row r="3033" spans="1:2" x14ac:dyDescent="0.45">
      <c r="A3033" s="16" t="s">
        <v>4079</v>
      </c>
      <c r="B3033" s="17">
        <v>3673</v>
      </c>
    </row>
    <row r="3034" spans="1:2" x14ac:dyDescent="0.45">
      <c r="A3034" s="16" t="s">
        <v>4080</v>
      </c>
      <c r="B3034" s="17">
        <v>3674</v>
      </c>
    </row>
    <row r="3035" spans="1:2" x14ac:dyDescent="0.45">
      <c r="A3035" s="16" t="s">
        <v>4081</v>
      </c>
      <c r="B3035" s="17">
        <v>3675</v>
      </c>
    </row>
    <row r="3036" spans="1:2" x14ac:dyDescent="0.45">
      <c r="A3036" s="16" t="s">
        <v>4082</v>
      </c>
      <c r="B3036" s="17">
        <v>3676</v>
      </c>
    </row>
    <row r="3037" spans="1:2" x14ac:dyDescent="0.45">
      <c r="A3037" s="16" t="s">
        <v>1019</v>
      </c>
      <c r="B3037" s="17">
        <v>582</v>
      </c>
    </row>
    <row r="3038" spans="1:2" x14ac:dyDescent="0.45">
      <c r="A3038" s="16" t="s">
        <v>4083</v>
      </c>
      <c r="B3038" s="17">
        <v>3677</v>
      </c>
    </row>
    <row r="3039" spans="1:2" x14ac:dyDescent="0.45">
      <c r="A3039" s="16" t="s">
        <v>4084</v>
      </c>
      <c r="B3039" s="17">
        <v>3678</v>
      </c>
    </row>
    <row r="3040" spans="1:2" x14ac:dyDescent="0.45">
      <c r="A3040" s="16" t="s">
        <v>4085</v>
      </c>
      <c r="B3040" s="17">
        <v>3679</v>
      </c>
    </row>
    <row r="3041" spans="1:2" x14ac:dyDescent="0.45">
      <c r="A3041" s="16" t="s">
        <v>1020</v>
      </c>
      <c r="B3041" s="17">
        <v>583</v>
      </c>
    </row>
    <row r="3042" spans="1:2" x14ac:dyDescent="0.45">
      <c r="A3042" s="16" t="s">
        <v>4086</v>
      </c>
      <c r="B3042" s="17">
        <v>3680</v>
      </c>
    </row>
    <row r="3043" spans="1:2" x14ac:dyDescent="0.45">
      <c r="A3043" s="16" t="s">
        <v>4087</v>
      </c>
      <c r="B3043" s="17">
        <v>3681</v>
      </c>
    </row>
    <row r="3044" spans="1:2" x14ac:dyDescent="0.45">
      <c r="A3044" s="16" t="s">
        <v>1021</v>
      </c>
      <c r="B3044" s="17">
        <v>584</v>
      </c>
    </row>
    <row r="3045" spans="1:2" x14ac:dyDescent="0.45">
      <c r="A3045" s="16" t="s">
        <v>4088</v>
      </c>
      <c r="B3045" s="17">
        <v>3682</v>
      </c>
    </row>
    <row r="3046" spans="1:2" x14ac:dyDescent="0.45">
      <c r="A3046" s="16" t="s">
        <v>1896</v>
      </c>
      <c r="B3046" s="17">
        <v>1475</v>
      </c>
    </row>
    <row r="3047" spans="1:2" x14ac:dyDescent="0.45">
      <c r="A3047" s="16" t="s">
        <v>1022</v>
      </c>
      <c r="B3047" s="17">
        <v>585</v>
      </c>
    </row>
    <row r="3048" spans="1:2" x14ac:dyDescent="0.45">
      <c r="A3048" s="16" t="s">
        <v>4089</v>
      </c>
      <c r="B3048" s="17">
        <v>3683</v>
      </c>
    </row>
    <row r="3049" spans="1:2" x14ac:dyDescent="0.45">
      <c r="A3049" s="16" t="s">
        <v>1023</v>
      </c>
      <c r="B3049" s="17">
        <v>586</v>
      </c>
    </row>
    <row r="3050" spans="1:2" x14ac:dyDescent="0.45">
      <c r="A3050" s="16" t="s">
        <v>4090</v>
      </c>
      <c r="B3050" s="17">
        <v>3684</v>
      </c>
    </row>
    <row r="3051" spans="1:2" x14ac:dyDescent="0.45">
      <c r="A3051" s="16" t="s">
        <v>4091</v>
      </c>
      <c r="B3051" s="17">
        <v>3685</v>
      </c>
    </row>
    <row r="3052" spans="1:2" x14ac:dyDescent="0.45">
      <c r="A3052" s="16" t="s">
        <v>1024</v>
      </c>
      <c r="B3052" s="17">
        <v>587</v>
      </c>
    </row>
    <row r="3053" spans="1:2" x14ac:dyDescent="0.45">
      <c r="A3053" s="16" t="s">
        <v>4092</v>
      </c>
      <c r="B3053" s="17">
        <v>3686</v>
      </c>
    </row>
    <row r="3054" spans="1:2" x14ac:dyDescent="0.45">
      <c r="A3054" s="16" t="s">
        <v>4093</v>
      </c>
      <c r="B3054" s="17">
        <v>3687</v>
      </c>
    </row>
    <row r="3055" spans="1:2" x14ac:dyDescent="0.45">
      <c r="A3055" s="16" t="s">
        <v>1025</v>
      </c>
      <c r="B3055" s="17">
        <v>588</v>
      </c>
    </row>
    <row r="3056" spans="1:2" x14ac:dyDescent="0.45">
      <c r="A3056" s="16" t="s">
        <v>4094</v>
      </c>
      <c r="B3056" s="17">
        <v>3688</v>
      </c>
    </row>
    <row r="3057" spans="1:2" x14ac:dyDescent="0.45">
      <c r="A3057" s="16" t="s">
        <v>4095</v>
      </c>
      <c r="B3057" s="17">
        <v>3689</v>
      </c>
    </row>
    <row r="3058" spans="1:2" x14ac:dyDescent="0.45">
      <c r="A3058" s="16" t="s">
        <v>4096</v>
      </c>
      <c r="B3058" s="17">
        <v>3690</v>
      </c>
    </row>
    <row r="3059" spans="1:2" x14ac:dyDescent="0.45">
      <c r="A3059" s="16" t="s">
        <v>4097</v>
      </c>
      <c r="B3059" s="17">
        <v>3691</v>
      </c>
    </row>
    <row r="3060" spans="1:2" x14ac:dyDescent="0.45">
      <c r="A3060" s="16" t="s">
        <v>4098</v>
      </c>
      <c r="B3060" s="17">
        <v>3692</v>
      </c>
    </row>
    <row r="3061" spans="1:2" x14ac:dyDescent="0.45">
      <c r="A3061" s="16" t="s">
        <v>1026</v>
      </c>
      <c r="B3061" s="17">
        <v>589</v>
      </c>
    </row>
    <row r="3062" spans="1:2" x14ac:dyDescent="0.45">
      <c r="A3062" s="16" t="s">
        <v>4099</v>
      </c>
      <c r="B3062" s="17">
        <v>3693</v>
      </c>
    </row>
    <row r="3063" spans="1:2" x14ac:dyDescent="0.45">
      <c r="A3063" s="16" t="s">
        <v>4100</v>
      </c>
      <c r="B3063" s="17">
        <v>3694</v>
      </c>
    </row>
    <row r="3064" spans="1:2" x14ac:dyDescent="0.45">
      <c r="A3064" s="16" t="s">
        <v>4101</v>
      </c>
      <c r="B3064" s="17">
        <v>3695</v>
      </c>
    </row>
    <row r="3065" spans="1:2" x14ac:dyDescent="0.45">
      <c r="A3065" s="16" t="s">
        <v>4102</v>
      </c>
      <c r="B3065" s="17">
        <v>3696</v>
      </c>
    </row>
    <row r="3066" spans="1:2" x14ac:dyDescent="0.45">
      <c r="A3066" s="16" t="s">
        <v>4103</v>
      </c>
      <c r="B3066" s="17">
        <v>3697</v>
      </c>
    </row>
    <row r="3067" spans="1:2" x14ac:dyDescent="0.45">
      <c r="A3067" s="16" t="s">
        <v>1027</v>
      </c>
      <c r="B3067" s="17">
        <v>590</v>
      </c>
    </row>
    <row r="3068" spans="1:2" x14ac:dyDescent="0.45">
      <c r="A3068" s="16" t="s">
        <v>4104</v>
      </c>
      <c r="B3068" s="17">
        <v>3698</v>
      </c>
    </row>
    <row r="3069" spans="1:2" x14ac:dyDescent="0.45">
      <c r="A3069" s="16" t="s">
        <v>4105</v>
      </c>
      <c r="B3069" s="17">
        <v>3699</v>
      </c>
    </row>
    <row r="3070" spans="1:2" x14ac:dyDescent="0.45">
      <c r="A3070" s="16" t="s">
        <v>4106</v>
      </c>
      <c r="B3070" s="17">
        <v>3700</v>
      </c>
    </row>
    <row r="3071" spans="1:2" x14ac:dyDescent="0.45">
      <c r="A3071" s="16" t="s">
        <v>4107</v>
      </c>
      <c r="B3071" s="17">
        <v>3701</v>
      </c>
    </row>
    <row r="3072" spans="1:2" x14ac:dyDescent="0.45">
      <c r="A3072" s="16" t="s">
        <v>1848</v>
      </c>
      <c r="B3072" s="17">
        <v>1425</v>
      </c>
    </row>
    <row r="3073" spans="1:2" x14ac:dyDescent="0.45">
      <c r="A3073" s="16" t="s">
        <v>1847</v>
      </c>
      <c r="B3073" s="17">
        <v>1424</v>
      </c>
    </row>
    <row r="3074" spans="1:2" x14ac:dyDescent="0.45">
      <c r="A3074" s="16" t="s">
        <v>1636</v>
      </c>
      <c r="B3074" s="17">
        <v>1211</v>
      </c>
    </row>
    <row r="3075" spans="1:2" x14ac:dyDescent="0.45">
      <c r="A3075" s="16" t="s">
        <v>4108</v>
      </c>
      <c r="B3075" s="17">
        <v>3702</v>
      </c>
    </row>
    <row r="3076" spans="1:2" x14ac:dyDescent="0.45">
      <c r="A3076" s="16" t="s">
        <v>1028</v>
      </c>
      <c r="B3076" s="17">
        <v>591</v>
      </c>
    </row>
    <row r="3077" spans="1:2" x14ac:dyDescent="0.45">
      <c r="A3077" s="16" t="s">
        <v>1849</v>
      </c>
      <c r="B3077" s="17">
        <v>1426</v>
      </c>
    </row>
    <row r="3078" spans="1:2" x14ac:dyDescent="0.45">
      <c r="A3078" s="16" t="s">
        <v>4109</v>
      </c>
      <c r="B3078" s="17">
        <v>3703</v>
      </c>
    </row>
    <row r="3079" spans="1:2" x14ac:dyDescent="0.45">
      <c r="A3079" s="16" t="s">
        <v>4110</v>
      </c>
      <c r="B3079" s="17">
        <v>3704</v>
      </c>
    </row>
    <row r="3080" spans="1:2" x14ac:dyDescent="0.45">
      <c r="A3080" s="16" t="s">
        <v>1029</v>
      </c>
      <c r="B3080" s="17">
        <v>592</v>
      </c>
    </row>
    <row r="3081" spans="1:2" x14ac:dyDescent="0.45">
      <c r="A3081" s="16" t="s">
        <v>4111</v>
      </c>
      <c r="B3081" s="17">
        <v>3705</v>
      </c>
    </row>
    <row r="3082" spans="1:2" x14ac:dyDescent="0.45">
      <c r="A3082" s="16" t="s">
        <v>1030</v>
      </c>
      <c r="B3082" s="17">
        <v>593</v>
      </c>
    </row>
    <row r="3083" spans="1:2" x14ac:dyDescent="0.45">
      <c r="A3083" s="16" t="s">
        <v>1031</v>
      </c>
      <c r="B3083" s="17">
        <v>594</v>
      </c>
    </row>
    <row r="3084" spans="1:2" x14ac:dyDescent="0.45">
      <c r="A3084" s="16" t="s">
        <v>4112</v>
      </c>
      <c r="B3084" s="17">
        <v>3706</v>
      </c>
    </row>
    <row r="3085" spans="1:2" x14ac:dyDescent="0.45">
      <c r="A3085" s="16" t="s">
        <v>4113</v>
      </c>
      <c r="B3085" s="17">
        <v>3707</v>
      </c>
    </row>
    <row r="3086" spans="1:2" x14ac:dyDescent="0.45">
      <c r="A3086" s="16" t="s">
        <v>4114</v>
      </c>
      <c r="B3086" s="17">
        <v>3708</v>
      </c>
    </row>
    <row r="3087" spans="1:2" x14ac:dyDescent="0.45">
      <c r="A3087" s="16" t="s">
        <v>4115</v>
      </c>
      <c r="B3087" s="17">
        <v>3709</v>
      </c>
    </row>
    <row r="3088" spans="1:2" x14ac:dyDescent="0.45">
      <c r="A3088" s="16" t="s">
        <v>4116</v>
      </c>
      <c r="B3088" s="17">
        <v>3710</v>
      </c>
    </row>
    <row r="3089" spans="1:2" x14ac:dyDescent="0.45">
      <c r="A3089" s="16" t="s">
        <v>108</v>
      </c>
      <c r="B3089" s="17">
        <v>595</v>
      </c>
    </row>
    <row r="3090" spans="1:2" x14ac:dyDescent="0.45">
      <c r="A3090" s="16" t="s">
        <v>4117</v>
      </c>
      <c r="B3090" s="17">
        <v>3711</v>
      </c>
    </row>
    <row r="3091" spans="1:2" x14ac:dyDescent="0.45">
      <c r="A3091" s="16" t="s">
        <v>4118</v>
      </c>
      <c r="B3091" s="17">
        <v>3712</v>
      </c>
    </row>
    <row r="3092" spans="1:2" x14ac:dyDescent="0.45">
      <c r="A3092" s="16" t="s">
        <v>4119</v>
      </c>
      <c r="B3092" s="17">
        <v>3713</v>
      </c>
    </row>
    <row r="3093" spans="1:2" x14ac:dyDescent="0.45">
      <c r="A3093" s="16" t="s">
        <v>4120</v>
      </c>
      <c r="B3093" s="17">
        <v>3714</v>
      </c>
    </row>
    <row r="3094" spans="1:2" x14ac:dyDescent="0.45">
      <c r="A3094" s="16" t="s">
        <v>4121</v>
      </c>
      <c r="B3094" s="17">
        <v>3715</v>
      </c>
    </row>
    <row r="3095" spans="1:2" x14ac:dyDescent="0.45">
      <c r="A3095" s="16" t="s">
        <v>4122</v>
      </c>
      <c r="B3095" s="17">
        <v>3716</v>
      </c>
    </row>
    <row r="3096" spans="1:2" x14ac:dyDescent="0.45">
      <c r="A3096" s="16" t="s">
        <v>4123</v>
      </c>
      <c r="B3096" s="17">
        <v>3717</v>
      </c>
    </row>
    <row r="3097" spans="1:2" x14ac:dyDescent="0.45">
      <c r="A3097" s="16" t="s">
        <v>1032</v>
      </c>
      <c r="B3097" s="17">
        <v>596</v>
      </c>
    </row>
    <row r="3098" spans="1:2" x14ac:dyDescent="0.45">
      <c r="A3098" s="16" t="s">
        <v>4124</v>
      </c>
      <c r="B3098" s="17">
        <v>3718</v>
      </c>
    </row>
    <row r="3099" spans="1:2" x14ac:dyDescent="0.45">
      <c r="A3099" s="16" t="s">
        <v>4125</v>
      </c>
      <c r="B3099" s="17">
        <v>3719</v>
      </c>
    </row>
    <row r="3100" spans="1:2" x14ac:dyDescent="0.45">
      <c r="A3100" s="16" t="s">
        <v>1637</v>
      </c>
      <c r="B3100" s="17">
        <v>1212</v>
      </c>
    </row>
    <row r="3101" spans="1:2" x14ac:dyDescent="0.45">
      <c r="A3101" s="16" t="s">
        <v>1033</v>
      </c>
      <c r="B3101" s="17">
        <v>597</v>
      </c>
    </row>
    <row r="3102" spans="1:2" x14ac:dyDescent="0.45">
      <c r="A3102" s="16" t="s">
        <v>1638</v>
      </c>
      <c r="B3102" s="17">
        <v>1213</v>
      </c>
    </row>
    <row r="3103" spans="1:2" x14ac:dyDescent="0.45">
      <c r="A3103" s="16" t="s">
        <v>1639</v>
      </c>
      <c r="B3103" s="17">
        <v>1214</v>
      </c>
    </row>
    <row r="3104" spans="1:2" x14ac:dyDescent="0.45">
      <c r="A3104" s="16" t="s">
        <v>1034</v>
      </c>
      <c r="B3104" s="17">
        <v>598</v>
      </c>
    </row>
    <row r="3105" spans="1:2" x14ac:dyDescent="0.45">
      <c r="A3105" s="16" t="s">
        <v>4126</v>
      </c>
      <c r="B3105" s="17">
        <v>3720</v>
      </c>
    </row>
    <row r="3106" spans="1:2" x14ac:dyDescent="0.45">
      <c r="A3106" s="16" t="s">
        <v>4127</v>
      </c>
      <c r="B3106" s="17">
        <v>3721</v>
      </c>
    </row>
    <row r="3107" spans="1:2" x14ac:dyDescent="0.45">
      <c r="A3107" s="16" t="s">
        <v>1035</v>
      </c>
      <c r="B3107" s="17">
        <v>599</v>
      </c>
    </row>
    <row r="3108" spans="1:2" x14ac:dyDescent="0.45">
      <c r="A3108" s="16" t="s">
        <v>1640</v>
      </c>
      <c r="B3108" s="17">
        <v>1215</v>
      </c>
    </row>
    <row r="3109" spans="1:2" x14ac:dyDescent="0.45">
      <c r="A3109" s="16" t="s">
        <v>4128</v>
      </c>
      <c r="B3109" s="17">
        <v>3722</v>
      </c>
    </row>
    <row r="3110" spans="1:2" x14ac:dyDescent="0.45">
      <c r="A3110" s="16" t="s">
        <v>4129</v>
      </c>
      <c r="B3110" s="17">
        <v>3723</v>
      </c>
    </row>
    <row r="3111" spans="1:2" x14ac:dyDescent="0.45">
      <c r="A3111" s="16" t="s">
        <v>1036</v>
      </c>
      <c r="B3111" s="17">
        <v>600</v>
      </c>
    </row>
    <row r="3112" spans="1:2" x14ac:dyDescent="0.45">
      <c r="A3112" s="16" t="s">
        <v>1037</v>
      </c>
      <c r="B3112" s="17">
        <v>601</v>
      </c>
    </row>
    <row r="3113" spans="1:2" x14ac:dyDescent="0.45">
      <c r="A3113" s="16" t="s">
        <v>4130</v>
      </c>
      <c r="B3113" s="17">
        <v>3724</v>
      </c>
    </row>
    <row r="3114" spans="1:2" x14ac:dyDescent="0.45">
      <c r="A3114" s="16" t="s">
        <v>1038</v>
      </c>
      <c r="B3114" s="17">
        <v>602</v>
      </c>
    </row>
    <row r="3115" spans="1:2" x14ac:dyDescent="0.45">
      <c r="A3115" s="16" t="s">
        <v>4131</v>
      </c>
      <c r="B3115" s="17">
        <v>3725</v>
      </c>
    </row>
    <row r="3116" spans="1:2" x14ac:dyDescent="0.45">
      <c r="A3116" s="16" t="s">
        <v>4132</v>
      </c>
      <c r="B3116" s="17">
        <v>3726</v>
      </c>
    </row>
    <row r="3117" spans="1:2" x14ac:dyDescent="0.45">
      <c r="A3117" s="16" t="s">
        <v>4133</v>
      </c>
      <c r="B3117" s="17">
        <v>3727</v>
      </c>
    </row>
    <row r="3118" spans="1:2" x14ac:dyDescent="0.45">
      <c r="A3118" s="16" t="s">
        <v>4134</v>
      </c>
      <c r="B3118" s="17">
        <v>3728</v>
      </c>
    </row>
    <row r="3119" spans="1:2" x14ac:dyDescent="0.45">
      <c r="A3119" s="16" t="s">
        <v>1039</v>
      </c>
      <c r="B3119" s="17">
        <v>603</v>
      </c>
    </row>
    <row r="3120" spans="1:2" x14ac:dyDescent="0.45">
      <c r="A3120" s="16" t="s">
        <v>4135</v>
      </c>
      <c r="B3120" s="17">
        <v>3729</v>
      </c>
    </row>
    <row r="3121" spans="1:2" x14ac:dyDescent="0.45">
      <c r="A3121" s="16" t="s">
        <v>4136</v>
      </c>
      <c r="B3121" s="17">
        <v>3730</v>
      </c>
    </row>
    <row r="3122" spans="1:2" x14ac:dyDescent="0.45">
      <c r="A3122" s="16" t="s">
        <v>4137</v>
      </c>
      <c r="B3122" s="17">
        <v>3731</v>
      </c>
    </row>
    <row r="3123" spans="1:2" x14ac:dyDescent="0.45">
      <c r="A3123" s="16" t="s">
        <v>4138</v>
      </c>
      <c r="B3123" s="17">
        <v>3732</v>
      </c>
    </row>
    <row r="3124" spans="1:2" x14ac:dyDescent="0.45">
      <c r="A3124" s="16" t="s">
        <v>4139</v>
      </c>
      <c r="B3124" s="17">
        <v>3733</v>
      </c>
    </row>
    <row r="3125" spans="1:2" x14ac:dyDescent="0.45">
      <c r="A3125" s="16" t="s">
        <v>4140</v>
      </c>
      <c r="B3125" s="17">
        <v>3734</v>
      </c>
    </row>
    <row r="3126" spans="1:2" x14ac:dyDescent="0.45">
      <c r="A3126" s="16" t="s">
        <v>4141</v>
      </c>
      <c r="B3126" s="17">
        <v>3735</v>
      </c>
    </row>
    <row r="3127" spans="1:2" x14ac:dyDescent="0.45">
      <c r="A3127" s="16" t="s">
        <v>4142</v>
      </c>
      <c r="B3127" s="17">
        <v>3736</v>
      </c>
    </row>
    <row r="3128" spans="1:2" x14ac:dyDescent="0.45">
      <c r="A3128" s="16" t="s">
        <v>4143</v>
      </c>
      <c r="B3128" s="17">
        <v>3737</v>
      </c>
    </row>
    <row r="3129" spans="1:2" x14ac:dyDescent="0.45">
      <c r="A3129" s="16" t="s">
        <v>4144</v>
      </c>
      <c r="B3129" s="17">
        <v>3738</v>
      </c>
    </row>
    <row r="3130" spans="1:2" x14ac:dyDescent="0.45">
      <c r="A3130" s="16" t="s">
        <v>4145</v>
      </c>
      <c r="B3130" s="17">
        <v>3739</v>
      </c>
    </row>
    <row r="3131" spans="1:2" x14ac:dyDescent="0.45">
      <c r="A3131" s="16" t="s">
        <v>1040</v>
      </c>
      <c r="B3131" s="17">
        <v>604</v>
      </c>
    </row>
    <row r="3132" spans="1:2" x14ac:dyDescent="0.45">
      <c r="A3132" s="16" t="s">
        <v>1641</v>
      </c>
      <c r="B3132" s="17">
        <v>1216</v>
      </c>
    </row>
    <row r="3133" spans="1:2" x14ac:dyDescent="0.45">
      <c r="A3133" s="16" t="s">
        <v>4146</v>
      </c>
      <c r="B3133" s="17">
        <v>3740</v>
      </c>
    </row>
    <row r="3134" spans="1:2" x14ac:dyDescent="0.45">
      <c r="A3134" s="16" t="s">
        <v>4147</v>
      </c>
      <c r="B3134" s="17">
        <v>3741</v>
      </c>
    </row>
    <row r="3135" spans="1:2" x14ac:dyDescent="0.45">
      <c r="A3135" s="16" t="s">
        <v>4148</v>
      </c>
      <c r="B3135" s="17">
        <v>3742</v>
      </c>
    </row>
    <row r="3136" spans="1:2" x14ac:dyDescent="0.45">
      <c r="A3136" s="16" t="s">
        <v>4149</v>
      </c>
      <c r="B3136" s="17">
        <v>3743</v>
      </c>
    </row>
    <row r="3137" spans="1:2" x14ac:dyDescent="0.45">
      <c r="A3137" s="16" t="s">
        <v>1041</v>
      </c>
      <c r="B3137" s="17">
        <v>605</v>
      </c>
    </row>
    <row r="3138" spans="1:2" x14ac:dyDescent="0.45">
      <c r="A3138" s="16" t="s">
        <v>4150</v>
      </c>
      <c r="B3138" s="17">
        <v>3744</v>
      </c>
    </row>
    <row r="3139" spans="1:2" x14ac:dyDescent="0.45">
      <c r="A3139" s="16" t="s">
        <v>4151</v>
      </c>
      <c r="B3139" s="17">
        <v>3745</v>
      </c>
    </row>
    <row r="3140" spans="1:2" x14ac:dyDescent="0.45">
      <c r="A3140" s="16" t="s">
        <v>4152</v>
      </c>
      <c r="B3140" s="17">
        <v>3746</v>
      </c>
    </row>
    <row r="3141" spans="1:2" x14ac:dyDescent="0.45">
      <c r="A3141" s="16" t="s">
        <v>1042</v>
      </c>
      <c r="B3141" s="17">
        <v>606</v>
      </c>
    </row>
    <row r="3142" spans="1:2" x14ac:dyDescent="0.45">
      <c r="A3142" s="16" t="s">
        <v>4153</v>
      </c>
      <c r="B3142" s="17">
        <v>3747</v>
      </c>
    </row>
    <row r="3143" spans="1:2" x14ac:dyDescent="0.45">
      <c r="A3143" s="16" t="s">
        <v>4154</v>
      </c>
      <c r="B3143" s="17">
        <v>3748</v>
      </c>
    </row>
    <row r="3144" spans="1:2" x14ac:dyDescent="0.45">
      <c r="A3144" s="16" t="s">
        <v>4155</v>
      </c>
      <c r="B3144" s="17">
        <v>3749</v>
      </c>
    </row>
    <row r="3145" spans="1:2" x14ac:dyDescent="0.45">
      <c r="A3145" s="16" t="s">
        <v>4156</v>
      </c>
      <c r="B3145" s="17">
        <v>3750</v>
      </c>
    </row>
    <row r="3146" spans="1:2" x14ac:dyDescent="0.45">
      <c r="A3146" s="16" t="s">
        <v>4157</v>
      </c>
      <c r="B3146" s="17">
        <v>3751</v>
      </c>
    </row>
    <row r="3147" spans="1:2" x14ac:dyDescent="0.45">
      <c r="A3147" s="16" t="s">
        <v>4158</v>
      </c>
      <c r="B3147" s="17">
        <v>3752</v>
      </c>
    </row>
    <row r="3148" spans="1:2" x14ac:dyDescent="0.45">
      <c r="A3148" s="16" t="s">
        <v>4159</v>
      </c>
      <c r="B3148" s="17">
        <v>3753</v>
      </c>
    </row>
    <row r="3149" spans="1:2" x14ac:dyDescent="0.45">
      <c r="A3149" s="16" t="s">
        <v>1043</v>
      </c>
      <c r="B3149" s="17">
        <v>607</v>
      </c>
    </row>
    <row r="3150" spans="1:2" x14ac:dyDescent="0.45">
      <c r="A3150" s="16" t="s">
        <v>4160</v>
      </c>
      <c r="B3150" s="17">
        <v>3754</v>
      </c>
    </row>
    <row r="3151" spans="1:2" x14ac:dyDescent="0.45">
      <c r="A3151" s="16" t="s">
        <v>4161</v>
      </c>
      <c r="B3151" s="17">
        <v>3755</v>
      </c>
    </row>
    <row r="3152" spans="1:2" x14ac:dyDescent="0.45">
      <c r="A3152" s="16" t="s">
        <v>1044</v>
      </c>
      <c r="B3152" s="17">
        <v>608</v>
      </c>
    </row>
    <row r="3153" spans="1:2" x14ac:dyDescent="0.45">
      <c r="A3153" s="16" t="s">
        <v>4162</v>
      </c>
      <c r="B3153" s="17">
        <v>3756</v>
      </c>
    </row>
    <row r="3154" spans="1:2" x14ac:dyDescent="0.45">
      <c r="A3154" s="16" t="s">
        <v>1045</v>
      </c>
      <c r="B3154" s="17">
        <v>609</v>
      </c>
    </row>
    <row r="3155" spans="1:2" x14ac:dyDescent="0.45">
      <c r="A3155" s="16" t="s">
        <v>4163</v>
      </c>
      <c r="B3155" s="17">
        <v>3757</v>
      </c>
    </row>
    <row r="3156" spans="1:2" x14ac:dyDescent="0.45">
      <c r="A3156" s="16" t="s">
        <v>4164</v>
      </c>
      <c r="B3156" s="17">
        <v>3758</v>
      </c>
    </row>
    <row r="3157" spans="1:2" x14ac:dyDescent="0.45">
      <c r="A3157" s="16" t="s">
        <v>4165</v>
      </c>
      <c r="B3157" s="17">
        <v>3759</v>
      </c>
    </row>
    <row r="3158" spans="1:2" x14ac:dyDescent="0.45">
      <c r="A3158" s="16" t="s">
        <v>4166</v>
      </c>
      <c r="B3158" s="17">
        <v>3760</v>
      </c>
    </row>
    <row r="3159" spans="1:2" x14ac:dyDescent="0.45">
      <c r="A3159" s="16" t="s">
        <v>4167</v>
      </c>
      <c r="B3159" s="17">
        <v>3761</v>
      </c>
    </row>
    <row r="3160" spans="1:2" x14ac:dyDescent="0.45">
      <c r="A3160" s="16" t="s">
        <v>4168</v>
      </c>
      <c r="B3160" s="17">
        <v>3762</v>
      </c>
    </row>
    <row r="3161" spans="1:2" x14ac:dyDescent="0.45">
      <c r="A3161" s="16" t="s">
        <v>4169</v>
      </c>
      <c r="B3161" s="17">
        <v>3763</v>
      </c>
    </row>
    <row r="3162" spans="1:2" x14ac:dyDescent="0.45">
      <c r="A3162" s="16" t="s">
        <v>1046</v>
      </c>
      <c r="B3162" s="17">
        <v>610</v>
      </c>
    </row>
    <row r="3163" spans="1:2" x14ac:dyDescent="0.45">
      <c r="A3163" s="16" t="s">
        <v>4170</v>
      </c>
      <c r="B3163" s="17">
        <v>3764</v>
      </c>
    </row>
    <row r="3164" spans="1:2" x14ac:dyDescent="0.45">
      <c r="A3164" s="16" t="s">
        <v>4171</v>
      </c>
      <c r="B3164" s="17">
        <v>3765</v>
      </c>
    </row>
    <row r="3165" spans="1:2" x14ac:dyDescent="0.45">
      <c r="A3165" s="16" t="s">
        <v>1047</v>
      </c>
      <c r="B3165" s="17">
        <v>611</v>
      </c>
    </row>
    <row r="3166" spans="1:2" x14ac:dyDescent="0.45">
      <c r="A3166" s="16" t="s">
        <v>4172</v>
      </c>
      <c r="B3166" s="17">
        <v>3766</v>
      </c>
    </row>
    <row r="3167" spans="1:2" x14ac:dyDescent="0.45">
      <c r="A3167" s="16" t="s">
        <v>1642</v>
      </c>
      <c r="B3167" s="17">
        <v>1217</v>
      </c>
    </row>
    <row r="3168" spans="1:2" x14ac:dyDescent="0.45">
      <c r="A3168" s="16" t="s">
        <v>4173</v>
      </c>
      <c r="B3168" s="17">
        <v>3767</v>
      </c>
    </row>
    <row r="3169" spans="1:2" x14ac:dyDescent="0.45">
      <c r="A3169" s="16" t="s">
        <v>4174</v>
      </c>
      <c r="B3169" s="17">
        <v>3768</v>
      </c>
    </row>
    <row r="3170" spans="1:2" x14ac:dyDescent="0.45">
      <c r="A3170" s="16" t="s">
        <v>4175</v>
      </c>
      <c r="B3170" s="17">
        <v>3769</v>
      </c>
    </row>
    <row r="3171" spans="1:2" x14ac:dyDescent="0.45">
      <c r="A3171" s="16" t="s">
        <v>1048</v>
      </c>
      <c r="B3171" s="17">
        <v>612</v>
      </c>
    </row>
    <row r="3172" spans="1:2" x14ac:dyDescent="0.45">
      <c r="A3172" s="16" t="s">
        <v>1049</v>
      </c>
      <c r="B3172" s="17">
        <v>613</v>
      </c>
    </row>
    <row r="3173" spans="1:2" x14ac:dyDescent="0.45">
      <c r="A3173" s="16" t="s">
        <v>1643</v>
      </c>
      <c r="B3173" s="17">
        <v>1218</v>
      </c>
    </row>
    <row r="3174" spans="1:2" x14ac:dyDescent="0.45">
      <c r="A3174" s="16" t="s">
        <v>4176</v>
      </c>
      <c r="B3174" s="17">
        <v>3770</v>
      </c>
    </row>
    <row r="3175" spans="1:2" x14ac:dyDescent="0.45">
      <c r="A3175" s="16" t="s">
        <v>1050</v>
      </c>
      <c r="B3175" s="17">
        <v>614</v>
      </c>
    </row>
    <row r="3176" spans="1:2" x14ac:dyDescent="0.45">
      <c r="A3176" s="16" t="s">
        <v>1644</v>
      </c>
      <c r="B3176" s="17">
        <v>1219</v>
      </c>
    </row>
    <row r="3177" spans="1:2" x14ac:dyDescent="0.45">
      <c r="A3177" s="16" t="s">
        <v>4177</v>
      </c>
      <c r="B3177" s="17">
        <v>3771</v>
      </c>
    </row>
    <row r="3178" spans="1:2" x14ac:dyDescent="0.45">
      <c r="A3178" s="16" t="s">
        <v>1825</v>
      </c>
      <c r="B3178" s="17">
        <v>1400</v>
      </c>
    </row>
    <row r="3179" spans="1:2" x14ac:dyDescent="0.45">
      <c r="A3179" s="16" t="s">
        <v>1645</v>
      </c>
      <c r="B3179" s="17">
        <v>1220</v>
      </c>
    </row>
    <row r="3180" spans="1:2" x14ac:dyDescent="0.45">
      <c r="A3180" s="16" t="s">
        <v>1646</v>
      </c>
      <c r="B3180" s="17">
        <v>1221</v>
      </c>
    </row>
    <row r="3181" spans="1:2" x14ac:dyDescent="0.45">
      <c r="A3181" s="16" t="s">
        <v>1647</v>
      </c>
      <c r="B3181" s="17">
        <v>1222</v>
      </c>
    </row>
    <row r="3182" spans="1:2" x14ac:dyDescent="0.45">
      <c r="A3182" s="16" t="s">
        <v>4178</v>
      </c>
      <c r="B3182" s="17">
        <v>3772</v>
      </c>
    </row>
    <row r="3183" spans="1:2" x14ac:dyDescent="0.45">
      <c r="A3183" s="16" t="s">
        <v>1051</v>
      </c>
      <c r="B3183" s="17">
        <v>615</v>
      </c>
    </row>
    <row r="3184" spans="1:2" x14ac:dyDescent="0.45">
      <c r="A3184" s="16" t="s">
        <v>4179</v>
      </c>
      <c r="B3184" s="17">
        <v>3773</v>
      </c>
    </row>
    <row r="3185" spans="1:2" x14ac:dyDescent="0.45">
      <c r="A3185" s="16" t="s">
        <v>1052</v>
      </c>
      <c r="B3185" s="17">
        <v>616</v>
      </c>
    </row>
    <row r="3186" spans="1:2" x14ac:dyDescent="0.45">
      <c r="A3186" s="16" t="s">
        <v>1648</v>
      </c>
      <c r="B3186" s="17">
        <v>1223</v>
      </c>
    </row>
    <row r="3187" spans="1:2" x14ac:dyDescent="0.45">
      <c r="A3187" s="16" t="s">
        <v>1649</v>
      </c>
      <c r="B3187" s="17">
        <v>1224</v>
      </c>
    </row>
    <row r="3188" spans="1:2" x14ac:dyDescent="0.45">
      <c r="A3188" s="16" t="s">
        <v>1650</v>
      </c>
      <c r="B3188" s="17">
        <v>1225</v>
      </c>
    </row>
    <row r="3189" spans="1:2" x14ac:dyDescent="0.45">
      <c r="A3189" s="16" t="s">
        <v>4180</v>
      </c>
      <c r="B3189" s="17">
        <v>3774</v>
      </c>
    </row>
    <row r="3190" spans="1:2" x14ac:dyDescent="0.45">
      <c r="A3190" s="16" t="s">
        <v>1053</v>
      </c>
      <c r="B3190" s="17">
        <v>617</v>
      </c>
    </row>
    <row r="3191" spans="1:2" x14ac:dyDescent="0.45">
      <c r="A3191" s="16" t="s">
        <v>4181</v>
      </c>
      <c r="B3191" s="17">
        <v>3775</v>
      </c>
    </row>
    <row r="3192" spans="1:2" x14ac:dyDescent="0.45">
      <c r="A3192" s="16" t="s">
        <v>4182</v>
      </c>
      <c r="B3192" s="17">
        <v>3776</v>
      </c>
    </row>
    <row r="3193" spans="1:2" x14ac:dyDescent="0.45">
      <c r="A3193" s="16" t="s">
        <v>1054</v>
      </c>
      <c r="B3193" s="17">
        <v>618</v>
      </c>
    </row>
    <row r="3194" spans="1:2" x14ac:dyDescent="0.45">
      <c r="A3194" s="16" t="s">
        <v>1651</v>
      </c>
      <c r="B3194" s="17">
        <v>1226</v>
      </c>
    </row>
    <row r="3195" spans="1:2" x14ac:dyDescent="0.45">
      <c r="A3195" s="16" t="s">
        <v>1652</v>
      </c>
      <c r="B3195" s="17">
        <v>1227</v>
      </c>
    </row>
    <row r="3196" spans="1:2" x14ac:dyDescent="0.45">
      <c r="A3196" s="16" t="s">
        <v>1653</v>
      </c>
      <c r="B3196" s="17">
        <v>1228</v>
      </c>
    </row>
    <row r="3197" spans="1:2" x14ac:dyDescent="0.45">
      <c r="A3197" s="16" t="s">
        <v>4183</v>
      </c>
      <c r="B3197" s="17">
        <v>3777</v>
      </c>
    </row>
    <row r="3198" spans="1:2" x14ac:dyDescent="0.45">
      <c r="A3198" s="16" t="s">
        <v>1055</v>
      </c>
      <c r="B3198" s="17">
        <v>619</v>
      </c>
    </row>
    <row r="3199" spans="1:2" x14ac:dyDescent="0.45">
      <c r="A3199" s="16" t="s">
        <v>4184</v>
      </c>
      <c r="B3199" s="17">
        <v>3778</v>
      </c>
    </row>
    <row r="3200" spans="1:2" x14ac:dyDescent="0.45">
      <c r="A3200" s="16" t="s">
        <v>4185</v>
      </c>
      <c r="B3200" s="17">
        <v>3779</v>
      </c>
    </row>
    <row r="3201" spans="1:2" x14ac:dyDescent="0.45">
      <c r="A3201" s="16" t="s">
        <v>4186</v>
      </c>
      <c r="B3201" s="17">
        <v>3780</v>
      </c>
    </row>
    <row r="3202" spans="1:2" x14ac:dyDescent="0.45">
      <c r="A3202" s="16" t="s">
        <v>1056</v>
      </c>
      <c r="B3202" s="17">
        <v>620</v>
      </c>
    </row>
    <row r="3203" spans="1:2" x14ac:dyDescent="0.45">
      <c r="A3203" s="16" t="s">
        <v>4187</v>
      </c>
      <c r="B3203" s="17">
        <v>3781</v>
      </c>
    </row>
    <row r="3204" spans="1:2" x14ac:dyDescent="0.45">
      <c r="A3204" s="16" t="s">
        <v>4188</v>
      </c>
      <c r="B3204" s="17">
        <v>3782</v>
      </c>
    </row>
    <row r="3205" spans="1:2" x14ac:dyDescent="0.45">
      <c r="A3205" s="16" t="s">
        <v>4189</v>
      </c>
      <c r="B3205" s="17">
        <v>3783</v>
      </c>
    </row>
    <row r="3206" spans="1:2" x14ac:dyDescent="0.45">
      <c r="A3206" s="16" t="s">
        <v>4190</v>
      </c>
      <c r="B3206" s="17">
        <v>3784</v>
      </c>
    </row>
    <row r="3207" spans="1:2" x14ac:dyDescent="0.45">
      <c r="A3207" s="16" t="s">
        <v>4191</v>
      </c>
      <c r="B3207" s="17">
        <v>3785</v>
      </c>
    </row>
    <row r="3208" spans="1:2" x14ac:dyDescent="0.45">
      <c r="A3208" s="16" t="s">
        <v>4192</v>
      </c>
      <c r="B3208" s="17">
        <v>3786</v>
      </c>
    </row>
    <row r="3209" spans="1:2" x14ac:dyDescent="0.45">
      <c r="A3209" s="16" t="s">
        <v>4193</v>
      </c>
      <c r="B3209" s="17">
        <v>3787</v>
      </c>
    </row>
    <row r="3210" spans="1:2" x14ac:dyDescent="0.45">
      <c r="A3210" s="16" t="s">
        <v>4194</v>
      </c>
      <c r="B3210" s="17">
        <v>3788</v>
      </c>
    </row>
    <row r="3211" spans="1:2" x14ac:dyDescent="0.45">
      <c r="A3211" s="16" t="s">
        <v>4195</v>
      </c>
      <c r="B3211" s="17">
        <v>3789</v>
      </c>
    </row>
    <row r="3212" spans="1:2" x14ac:dyDescent="0.45">
      <c r="A3212" s="16" t="s">
        <v>4196</v>
      </c>
      <c r="B3212" s="17">
        <v>3790</v>
      </c>
    </row>
    <row r="3213" spans="1:2" x14ac:dyDescent="0.45">
      <c r="A3213" s="16" t="s">
        <v>4197</v>
      </c>
      <c r="B3213" s="17">
        <v>3791</v>
      </c>
    </row>
    <row r="3214" spans="1:2" x14ac:dyDescent="0.45">
      <c r="A3214" s="16" t="s">
        <v>4198</v>
      </c>
      <c r="B3214" s="17">
        <v>3792</v>
      </c>
    </row>
    <row r="3215" spans="1:2" x14ac:dyDescent="0.45">
      <c r="A3215" s="16" t="s">
        <v>4199</v>
      </c>
      <c r="B3215" s="17">
        <v>3793</v>
      </c>
    </row>
    <row r="3216" spans="1:2" x14ac:dyDescent="0.45">
      <c r="A3216" s="16" t="s">
        <v>1057</v>
      </c>
      <c r="B3216" s="17">
        <v>621</v>
      </c>
    </row>
    <row r="3217" spans="1:2" x14ac:dyDescent="0.45">
      <c r="A3217" s="16" t="s">
        <v>4200</v>
      </c>
      <c r="B3217" s="17">
        <v>3794</v>
      </c>
    </row>
    <row r="3218" spans="1:2" x14ac:dyDescent="0.45">
      <c r="A3218" s="16" t="s">
        <v>4201</v>
      </c>
      <c r="B3218" s="17">
        <v>3795</v>
      </c>
    </row>
    <row r="3219" spans="1:2" x14ac:dyDescent="0.45">
      <c r="A3219" s="16" t="s">
        <v>4202</v>
      </c>
      <c r="B3219" s="17">
        <v>3796</v>
      </c>
    </row>
    <row r="3220" spans="1:2" x14ac:dyDescent="0.45">
      <c r="A3220" s="16" t="s">
        <v>4203</v>
      </c>
      <c r="B3220" s="17">
        <v>3797</v>
      </c>
    </row>
    <row r="3221" spans="1:2" x14ac:dyDescent="0.45">
      <c r="A3221" s="16" t="s">
        <v>4204</v>
      </c>
      <c r="B3221" s="17">
        <v>3798</v>
      </c>
    </row>
    <row r="3222" spans="1:2" x14ac:dyDescent="0.45">
      <c r="A3222" s="16" t="s">
        <v>4205</v>
      </c>
      <c r="B3222" s="17">
        <v>3799</v>
      </c>
    </row>
    <row r="3223" spans="1:2" x14ac:dyDescent="0.45">
      <c r="A3223" s="16" t="s">
        <v>4206</v>
      </c>
      <c r="B3223" s="17">
        <v>3800</v>
      </c>
    </row>
    <row r="3224" spans="1:2" x14ac:dyDescent="0.45">
      <c r="A3224" s="16" t="s">
        <v>4207</v>
      </c>
      <c r="B3224" s="17">
        <v>3801</v>
      </c>
    </row>
    <row r="3225" spans="1:2" x14ac:dyDescent="0.45">
      <c r="A3225" s="16" t="s">
        <v>4208</v>
      </c>
      <c r="B3225" s="17">
        <v>3802</v>
      </c>
    </row>
    <row r="3226" spans="1:2" x14ac:dyDescent="0.45">
      <c r="A3226" s="16" t="s">
        <v>4209</v>
      </c>
      <c r="B3226" s="17">
        <v>3803</v>
      </c>
    </row>
    <row r="3227" spans="1:2" x14ac:dyDescent="0.45">
      <c r="A3227" s="16" t="s">
        <v>4210</v>
      </c>
      <c r="B3227" s="17">
        <v>3804</v>
      </c>
    </row>
    <row r="3228" spans="1:2" x14ac:dyDescent="0.45">
      <c r="A3228" s="16" t="s">
        <v>1058</v>
      </c>
      <c r="B3228" s="17">
        <v>622</v>
      </c>
    </row>
    <row r="3229" spans="1:2" x14ac:dyDescent="0.45">
      <c r="A3229" s="16" t="s">
        <v>1654</v>
      </c>
      <c r="B3229" s="17">
        <v>1229</v>
      </c>
    </row>
    <row r="3230" spans="1:2" x14ac:dyDescent="0.45">
      <c r="A3230" s="16" t="s">
        <v>1059</v>
      </c>
      <c r="B3230" s="17">
        <v>623</v>
      </c>
    </row>
    <row r="3231" spans="1:2" x14ac:dyDescent="0.45">
      <c r="A3231" s="16" t="s">
        <v>4211</v>
      </c>
      <c r="B3231" s="17">
        <v>3805</v>
      </c>
    </row>
    <row r="3232" spans="1:2" x14ac:dyDescent="0.45">
      <c r="A3232" s="16" t="s">
        <v>4212</v>
      </c>
      <c r="B3232" s="17">
        <v>3806</v>
      </c>
    </row>
    <row r="3233" spans="1:2" x14ac:dyDescent="0.45">
      <c r="A3233" s="16" t="s">
        <v>4213</v>
      </c>
      <c r="B3233" s="17">
        <v>3807</v>
      </c>
    </row>
    <row r="3234" spans="1:2" x14ac:dyDescent="0.45">
      <c r="A3234" s="16" t="s">
        <v>4214</v>
      </c>
      <c r="B3234" s="17">
        <v>3808</v>
      </c>
    </row>
    <row r="3235" spans="1:2" x14ac:dyDescent="0.45">
      <c r="A3235" s="16" t="s">
        <v>4215</v>
      </c>
      <c r="B3235" s="17">
        <v>3809</v>
      </c>
    </row>
    <row r="3236" spans="1:2" x14ac:dyDescent="0.45">
      <c r="A3236" s="16" t="s">
        <v>1060</v>
      </c>
      <c r="B3236" s="17">
        <v>624</v>
      </c>
    </row>
    <row r="3237" spans="1:2" x14ac:dyDescent="0.45">
      <c r="A3237" s="16" t="s">
        <v>4216</v>
      </c>
      <c r="B3237" s="17">
        <v>3810</v>
      </c>
    </row>
    <row r="3238" spans="1:2" x14ac:dyDescent="0.45">
      <c r="A3238" s="16" t="s">
        <v>4217</v>
      </c>
      <c r="B3238" s="17">
        <v>3811</v>
      </c>
    </row>
    <row r="3239" spans="1:2" x14ac:dyDescent="0.45">
      <c r="A3239" s="16" t="s">
        <v>4218</v>
      </c>
      <c r="B3239" s="17">
        <v>3812</v>
      </c>
    </row>
    <row r="3240" spans="1:2" x14ac:dyDescent="0.45">
      <c r="A3240" s="16" t="s">
        <v>1061</v>
      </c>
      <c r="B3240" s="17">
        <v>625</v>
      </c>
    </row>
    <row r="3241" spans="1:2" x14ac:dyDescent="0.45">
      <c r="A3241" s="16" t="s">
        <v>1655</v>
      </c>
      <c r="B3241" s="17">
        <v>1230</v>
      </c>
    </row>
    <row r="3242" spans="1:2" x14ac:dyDescent="0.45">
      <c r="A3242" s="16" t="s">
        <v>1656</v>
      </c>
      <c r="B3242" s="17">
        <v>1231</v>
      </c>
    </row>
    <row r="3243" spans="1:2" x14ac:dyDescent="0.45">
      <c r="A3243" s="16" t="s">
        <v>4219</v>
      </c>
      <c r="B3243" s="17">
        <v>3813</v>
      </c>
    </row>
    <row r="3244" spans="1:2" x14ac:dyDescent="0.45">
      <c r="A3244" s="16" t="s">
        <v>4220</v>
      </c>
      <c r="B3244" s="17">
        <v>3814</v>
      </c>
    </row>
    <row r="3245" spans="1:2" x14ac:dyDescent="0.45">
      <c r="A3245" s="16" t="s">
        <v>1062</v>
      </c>
      <c r="B3245" s="17">
        <v>626</v>
      </c>
    </row>
    <row r="3246" spans="1:2" x14ac:dyDescent="0.45">
      <c r="A3246" s="16" t="s">
        <v>4221</v>
      </c>
      <c r="B3246" s="17">
        <v>3815</v>
      </c>
    </row>
    <row r="3247" spans="1:2" x14ac:dyDescent="0.45">
      <c r="A3247" s="16" t="s">
        <v>4222</v>
      </c>
      <c r="B3247" s="17">
        <v>3816</v>
      </c>
    </row>
    <row r="3248" spans="1:2" x14ac:dyDescent="0.45">
      <c r="A3248" s="16" t="s">
        <v>4223</v>
      </c>
      <c r="B3248" s="17">
        <v>3817</v>
      </c>
    </row>
    <row r="3249" spans="1:2" x14ac:dyDescent="0.45">
      <c r="A3249" s="16" t="s">
        <v>1063</v>
      </c>
      <c r="B3249" s="17">
        <v>627</v>
      </c>
    </row>
    <row r="3250" spans="1:2" x14ac:dyDescent="0.45">
      <c r="A3250" s="16" t="s">
        <v>1064</v>
      </c>
      <c r="B3250" s="17">
        <v>628</v>
      </c>
    </row>
    <row r="3251" spans="1:2" x14ac:dyDescent="0.45">
      <c r="A3251" s="16" t="s">
        <v>1065</v>
      </c>
      <c r="B3251" s="17">
        <v>629</v>
      </c>
    </row>
    <row r="3252" spans="1:2" x14ac:dyDescent="0.45">
      <c r="A3252" s="16" t="s">
        <v>1066</v>
      </c>
      <c r="B3252" s="17">
        <v>630</v>
      </c>
    </row>
    <row r="3253" spans="1:2" x14ac:dyDescent="0.45">
      <c r="A3253" s="16" t="s">
        <v>4224</v>
      </c>
      <c r="B3253" s="17">
        <v>3818</v>
      </c>
    </row>
    <row r="3254" spans="1:2" x14ac:dyDescent="0.45">
      <c r="A3254" s="16" t="s">
        <v>4225</v>
      </c>
      <c r="B3254" s="17">
        <v>3819</v>
      </c>
    </row>
    <row r="3255" spans="1:2" x14ac:dyDescent="0.45">
      <c r="A3255" s="16" t="s">
        <v>4226</v>
      </c>
      <c r="B3255" s="17">
        <v>3820</v>
      </c>
    </row>
    <row r="3256" spans="1:2" x14ac:dyDescent="0.45">
      <c r="A3256" s="16" t="s">
        <v>1067</v>
      </c>
      <c r="B3256" s="17">
        <v>631</v>
      </c>
    </row>
    <row r="3257" spans="1:2" x14ac:dyDescent="0.45">
      <c r="A3257" s="16" t="s">
        <v>4227</v>
      </c>
      <c r="B3257" s="17">
        <v>3821</v>
      </c>
    </row>
    <row r="3258" spans="1:2" x14ac:dyDescent="0.45">
      <c r="A3258" s="16" t="s">
        <v>1068</v>
      </c>
      <c r="B3258" s="17">
        <v>632</v>
      </c>
    </row>
    <row r="3259" spans="1:2" x14ac:dyDescent="0.45">
      <c r="A3259" s="16" t="s">
        <v>1850</v>
      </c>
      <c r="B3259" s="17">
        <v>1427</v>
      </c>
    </row>
    <row r="3260" spans="1:2" x14ac:dyDescent="0.45">
      <c r="A3260" s="16" t="s">
        <v>4228</v>
      </c>
      <c r="B3260" s="17">
        <v>3822</v>
      </c>
    </row>
    <row r="3261" spans="1:2" x14ac:dyDescent="0.45">
      <c r="A3261" s="16" t="s">
        <v>4229</v>
      </c>
      <c r="B3261" s="17">
        <v>3823</v>
      </c>
    </row>
    <row r="3262" spans="1:2" x14ac:dyDescent="0.45">
      <c r="A3262" s="16" t="s">
        <v>1069</v>
      </c>
      <c r="B3262" s="17">
        <v>633</v>
      </c>
    </row>
    <row r="3263" spans="1:2" x14ac:dyDescent="0.45">
      <c r="A3263" s="16" t="s">
        <v>4230</v>
      </c>
      <c r="B3263" s="17">
        <v>3824</v>
      </c>
    </row>
    <row r="3264" spans="1:2" x14ac:dyDescent="0.45">
      <c r="A3264" s="16" t="s">
        <v>4231</v>
      </c>
      <c r="B3264" s="17">
        <v>3825</v>
      </c>
    </row>
    <row r="3265" spans="1:2" x14ac:dyDescent="0.45">
      <c r="A3265" s="16" t="s">
        <v>1070</v>
      </c>
      <c r="B3265" s="17">
        <v>634</v>
      </c>
    </row>
    <row r="3266" spans="1:2" x14ac:dyDescent="0.45">
      <c r="A3266" s="16" t="s">
        <v>4232</v>
      </c>
      <c r="B3266" s="17">
        <v>3826</v>
      </c>
    </row>
    <row r="3267" spans="1:2" x14ac:dyDescent="0.45">
      <c r="A3267" s="16" t="s">
        <v>1071</v>
      </c>
      <c r="B3267" s="17">
        <v>635</v>
      </c>
    </row>
    <row r="3268" spans="1:2" x14ac:dyDescent="0.45">
      <c r="A3268" s="16" t="s">
        <v>4233</v>
      </c>
      <c r="B3268" s="17">
        <v>3827</v>
      </c>
    </row>
    <row r="3269" spans="1:2" x14ac:dyDescent="0.45">
      <c r="A3269" s="16" t="s">
        <v>4234</v>
      </c>
      <c r="B3269" s="17">
        <v>3828</v>
      </c>
    </row>
    <row r="3270" spans="1:2" x14ac:dyDescent="0.45">
      <c r="A3270" s="16" t="s">
        <v>4235</v>
      </c>
      <c r="B3270" s="17">
        <v>3829</v>
      </c>
    </row>
    <row r="3271" spans="1:2" x14ac:dyDescent="0.45">
      <c r="A3271" s="16" t="s">
        <v>4236</v>
      </c>
      <c r="B3271" s="17">
        <v>3830</v>
      </c>
    </row>
    <row r="3272" spans="1:2" x14ac:dyDescent="0.45">
      <c r="A3272" s="16" t="s">
        <v>4237</v>
      </c>
      <c r="B3272" s="17">
        <v>3831</v>
      </c>
    </row>
    <row r="3273" spans="1:2" x14ac:dyDescent="0.45">
      <c r="A3273" s="16" t="s">
        <v>1072</v>
      </c>
      <c r="B3273" s="17">
        <v>636</v>
      </c>
    </row>
    <row r="3274" spans="1:2" x14ac:dyDescent="0.45">
      <c r="A3274" s="16" t="s">
        <v>4238</v>
      </c>
      <c r="B3274" s="17">
        <v>3832</v>
      </c>
    </row>
    <row r="3275" spans="1:2" x14ac:dyDescent="0.45">
      <c r="A3275" s="16" t="s">
        <v>1073</v>
      </c>
      <c r="B3275" s="17">
        <v>637</v>
      </c>
    </row>
    <row r="3276" spans="1:2" x14ac:dyDescent="0.45">
      <c r="A3276" s="16" t="s">
        <v>4239</v>
      </c>
      <c r="B3276" s="17">
        <v>3833</v>
      </c>
    </row>
    <row r="3277" spans="1:2" x14ac:dyDescent="0.45">
      <c r="A3277" s="16" t="s">
        <v>1074</v>
      </c>
      <c r="B3277" s="17">
        <v>638</v>
      </c>
    </row>
    <row r="3278" spans="1:2" x14ac:dyDescent="0.45">
      <c r="A3278" s="16" t="s">
        <v>1657</v>
      </c>
      <c r="B3278" s="17">
        <v>1232</v>
      </c>
    </row>
    <row r="3279" spans="1:2" x14ac:dyDescent="0.45">
      <c r="A3279" s="16" t="s">
        <v>4240</v>
      </c>
      <c r="B3279" s="17">
        <v>3834</v>
      </c>
    </row>
    <row r="3280" spans="1:2" x14ac:dyDescent="0.45">
      <c r="A3280" s="16" t="s">
        <v>4241</v>
      </c>
      <c r="B3280" s="17">
        <v>3835</v>
      </c>
    </row>
    <row r="3281" spans="1:2" x14ac:dyDescent="0.45">
      <c r="A3281" s="16" t="s">
        <v>4242</v>
      </c>
      <c r="B3281" s="17">
        <v>3836</v>
      </c>
    </row>
    <row r="3282" spans="1:2" x14ac:dyDescent="0.45">
      <c r="A3282" s="16" t="s">
        <v>4243</v>
      </c>
      <c r="B3282" s="17">
        <v>3837</v>
      </c>
    </row>
    <row r="3283" spans="1:2" x14ac:dyDescent="0.45">
      <c r="A3283" s="16" t="s">
        <v>4244</v>
      </c>
      <c r="B3283" s="17">
        <v>3838</v>
      </c>
    </row>
    <row r="3284" spans="1:2" x14ac:dyDescent="0.45">
      <c r="A3284" s="16" t="s">
        <v>4245</v>
      </c>
      <c r="B3284" s="17">
        <v>3839</v>
      </c>
    </row>
    <row r="3285" spans="1:2" x14ac:dyDescent="0.45">
      <c r="A3285" s="16" t="s">
        <v>4246</v>
      </c>
      <c r="B3285" s="17">
        <v>3840</v>
      </c>
    </row>
    <row r="3286" spans="1:2" x14ac:dyDescent="0.45">
      <c r="A3286" s="16" t="s">
        <v>4247</v>
      </c>
      <c r="B3286" s="17">
        <v>3841</v>
      </c>
    </row>
    <row r="3287" spans="1:2" x14ac:dyDescent="0.45">
      <c r="A3287" s="16" t="s">
        <v>4248</v>
      </c>
      <c r="B3287" s="17">
        <v>3842</v>
      </c>
    </row>
    <row r="3288" spans="1:2" x14ac:dyDescent="0.45">
      <c r="A3288" s="16" t="s">
        <v>4249</v>
      </c>
      <c r="B3288" s="17">
        <v>3843</v>
      </c>
    </row>
    <row r="3289" spans="1:2" x14ac:dyDescent="0.45">
      <c r="A3289" s="16" t="s">
        <v>4250</v>
      </c>
      <c r="B3289" s="17">
        <v>3844</v>
      </c>
    </row>
    <row r="3290" spans="1:2" x14ac:dyDescent="0.45">
      <c r="A3290" s="16" t="s">
        <v>1075</v>
      </c>
      <c r="B3290" s="17">
        <v>639</v>
      </c>
    </row>
    <row r="3291" spans="1:2" x14ac:dyDescent="0.45">
      <c r="A3291" s="16" t="s">
        <v>4251</v>
      </c>
      <c r="B3291" s="17">
        <v>3845</v>
      </c>
    </row>
    <row r="3292" spans="1:2" x14ac:dyDescent="0.45">
      <c r="A3292" s="16" t="s">
        <v>4252</v>
      </c>
      <c r="B3292" s="17">
        <v>3846</v>
      </c>
    </row>
    <row r="3293" spans="1:2" x14ac:dyDescent="0.45">
      <c r="A3293" s="16" t="s">
        <v>4253</v>
      </c>
      <c r="B3293" s="17">
        <v>3847</v>
      </c>
    </row>
    <row r="3294" spans="1:2" x14ac:dyDescent="0.45">
      <c r="A3294" s="16" t="s">
        <v>1076</v>
      </c>
      <c r="B3294" s="17">
        <v>640</v>
      </c>
    </row>
    <row r="3295" spans="1:2" x14ac:dyDescent="0.45">
      <c r="A3295" s="16" t="s">
        <v>4254</v>
      </c>
      <c r="B3295" s="17">
        <v>3848</v>
      </c>
    </row>
    <row r="3296" spans="1:2" x14ac:dyDescent="0.45">
      <c r="A3296" s="16" t="s">
        <v>1077</v>
      </c>
      <c r="B3296" s="17">
        <v>641</v>
      </c>
    </row>
    <row r="3297" spans="1:2" x14ac:dyDescent="0.45">
      <c r="A3297" s="16" t="s">
        <v>4255</v>
      </c>
      <c r="B3297" s="17">
        <v>3849</v>
      </c>
    </row>
    <row r="3298" spans="1:2" x14ac:dyDescent="0.45">
      <c r="A3298" s="16" t="s">
        <v>1078</v>
      </c>
      <c r="B3298" s="17">
        <v>642</v>
      </c>
    </row>
    <row r="3299" spans="1:2" x14ac:dyDescent="0.45">
      <c r="A3299" s="16" t="s">
        <v>1658</v>
      </c>
      <c r="B3299" s="17">
        <v>1233</v>
      </c>
    </row>
    <row r="3300" spans="1:2" x14ac:dyDescent="0.45">
      <c r="A3300" s="16" t="s">
        <v>4256</v>
      </c>
      <c r="B3300" s="17">
        <v>3850</v>
      </c>
    </row>
    <row r="3301" spans="1:2" x14ac:dyDescent="0.45">
      <c r="A3301" s="16" t="s">
        <v>4257</v>
      </c>
      <c r="B3301" s="17">
        <v>3851</v>
      </c>
    </row>
    <row r="3302" spans="1:2" x14ac:dyDescent="0.45">
      <c r="A3302" s="16" t="s">
        <v>4258</v>
      </c>
      <c r="B3302" s="17">
        <v>3852</v>
      </c>
    </row>
    <row r="3303" spans="1:2" x14ac:dyDescent="0.45">
      <c r="A3303" s="16" t="s">
        <v>1079</v>
      </c>
      <c r="B3303" s="17">
        <v>643</v>
      </c>
    </row>
    <row r="3304" spans="1:2" x14ac:dyDescent="0.45">
      <c r="A3304" s="16" t="s">
        <v>4259</v>
      </c>
      <c r="B3304" s="17">
        <v>3853</v>
      </c>
    </row>
    <row r="3305" spans="1:2" x14ac:dyDescent="0.45">
      <c r="A3305" s="16" t="s">
        <v>4260</v>
      </c>
      <c r="B3305" s="17">
        <v>3854</v>
      </c>
    </row>
    <row r="3306" spans="1:2" x14ac:dyDescent="0.45">
      <c r="A3306" s="16" t="s">
        <v>4261</v>
      </c>
      <c r="B3306" s="17">
        <v>3855</v>
      </c>
    </row>
    <row r="3307" spans="1:2" x14ac:dyDescent="0.45">
      <c r="A3307" s="16" t="s">
        <v>1080</v>
      </c>
      <c r="B3307" s="17">
        <v>644</v>
      </c>
    </row>
    <row r="3308" spans="1:2" x14ac:dyDescent="0.45">
      <c r="A3308" s="16" t="s">
        <v>4262</v>
      </c>
      <c r="B3308" s="17">
        <v>3856</v>
      </c>
    </row>
    <row r="3309" spans="1:2" x14ac:dyDescent="0.45">
      <c r="A3309" s="16" t="s">
        <v>1081</v>
      </c>
      <c r="B3309" s="17">
        <v>645</v>
      </c>
    </row>
    <row r="3310" spans="1:2" x14ac:dyDescent="0.45">
      <c r="A3310" s="16" t="s">
        <v>1659</v>
      </c>
      <c r="B3310" s="17">
        <v>1234</v>
      </c>
    </row>
    <row r="3311" spans="1:2" x14ac:dyDescent="0.45">
      <c r="A3311" s="16" t="s">
        <v>1660</v>
      </c>
      <c r="B3311" s="17">
        <v>1235</v>
      </c>
    </row>
    <row r="3312" spans="1:2" x14ac:dyDescent="0.45">
      <c r="A3312" s="16" t="s">
        <v>4263</v>
      </c>
      <c r="B3312" s="17">
        <v>3857</v>
      </c>
    </row>
    <row r="3313" spans="1:2" x14ac:dyDescent="0.45">
      <c r="A3313" s="16" t="s">
        <v>4264</v>
      </c>
      <c r="B3313" s="17">
        <v>3858</v>
      </c>
    </row>
    <row r="3314" spans="1:2" x14ac:dyDescent="0.45">
      <c r="A3314" s="16" t="s">
        <v>4265</v>
      </c>
      <c r="B3314" s="17">
        <v>3859</v>
      </c>
    </row>
    <row r="3315" spans="1:2" x14ac:dyDescent="0.45">
      <c r="A3315" s="16" t="s">
        <v>1082</v>
      </c>
      <c r="B3315" s="17">
        <v>646</v>
      </c>
    </row>
    <row r="3316" spans="1:2" x14ac:dyDescent="0.45">
      <c r="A3316" s="16" t="s">
        <v>4266</v>
      </c>
      <c r="B3316" s="17">
        <v>3860</v>
      </c>
    </row>
    <row r="3317" spans="1:2" x14ac:dyDescent="0.45">
      <c r="A3317" s="16" t="s">
        <v>4267</v>
      </c>
      <c r="B3317" s="17">
        <v>3861</v>
      </c>
    </row>
    <row r="3318" spans="1:2" x14ac:dyDescent="0.45">
      <c r="A3318" s="16" t="s">
        <v>4268</v>
      </c>
      <c r="B3318" s="17">
        <v>3862</v>
      </c>
    </row>
    <row r="3319" spans="1:2" x14ac:dyDescent="0.45">
      <c r="A3319" s="16" t="s">
        <v>4269</v>
      </c>
      <c r="B3319" s="17">
        <v>3863</v>
      </c>
    </row>
    <row r="3320" spans="1:2" x14ac:dyDescent="0.45">
      <c r="A3320" s="16" t="s">
        <v>4270</v>
      </c>
      <c r="B3320" s="17">
        <v>3864</v>
      </c>
    </row>
    <row r="3321" spans="1:2" x14ac:dyDescent="0.45">
      <c r="A3321" s="16" t="s">
        <v>4271</v>
      </c>
      <c r="B3321" s="17">
        <v>3865</v>
      </c>
    </row>
    <row r="3322" spans="1:2" x14ac:dyDescent="0.45">
      <c r="A3322" s="16" t="s">
        <v>4272</v>
      </c>
      <c r="B3322" s="17">
        <v>3866</v>
      </c>
    </row>
    <row r="3323" spans="1:2" x14ac:dyDescent="0.45">
      <c r="A3323" s="16" t="s">
        <v>4273</v>
      </c>
      <c r="B3323" s="17">
        <v>3867</v>
      </c>
    </row>
    <row r="3324" spans="1:2" x14ac:dyDescent="0.45">
      <c r="A3324" s="16" t="s">
        <v>4274</v>
      </c>
      <c r="B3324" s="17">
        <v>3868</v>
      </c>
    </row>
    <row r="3325" spans="1:2" x14ac:dyDescent="0.45">
      <c r="A3325" s="16" t="s">
        <v>1083</v>
      </c>
      <c r="B3325" s="17">
        <v>647</v>
      </c>
    </row>
    <row r="3326" spans="1:2" x14ac:dyDescent="0.45">
      <c r="A3326" s="16" t="s">
        <v>1661</v>
      </c>
      <c r="B3326" s="17">
        <v>1236</v>
      </c>
    </row>
    <row r="3327" spans="1:2" x14ac:dyDescent="0.45">
      <c r="A3327" s="16" t="s">
        <v>1084</v>
      </c>
      <c r="B3327" s="17">
        <v>648</v>
      </c>
    </row>
    <row r="3328" spans="1:2" x14ac:dyDescent="0.45">
      <c r="A3328" s="16" t="s">
        <v>1085</v>
      </c>
      <c r="B3328" s="17">
        <v>649</v>
      </c>
    </row>
    <row r="3329" spans="1:2" x14ac:dyDescent="0.45">
      <c r="A3329" s="16" t="s">
        <v>4275</v>
      </c>
      <c r="B3329" s="17">
        <v>3869</v>
      </c>
    </row>
    <row r="3330" spans="1:2" x14ac:dyDescent="0.45">
      <c r="A3330" s="16" t="s">
        <v>4276</v>
      </c>
      <c r="B3330" s="17">
        <v>3870</v>
      </c>
    </row>
    <row r="3331" spans="1:2" x14ac:dyDescent="0.45">
      <c r="A3331" s="16" t="s">
        <v>4277</v>
      </c>
      <c r="B3331" s="17">
        <v>3871</v>
      </c>
    </row>
    <row r="3332" spans="1:2" x14ac:dyDescent="0.45">
      <c r="A3332" s="16" t="s">
        <v>4278</v>
      </c>
      <c r="B3332" s="17">
        <v>3872</v>
      </c>
    </row>
    <row r="3333" spans="1:2" x14ac:dyDescent="0.45">
      <c r="A3333" s="16" t="s">
        <v>4279</v>
      </c>
      <c r="B3333" s="17">
        <v>3873</v>
      </c>
    </row>
    <row r="3334" spans="1:2" x14ac:dyDescent="0.45">
      <c r="A3334" s="16" t="s">
        <v>1086</v>
      </c>
      <c r="B3334" s="17">
        <v>650</v>
      </c>
    </row>
    <row r="3335" spans="1:2" x14ac:dyDescent="0.45">
      <c r="A3335" s="16" t="s">
        <v>1662</v>
      </c>
      <c r="B3335" s="17">
        <v>1237</v>
      </c>
    </row>
    <row r="3336" spans="1:2" x14ac:dyDescent="0.45">
      <c r="A3336" s="16" t="s">
        <v>1663</v>
      </c>
      <c r="B3336" s="17">
        <v>1238</v>
      </c>
    </row>
    <row r="3337" spans="1:2" x14ac:dyDescent="0.45">
      <c r="A3337" s="16" t="s">
        <v>1664</v>
      </c>
      <c r="B3337" s="17">
        <v>1239</v>
      </c>
    </row>
    <row r="3338" spans="1:2" x14ac:dyDescent="0.45">
      <c r="A3338" s="16" t="s">
        <v>4280</v>
      </c>
      <c r="B3338" s="17">
        <v>3874</v>
      </c>
    </row>
    <row r="3339" spans="1:2" x14ac:dyDescent="0.45">
      <c r="A3339" s="16" t="s">
        <v>1087</v>
      </c>
      <c r="B3339" s="17">
        <v>651</v>
      </c>
    </row>
    <row r="3340" spans="1:2" x14ac:dyDescent="0.45">
      <c r="A3340" s="16" t="s">
        <v>4281</v>
      </c>
      <c r="B3340" s="17">
        <v>3875</v>
      </c>
    </row>
    <row r="3341" spans="1:2" x14ac:dyDescent="0.45">
      <c r="A3341" s="16" t="s">
        <v>1088</v>
      </c>
      <c r="B3341" s="17">
        <v>652</v>
      </c>
    </row>
    <row r="3342" spans="1:2" x14ac:dyDescent="0.45">
      <c r="A3342" s="16" t="s">
        <v>4282</v>
      </c>
      <c r="B3342" s="17">
        <v>3876</v>
      </c>
    </row>
    <row r="3343" spans="1:2" x14ac:dyDescent="0.45">
      <c r="A3343" s="16" t="s">
        <v>4283</v>
      </c>
      <c r="B3343" s="17">
        <v>3877</v>
      </c>
    </row>
    <row r="3344" spans="1:2" x14ac:dyDescent="0.45">
      <c r="A3344" s="16" t="s">
        <v>4284</v>
      </c>
      <c r="B3344" s="17">
        <v>3878</v>
      </c>
    </row>
    <row r="3345" spans="1:2" x14ac:dyDescent="0.45">
      <c r="A3345" s="16" t="s">
        <v>4285</v>
      </c>
      <c r="B3345" s="17">
        <v>3879</v>
      </c>
    </row>
    <row r="3346" spans="1:2" x14ac:dyDescent="0.45">
      <c r="A3346" s="16" t="s">
        <v>4286</v>
      </c>
      <c r="B3346" s="17">
        <v>3880</v>
      </c>
    </row>
    <row r="3347" spans="1:2" x14ac:dyDescent="0.45">
      <c r="A3347" s="16" t="s">
        <v>1089</v>
      </c>
      <c r="B3347" s="17">
        <v>653</v>
      </c>
    </row>
    <row r="3348" spans="1:2" x14ac:dyDescent="0.45">
      <c r="A3348" s="16" t="s">
        <v>1090</v>
      </c>
      <c r="B3348" s="17">
        <v>654</v>
      </c>
    </row>
    <row r="3349" spans="1:2" x14ac:dyDescent="0.45">
      <c r="A3349" s="16" t="s">
        <v>4287</v>
      </c>
      <c r="B3349" s="17">
        <v>3881</v>
      </c>
    </row>
    <row r="3350" spans="1:2" x14ac:dyDescent="0.45">
      <c r="A3350" s="16" t="s">
        <v>1091</v>
      </c>
      <c r="B3350" s="17">
        <v>655</v>
      </c>
    </row>
    <row r="3351" spans="1:2" x14ac:dyDescent="0.45">
      <c r="A3351" s="16" t="s">
        <v>4288</v>
      </c>
      <c r="B3351" s="17">
        <v>3882</v>
      </c>
    </row>
    <row r="3352" spans="1:2" x14ac:dyDescent="0.45">
      <c r="A3352" s="16" t="s">
        <v>1092</v>
      </c>
      <c r="B3352" s="17">
        <v>656</v>
      </c>
    </row>
    <row r="3353" spans="1:2" x14ac:dyDescent="0.45">
      <c r="A3353" s="16" t="s">
        <v>4289</v>
      </c>
      <c r="B3353" s="17">
        <v>3883</v>
      </c>
    </row>
    <row r="3354" spans="1:2" x14ac:dyDescent="0.45">
      <c r="A3354" s="16" t="s">
        <v>1093</v>
      </c>
      <c r="B3354" s="17">
        <v>657</v>
      </c>
    </row>
    <row r="3355" spans="1:2" x14ac:dyDescent="0.45">
      <c r="A3355" s="16" t="s">
        <v>4290</v>
      </c>
      <c r="B3355" s="17">
        <v>3884</v>
      </c>
    </row>
    <row r="3356" spans="1:2" x14ac:dyDescent="0.45">
      <c r="A3356" s="16" t="s">
        <v>1851</v>
      </c>
      <c r="B3356" s="17">
        <v>1428</v>
      </c>
    </row>
    <row r="3357" spans="1:2" x14ac:dyDescent="0.45">
      <c r="A3357" s="16" t="s">
        <v>4291</v>
      </c>
      <c r="B3357" s="17">
        <v>3885</v>
      </c>
    </row>
    <row r="3358" spans="1:2" x14ac:dyDescent="0.45">
      <c r="A3358" s="16" t="s">
        <v>4292</v>
      </c>
      <c r="B3358" s="17">
        <v>3886</v>
      </c>
    </row>
    <row r="3359" spans="1:2" x14ac:dyDescent="0.45">
      <c r="A3359" s="16" t="s">
        <v>1094</v>
      </c>
      <c r="B3359" s="17">
        <v>658</v>
      </c>
    </row>
    <row r="3360" spans="1:2" x14ac:dyDescent="0.45">
      <c r="A3360" s="16" t="s">
        <v>4293</v>
      </c>
      <c r="B3360" s="17">
        <v>3887</v>
      </c>
    </row>
    <row r="3361" spans="1:2" x14ac:dyDescent="0.45">
      <c r="A3361" s="16" t="s">
        <v>4294</v>
      </c>
      <c r="B3361" s="17">
        <v>3888</v>
      </c>
    </row>
    <row r="3362" spans="1:2" x14ac:dyDescent="0.45">
      <c r="A3362" s="16" t="s">
        <v>4295</v>
      </c>
      <c r="B3362" s="17">
        <v>3889</v>
      </c>
    </row>
    <row r="3363" spans="1:2" x14ac:dyDescent="0.45">
      <c r="A3363" s="16" t="s">
        <v>4296</v>
      </c>
      <c r="B3363" s="17">
        <v>3890</v>
      </c>
    </row>
    <row r="3364" spans="1:2" x14ac:dyDescent="0.45">
      <c r="A3364" s="16" t="s">
        <v>1095</v>
      </c>
      <c r="B3364" s="17">
        <v>659</v>
      </c>
    </row>
    <row r="3365" spans="1:2" x14ac:dyDescent="0.45">
      <c r="A3365" s="16" t="s">
        <v>1665</v>
      </c>
      <c r="B3365" s="17">
        <v>1240</v>
      </c>
    </row>
    <row r="3366" spans="1:2" x14ac:dyDescent="0.45">
      <c r="A3366" s="16" t="s">
        <v>1666</v>
      </c>
      <c r="B3366" s="17">
        <v>1241</v>
      </c>
    </row>
    <row r="3367" spans="1:2" x14ac:dyDescent="0.45">
      <c r="A3367" s="16" t="s">
        <v>4297</v>
      </c>
      <c r="B3367" s="17">
        <v>3891</v>
      </c>
    </row>
    <row r="3368" spans="1:2" x14ac:dyDescent="0.45">
      <c r="A3368" s="16" t="s">
        <v>4298</v>
      </c>
      <c r="B3368" s="17">
        <v>3892</v>
      </c>
    </row>
    <row r="3369" spans="1:2" x14ac:dyDescent="0.45">
      <c r="A3369" s="16" t="s">
        <v>1873</v>
      </c>
      <c r="B3369" s="17">
        <v>1450</v>
      </c>
    </row>
    <row r="3370" spans="1:2" x14ac:dyDescent="0.45">
      <c r="A3370" s="16" t="s">
        <v>1096</v>
      </c>
      <c r="B3370" s="17">
        <v>660</v>
      </c>
    </row>
    <row r="3371" spans="1:2" x14ac:dyDescent="0.45">
      <c r="A3371" s="16" t="s">
        <v>1892</v>
      </c>
      <c r="B3371" s="17">
        <v>1469</v>
      </c>
    </row>
    <row r="3372" spans="1:2" x14ac:dyDescent="0.45">
      <c r="A3372" s="16" t="s">
        <v>4299</v>
      </c>
      <c r="B3372" s="17">
        <v>3893</v>
      </c>
    </row>
    <row r="3373" spans="1:2" x14ac:dyDescent="0.45">
      <c r="A3373" s="16" t="s">
        <v>1097</v>
      </c>
      <c r="B3373" s="17">
        <v>661</v>
      </c>
    </row>
    <row r="3374" spans="1:2" x14ac:dyDescent="0.45">
      <c r="A3374" s="16" t="s">
        <v>1098</v>
      </c>
      <c r="B3374" s="17">
        <v>662</v>
      </c>
    </row>
    <row r="3375" spans="1:2" x14ac:dyDescent="0.45">
      <c r="A3375" s="16" t="s">
        <v>1667</v>
      </c>
      <c r="B3375" s="17">
        <v>1242</v>
      </c>
    </row>
    <row r="3376" spans="1:2" x14ac:dyDescent="0.45">
      <c r="A3376" s="16" t="s">
        <v>1668</v>
      </c>
      <c r="B3376" s="17">
        <v>1243</v>
      </c>
    </row>
    <row r="3377" spans="1:2" x14ac:dyDescent="0.45">
      <c r="A3377" s="16" t="s">
        <v>4300</v>
      </c>
      <c r="B3377" s="17">
        <v>3894</v>
      </c>
    </row>
    <row r="3378" spans="1:2" x14ac:dyDescent="0.45">
      <c r="A3378" s="16" t="s">
        <v>4301</v>
      </c>
      <c r="B3378" s="17">
        <v>3895</v>
      </c>
    </row>
    <row r="3379" spans="1:2" x14ac:dyDescent="0.45">
      <c r="A3379" s="16" t="s">
        <v>1099</v>
      </c>
      <c r="B3379" s="17">
        <v>663</v>
      </c>
    </row>
    <row r="3380" spans="1:2" x14ac:dyDescent="0.45">
      <c r="A3380" s="16" t="s">
        <v>4302</v>
      </c>
      <c r="B3380" s="17">
        <v>3896</v>
      </c>
    </row>
    <row r="3381" spans="1:2" x14ac:dyDescent="0.45">
      <c r="A3381" s="16" t="s">
        <v>4303</v>
      </c>
      <c r="B3381" s="17">
        <v>3897</v>
      </c>
    </row>
    <row r="3382" spans="1:2" x14ac:dyDescent="0.45">
      <c r="A3382" s="16" t="s">
        <v>1100</v>
      </c>
      <c r="B3382" s="17">
        <v>664</v>
      </c>
    </row>
    <row r="3383" spans="1:2" x14ac:dyDescent="0.45">
      <c r="A3383" s="16" t="s">
        <v>4304</v>
      </c>
      <c r="B3383" s="17">
        <v>3898</v>
      </c>
    </row>
    <row r="3384" spans="1:2" x14ac:dyDescent="0.45">
      <c r="A3384" s="16" t="s">
        <v>1101</v>
      </c>
      <c r="B3384" s="17">
        <v>665</v>
      </c>
    </row>
    <row r="3385" spans="1:2" x14ac:dyDescent="0.45">
      <c r="A3385" s="16" t="s">
        <v>1852</v>
      </c>
      <c r="B3385" s="17">
        <v>1429</v>
      </c>
    </row>
    <row r="3386" spans="1:2" x14ac:dyDescent="0.45">
      <c r="A3386" s="16" t="s">
        <v>1669</v>
      </c>
      <c r="B3386" s="17">
        <v>1244</v>
      </c>
    </row>
    <row r="3387" spans="1:2" x14ac:dyDescent="0.45">
      <c r="A3387" s="16" t="s">
        <v>4305</v>
      </c>
      <c r="B3387" s="17">
        <v>3899</v>
      </c>
    </row>
    <row r="3388" spans="1:2" x14ac:dyDescent="0.45">
      <c r="A3388" s="16" t="s">
        <v>1102</v>
      </c>
      <c r="B3388" s="17">
        <v>666</v>
      </c>
    </row>
    <row r="3389" spans="1:2" x14ac:dyDescent="0.45">
      <c r="A3389" s="16" t="s">
        <v>1670</v>
      </c>
      <c r="B3389" s="17">
        <v>1245</v>
      </c>
    </row>
    <row r="3390" spans="1:2" x14ac:dyDescent="0.45">
      <c r="A3390" s="16" t="s">
        <v>4306</v>
      </c>
      <c r="B3390" s="17">
        <v>3900</v>
      </c>
    </row>
    <row r="3391" spans="1:2" x14ac:dyDescent="0.45">
      <c r="A3391" s="16" t="s">
        <v>4307</v>
      </c>
      <c r="B3391" s="17">
        <v>3901</v>
      </c>
    </row>
    <row r="3392" spans="1:2" x14ac:dyDescent="0.45">
      <c r="A3392" s="16" t="s">
        <v>1103</v>
      </c>
      <c r="B3392" s="17">
        <v>667</v>
      </c>
    </row>
    <row r="3393" spans="1:2" x14ac:dyDescent="0.45">
      <c r="A3393" s="16" t="s">
        <v>4308</v>
      </c>
      <c r="B3393" s="17">
        <v>3902</v>
      </c>
    </row>
    <row r="3394" spans="1:2" x14ac:dyDescent="0.45">
      <c r="A3394" s="16" t="s">
        <v>4309</v>
      </c>
      <c r="B3394" s="17">
        <v>3903</v>
      </c>
    </row>
    <row r="3395" spans="1:2" x14ac:dyDescent="0.45">
      <c r="A3395" s="16" t="s">
        <v>4310</v>
      </c>
      <c r="B3395" s="17">
        <v>3904</v>
      </c>
    </row>
    <row r="3396" spans="1:2" x14ac:dyDescent="0.45">
      <c r="A3396" s="16" t="s">
        <v>1671</v>
      </c>
      <c r="B3396" s="17">
        <v>1246</v>
      </c>
    </row>
    <row r="3397" spans="1:2" x14ac:dyDescent="0.45">
      <c r="A3397" s="16" t="s">
        <v>1853</v>
      </c>
      <c r="B3397" s="17">
        <v>1430</v>
      </c>
    </row>
    <row r="3398" spans="1:2" x14ac:dyDescent="0.45">
      <c r="A3398" s="16" t="s">
        <v>4311</v>
      </c>
      <c r="B3398" s="17">
        <v>3905</v>
      </c>
    </row>
    <row r="3399" spans="1:2" x14ac:dyDescent="0.45">
      <c r="A3399" s="16" t="s">
        <v>4312</v>
      </c>
      <c r="B3399" s="17">
        <v>3906</v>
      </c>
    </row>
    <row r="3400" spans="1:2" x14ac:dyDescent="0.45">
      <c r="A3400" s="16" t="s">
        <v>4313</v>
      </c>
      <c r="B3400" s="17">
        <v>3907</v>
      </c>
    </row>
    <row r="3401" spans="1:2" x14ac:dyDescent="0.45">
      <c r="A3401" s="16" t="s">
        <v>4314</v>
      </c>
      <c r="B3401" s="17">
        <v>3908</v>
      </c>
    </row>
    <row r="3402" spans="1:2" x14ac:dyDescent="0.45">
      <c r="A3402" s="16" t="s">
        <v>4315</v>
      </c>
      <c r="B3402" s="17">
        <v>3909</v>
      </c>
    </row>
    <row r="3403" spans="1:2" x14ac:dyDescent="0.45">
      <c r="A3403" s="16" t="s">
        <v>1104</v>
      </c>
      <c r="B3403" s="17">
        <v>668</v>
      </c>
    </row>
    <row r="3404" spans="1:2" x14ac:dyDescent="0.45">
      <c r="A3404" s="16" t="s">
        <v>4316</v>
      </c>
      <c r="B3404" s="17">
        <v>3910</v>
      </c>
    </row>
    <row r="3405" spans="1:2" x14ac:dyDescent="0.45">
      <c r="A3405" s="16" t="s">
        <v>4317</v>
      </c>
      <c r="B3405" s="17">
        <v>3911</v>
      </c>
    </row>
    <row r="3406" spans="1:2" x14ac:dyDescent="0.45">
      <c r="A3406" s="16" t="s">
        <v>4318</v>
      </c>
      <c r="B3406" s="17">
        <v>3912</v>
      </c>
    </row>
    <row r="3407" spans="1:2" x14ac:dyDescent="0.45">
      <c r="A3407" s="16" t="s">
        <v>4319</v>
      </c>
      <c r="B3407" s="17">
        <v>3913</v>
      </c>
    </row>
    <row r="3408" spans="1:2" x14ac:dyDescent="0.45">
      <c r="A3408" s="16" t="s">
        <v>4320</v>
      </c>
      <c r="B3408" s="17">
        <v>3914</v>
      </c>
    </row>
    <row r="3409" spans="1:2" x14ac:dyDescent="0.45">
      <c r="A3409" s="16" t="s">
        <v>4321</v>
      </c>
      <c r="B3409" s="17">
        <v>3915</v>
      </c>
    </row>
    <row r="3410" spans="1:2" x14ac:dyDescent="0.45">
      <c r="A3410" s="16" t="s">
        <v>4322</v>
      </c>
      <c r="B3410" s="17">
        <v>3916</v>
      </c>
    </row>
    <row r="3411" spans="1:2" x14ac:dyDescent="0.45">
      <c r="A3411" s="16" t="s">
        <v>4323</v>
      </c>
      <c r="B3411" s="17">
        <v>3917</v>
      </c>
    </row>
    <row r="3412" spans="1:2" x14ac:dyDescent="0.45">
      <c r="A3412" s="16" t="s">
        <v>4324</v>
      </c>
      <c r="B3412" s="17">
        <v>3918</v>
      </c>
    </row>
    <row r="3413" spans="1:2" x14ac:dyDescent="0.45">
      <c r="A3413" s="16" t="s">
        <v>1105</v>
      </c>
      <c r="B3413" s="17">
        <v>669</v>
      </c>
    </row>
    <row r="3414" spans="1:2" x14ac:dyDescent="0.45">
      <c r="A3414" s="16" t="s">
        <v>4325</v>
      </c>
      <c r="B3414" s="17">
        <v>3919</v>
      </c>
    </row>
    <row r="3415" spans="1:2" x14ac:dyDescent="0.45">
      <c r="A3415" s="16" t="s">
        <v>4326</v>
      </c>
      <c r="B3415" s="17">
        <v>3920</v>
      </c>
    </row>
    <row r="3416" spans="1:2" x14ac:dyDescent="0.45">
      <c r="A3416" s="16" t="s">
        <v>4327</v>
      </c>
      <c r="B3416" s="17">
        <v>3921</v>
      </c>
    </row>
    <row r="3417" spans="1:2" x14ac:dyDescent="0.45">
      <c r="A3417" s="16" t="s">
        <v>1106</v>
      </c>
      <c r="B3417" s="17">
        <v>670</v>
      </c>
    </row>
    <row r="3418" spans="1:2" x14ac:dyDescent="0.45">
      <c r="A3418" s="16" t="s">
        <v>1672</v>
      </c>
      <c r="B3418" s="17">
        <v>1247</v>
      </c>
    </row>
    <row r="3419" spans="1:2" x14ac:dyDescent="0.45">
      <c r="A3419" s="16" t="s">
        <v>1107</v>
      </c>
      <c r="B3419" s="17">
        <v>671</v>
      </c>
    </row>
    <row r="3420" spans="1:2" x14ac:dyDescent="0.45">
      <c r="A3420" s="16" t="s">
        <v>4328</v>
      </c>
      <c r="B3420" s="17">
        <v>3922</v>
      </c>
    </row>
    <row r="3421" spans="1:2" x14ac:dyDescent="0.45">
      <c r="A3421" s="16" t="s">
        <v>1673</v>
      </c>
      <c r="B3421" s="17">
        <v>1248</v>
      </c>
    </row>
    <row r="3422" spans="1:2" x14ac:dyDescent="0.45">
      <c r="A3422" s="16" t="s">
        <v>4329</v>
      </c>
      <c r="B3422" s="17">
        <v>3923</v>
      </c>
    </row>
    <row r="3423" spans="1:2" x14ac:dyDescent="0.45">
      <c r="A3423" s="16" t="s">
        <v>4330</v>
      </c>
      <c r="B3423" s="17">
        <v>3924</v>
      </c>
    </row>
    <row r="3424" spans="1:2" x14ac:dyDescent="0.45">
      <c r="A3424" s="16" t="s">
        <v>4331</v>
      </c>
      <c r="B3424" s="17">
        <v>3925</v>
      </c>
    </row>
    <row r="3425" spans="1:2" x14ac:dyDescent="0.45">
      <c r="A3425" s="16" t="s">
        <v>1108</v>
      </c>
      <c r="B3425" s="17">
        <v>672</v>
      </c>
    </row>
    <row r="3426" spans="1:2" x14ac:dyDescent="0.45">
      <c r="A3426" s="16" t="s">
        <v>4332</v>
      </c>
      <c r="B3426" s="17">
        <v>3926</v>
      </c>
    </row>
    <row r="3427" spans="1:2" x14ac:dyDescent="0.45">
      <c r="A3427" s="16" t="s">
        <v>4333</v>
      </c>
      <c r="B3427" s="17">
        <v>3927</v>
      </c>
    </row>
    <row r="3428" spans="1:2" x14ac:dyDescent="0.45">
      <c r="A3428" s="16" t="s">
        <v>4334</v>
      </c>
      <c r="B3428" s="17">
        <v>3928</v>
      </c>
    </row>
    <row r="3429" spans="1:2" x14ac:dyDescent="0.45">
      <c r="A3429" s="16" t="s">
        <v>4335</v>
      </c>
      <c r="B3429" s="17">
        <v>3929</v>
      </c>
    </row>
    <row r="3430" spans="1:2" x14ac:dyDescent="0.45">
      <c r="A3430" s="16" t="s">
        <v>4336</v>
      </c>
      <c r="B3430" s="17">
        <v>3930</v>
      </c>
    </row>
    <row r="3431" spans="1:2" x14ac:dyDescent="0.45">
      <c r="A3431" s="16" t="s">
        <v>4337</v>
      </c>
      <c r="B3431" s="17">
        <v>3931</v>
      </c>
    </row>
    <row r="3432" spans="1:2" x14ac:dyDescent="0.45">
      <c r="A3432" s="16" t="s">
        <v>4338</v>
      </c>
      <c r="B3432" s="17">
        <v>3932</v>
      </c>
    </row>
    <row r="3433" spans="1:2" x14ac:dyDescent="0.45">
      <c r="A3433" s="16" t="s">
        <v>4339</v>
      </c>
      <c r="B3433" s="17">
        <v>3933</v>
      </c>
    </row>
    <row r="3434" spans="1:2" x14ac:dyDescent="0.45">
      <c r="A3434" s="16" t="s">
        <v>1109</v>
      </c>
      <c r="B3434" s="17">
        <v>673</v>
      </c>
    </row>
    <row r="3435" spans="1:2" x14ac:dyDescent="0.45">
      <c r="A3435" s="16" t="s">
        <v>4340</v>
      </c>
      <c r="B3435" s="17">
        <v>3934</v>
      </c>
    </row>
    <row r="3436" spans="1:2" x14ac:dyDescent="0.45">
      <c r="A3436" s="16" t="s">
        <v>4341</v>
      </c>
      <c r="B3436" s="17">
        <v>3935</v>
      </c>
    </row>
    <row r="3437" spans="1:2" x14ac:dyDescent="0.45">
      <c r="A3437" s="16" t="s">
        <v>1110</v>
      </c>
      <c r="B3437" s="17">
        <v>674</v>
      </c>
    </row>
    <row r="3438" spans="1:2" x14ac:dyDescent="0.45">
      <c r="A3438" s="16" t="s">
        <v>4342</v>
      </c>
      <c r="B3438" s="17">
        <v>3936</v>
      </c>
    </row>
    <row r="3439" spans="1:2" x14ac:dyDescent="0.45">
      <c r="A3439" s="16" t="s">
        <v>4343</v>
      </c>
      <c r="B3439" s="17">
        <v>3937</v>
      </c>
    </row>
    <row r="3440" spans="1:2" x14ac:dyDescent="0.45">
      <c r="A3440" s="16" t="s">
        <v>1111</v>
      </c>
      <c r="B3440" s="17">
        <v>675</v>
      </c>
    </row>
    <row r="3441" spans="1:2" x14ac:dyDescent="0.45">
      <c r="A3441" s="16" t="s">
        <v>1112</v>
      </c>
      <c r="B3441" s="17">
        <v>676</v>
      </c>
    </row>
    <row r="3442" spans="1:2" x14ac:dyDescent="0.45">
      <c r="A3442" s="16" t="s">
        <v>4344</v>
      </c>
      <c r="B3442" s="17">
        <v>3938</v>
      </c>
    </row>
    <row r="3443" spans="1:2" x14ac:dyDescent="0.45">
      <c r="A3443" s="16" t="s">
        <v>4345</v>
      </c>
      <c r="B3443" s="17">
        <v>3939</v>
      </c>
    </row>
    <row r="3444" spans="1:2" x14ac:dyDescent="0.45">
      <c r="A3444" s="16" t="s">
        <v>4346</v>
      </c>
      <c r="B3444" s="17">
        <v>3940</v>
      </c>
    </row>
    <row r="3445" spans="1:2" x14ac:dyDescent="0.45">
      <c r="A3445" s="16" t="s">
        <v>4347</v>
      </c>
      <c r="B3445" s="17">
        <v>3941</v>
      </c>
    </row>
    <row r="3446" spans="1:2" x14ac:dyDescent="0.45">
      <c r="A3446" s="16" t="s">
        <v>4348</v>
      </c>
      <c r="B3446" s="17">
        <v>3942</v>
      </c>
    </row>
    <row r="3447" spans="1:2" x14ac:dyDescent="0.45">
      <c r="A3447" s="16" t="s">
        <v>4349</v>
      </c>
      <c r="B3447" s="17">
        <v>3943</v>
      </c>
    </row>
    <row r="3448" spans="1:2" x14ac:dyDescent="0.45">
      <c r="A3448" s="16" t="s">
        <v>4350</v>
      </c>
      <c r="B3448" s="17">
        <v>3944</v>
      </c>
    </row>
    <row r="3449" spans="1:2" x14ac:dyDescent="0.45">
      <c r="A3449" s="16" t="s">
        <v>1113</v>
      </c>
      <c r="B3449" s="17">
        <v>677</v>
      </c>
    </row>
    <row r="3450" spans="1:2" x14ac:dyDescent="0.45">
      <c r="A3450" s="16" t="s">
        <v>4351</v>
      </c>
      <c r="B3450" s="17">
        <v>3945</v>
      </c>
    </row>
    <row r="3451" spans="1:2" x14ac:dyDescent="0.45">
      <c r="A3451" s="16" t="s">
        <v>1114</v>
      </c>
      <c r="B3451" s="17">
        <v>678</v>
      </c>
    </row>
    <row r="3452" spans="1:2" x14ac:dyDescent="0.45">
      <c r="A3452" s="16" t="s">
        <v>4352</v>
      </c>
      <c r="B3452" s="17">
        <v>3946</v>
      </c>
    </row>
    <row r="3453" spans="1:2" x14ac:dyDescent="0.45">
      <c r="A3453" s="16" t="s">
        <v>4353</v>
      </c>
      <c r="B3453" s="17">
        <v>3947</v>
      </c>
    </row>
    <row r="3454" spans="1:2" x14ac:dyDescent="0.45">
      <c r="A3454" s="16" t="s">
        <v>4354</v>
      </c>
      <c r="B3454" s="17">
        <v>3948</v>
      </c>
    </row>
    <row r="3455" spans="1:2" x14ac:dyDescent="0.45">
      <c r="A3455" s="16" t="s">
        <v>1115</v>
      </c>
      <c r="B3455" s="17">
        <v>679</v>
      </c>
    </row>
    <row r="3456" spans="1:2" x14ac:dyDescent="0.45">
      <c r="A3456" s="16" t="s">
        <v>4355</v>
      </c>
      <c r="B3456" s="17">
        <v>3949</v>
      </c>
    </row>
    <row r="3457" spans="1:2" x14ac:dyDescent="0.45">
      <c r="A3457" s="16" t="s">
        <v>4356</v>
      </c>
      <c r="B3457" s="17">
        <v>3950</v>
      </c>
    </row>
    <row r="3458" spans="1:2" x14ac:dyDescent="0.45">
      <c r="A3458" s="16" t="s">
        <v>4357</v>
      </c>
      <c r="B3458" s="17">
        <v>3951</v>
      </c>
    </row>
    <row r="3459" spans="1:2" x14ac:dyDescent="0.45">
      <c r="A3459" s="16" t="s">
        <v>4358</v>
      </c>
      <c r="B3459" s="17">
        <v>3952</v>
      </c>
    </row>
    <row r="3460" spans="1:2" x14ac:dyDescent="0.45">
      <c r="A3460" s="16" t="s">
        <v>4359</v>
      </c>
      <c r="B3460" s="17">
        <v>3953</v>
      </c>
    </row>
    <row r="3461" spans="1:2" x14ac:dyDescent="0.45">
      <c r="A3461" s="16" t="s">
        <v>4360</v>
      </c>
      <c r="B3461" s="17">
        <v>3954</v>
      </c>
    </row>
    <row r="3462" spans="1:2" x14ac:dyDescent="0.45">
      <c r="A3462" s="16" t="s">
        <v>4361</v>
      </c>
      <c r="B3462" s="17">
        <v>3955</v>
      </c>
    </row>
    <row r="3463" spans="1:2" x14ac:dyDescent="0.45">
      <c r="A3463" s="16" t="s">
        <v>4362</v>
      </c>
      <c r="B3463" s="17">
        <v>3956</v>
      </c>
    </row>
    <row r="3464" spans="1:2" x14ac:dyDescent="0.45">
      <c r="A3464" s="16" t="s">
        <v>4363</v>
      </c>
      <c r="B3464" s="17">
        <v>3957</v>
      </c>
    </row>
    <row r="3465" spans="1:2" x14ac:dyDescent="0.45">
      <c r="A3465" s="16" t="s">
        <v>4364</v>
      </c>
      <c r="B3465" s="17">
        <v>3958</v>
      </c>
    </row>
    <row r="3466" spans="1:2" x14ac:dyDescent="0.45">
      <c r="A3466" s="16" t="s">
        <v>4365</v>
      </c>
      <c r="B3466" s="17">
        <v>3959</v>
      </c>
    </row>
    <row r="3467" spans="1:2" x14ac:dyDescent="0.45">
      <c r="A3467" s="16" t="s">
        <v>4366</v>
      </c>
      <c r="B3467" s="17">
        <v>3960</v>
      </c>
    </row>
    <row r="3468" spans="1:2" x14ac:dyDescent="0.45">
      <c r="A3468" s="16" t="s">
        <v>1116</v>
      </c>
      <c r="B3468" s="17">
        <v>680</v>
      </c>
    </row>
    <row r="3469" spans="1:2" x14ac:dyDescent="0.45">
      <c r="A3469" s="16" t="s">
        <v>4367</v>
      </c>
      <c r="B3469" s="17">
        <v>3961</v>
      </c>
    </row>
    <row r="3470" spans="1:2" x14ac:dyDescent="0.45">
      <c r="A3470" s="16" t="s">
        <v>4368</v>
      </c>
      <c r="B3470" s="17">
        <v>3962</v>
      </c>
    </row>
    <row r="3471" spans="1:2" x14ac:dyDescent="0.45">
      <c r="A3471" s="16" t="s">
        <v>4369</v>
      </c>
      <c r="B3471" s="17">
        <v>3963</v>
      </c>
    </row>
    <row r="3472" spans="1:2" x14ac:dyDescent="0.45">
      <c r="A3472" s="16" t="s">
        <v>1674</v>
      </c>
      <c r="B3472" s="17">
        <v>1249</v>
      </c>
    </row>
    <row r="3473" spans="1:2" x14ac:dyDescent="0.45">
      <c r="A3473" s="16" t="s">
        <v>4370</v>
      </c>
      <c r="B3473" s="17">
        <v>3964</v>
      </c>
    </row>
    <row r="3474" spans="1:2" x14ac:dyDescent="0.45">
      <c r="A3474" s="16" t="s">
        <v>1117</v>
      </c>
      <c r="B3474" s="17">
        <v>681</v>
      </c>
    </row>
    <row r="3475" spans="1:2" x14ac:dyDescent="0.45">
      <c r="A3475" s="16" t="s">
        <v>4371</v>
      </c>
      <c r="B3475" s="17">
        <v>3965</v>
      </c>
    </row>
    <row r="3476" spans="1:2" x14ac:dyDescent="0.45">
      <c r="A3476" s="16" t="s">
        <v>1118</v>
      </c>
      <c r="B3476" s="17">
        <v>682</v>
      </c>
    </row>
    <row r="3477" spans="1:2" x14ac:dyDescent="0.45">
      <c r="A3477" s="16" t="s">
        <v>1675</v>
      </c>
      <c r="B3477" s="17">
        <v>1250</v>
      </c>
    </row>
    <row r="3478" spans="1:2" x14ac:dyDescent="0.45">
      <c r="A3478" s="16" t="s">
        <v>4372</v>
      </c>
      <c r="B3478" s="17">
        <v>3966</v>
      </c>
    </row>
    <row r="3479" spans="1:2" x14ac:dyDescent="0.45">
      <c r="A3479" s="16" t="s">
        <v>1119</v>
      </c>
      <c r="B3479" s="17">
        <v>683</v>
      </c>
    </row>
    <row r="3480" spans="1:2" x14ac:dyDescent="0.45">
      <c r="A3480" s="16" t="s">
        <v>4373</v>
      </c>
      <c r="B3480" s="17">
        <v>3967</v>
      </c>
    </row>
    <row r="3481" spans="1:2" x14ac:dyDescent="0.45">
      <c r="A3481" s="16" t="s">
        <v>4374</v>
      </c>
      <c r="B3481" s="17">
        <v>3968</v>
      </c>
    </row>
    <row r="3482" spans="1:2" x14ac:dyDescent="0.45">
      <c r="A3482" s="16" t="s">
        <v>4375</v>
      </c>
      <c r="B3482" s="17">
        <v>3969</v>
      </c>
    </row>
    <row r="3483" spans="1:2" x14ac:dyDescent="0.45">
      <c r="A3483" s="16" t="s">
        <v>1120</v>
      </c>
      <c r="B3483" s="17">
        <v>684</v>
      </c>
    </row>
    <row r="3484" spans="1:2" x14ac:dyDescent="0.45">
      <c r="A3484" s="16" t="s">
        <v>4376</v>
      </c>
      <c r="B3484" s="17">
        <v>3970</v>
      </c>
    </row>
    <row r="3485" spans="1:2" x14ac:dyDescent="0.45">
      <c r="A3485" s="16" t="s">
        <v>4377</v>
      </c>
      <c r="B3485" s="17">
        <v>3971</v>
      </c>
    </row>
    <row r="3486" spans="1:2" x14ac:dyDescent="0.45">
      <c r="A3486" s="16" t="s">
        <v>4378</v>
      </c>
      <c r="B3486" s="17">
        <v>3972</v>
      </c>
    </row>
    <row r="3487" spans="1:2" x14ac:dyDescent="0.45">
      <c r="A3487" s="16" t="s">
        <v>4379</v>
      </c>
      <c r="B3487" s="17">
        <v>3973</v>
      </c>
    </row>
    <row r="3488" spans="1:2" x14ac:dyDescent="0.45">
      <c r="A3488" s="16" t="s">
        <v>4380</v>
      </c>
      <c r="B3488" s="17">
        <v>3974</v>
      </c>
    </row>
    <row r="3489" spans="1:2" x14ac:dyDescent="0.45">
      <c r="A3489" s="16" t="s">
        <v>4381</v>
      </c>
      <c r="B3489" s="17">
        <v>3975</v>
      </c>
    </row>
    <row r="3490" spans="1:2" x14ac:dyDescent="0.45">
      <c r="A3490" s="16" t="s">
        <v>1121</v>
      </c>
      <c r="B3490" s="17">
        <v>685</v>
      </c>
    </row>
    <row r="3491" spans="1:2" x14ac:dyDescent="0.45">
      <c r="A3491" s="16" t="s">
        <v>4382</v>
      </c>
      <c r="B3491" s="17">
        <v>3976</v>
      </c>
    </row>
    <row r="3492" spans="1:2" x14ac:dyDescent="0.45">
      <c r="A3492" s="16" t="s">
        <v>4383</v>
      </c>
      <c r="B3492" s="17">
        <v>3977</v>
      </c>
    </row>
    <row r="3493" spans="1:2" x14ac:dyDescent="0.45">
      <c r="A3493" s="16" t="s">
        <v>1122</v>
      </c>
      <c r="B3493" s="17">
        <v>686</v>
      </c>
    </row>
    <row r="3494" spans="1:2" x14ac:dyDescent="0.45">
      <c r="A3494" s="16" t="s">
        <v>4384</v>
      </c>
      <c r="B3494" s="17">
        <v>3978</v>
      </c>
    </row>
    <row r="3495" spans="1:2" x14ac:dyDescent="0.45">
      <c r="A3495" s="16" t="s">
        <v>4385</v>
      </c>
      <c r="B3495" s="17">
        <v>3979</v>
      </c>
    </row>
    <row r="3496" spans="1:2" x14ac:dyDescent="0.45">
      <c r="A3496" s="16" t="s">
        <v>4386</v>
      </c>
      <c r="B3496" s="17">
        <v>3980</v>
      </c>
    </row>
    <row r="3497" spans="1:2" x14ac:dyDescent="0.45">
      <c r="A3497" s="16" t="s">
        <v>4387</v>
      </c>
      <c r="B3497" s="17">
        <v>3981</v>
      </c>
    </row>
    <row r="3498" spans="1:2" x14ac:dyDescent="0.45">
      <c r="A3498" s="16" t="s">
        <v>4388</v>
      </c>
      <c r="B3498" s="17">
        <v>3982</v>
      </c>
    </row>
    <row r="3499" spans="1:2" x14ac:dyDescent="0.45">
      <c r="A3499" s="16" t="s">
        <v>4389</v>
      </c>
      <c r="B3499" s="17">
        <v>3983</v>
      </c>
    </row>
    <row r="3500" spans="1:2" x14ac:dyDescent="0.45">
      <c r="A3500" s="16" t="s">
        <v>4390</v>
      </c>
      <c r="B3500" s="17">
        <v>3984</v>
      </c>
    </row>
    <row r="3501" spans="1:2" x14ac:dyDescent="0.45">
      <c r="A3501" s="16" t="s">
        <v>4391</v>
      </c>
      <c r="B3501" s="17">
        <v>3985</v>
      </c>
    </row>
    <row r="3502" spans="1:2" x14ac:dyDescent="0.45">
      <c r="A3502" s="16" t="s">
        <v>4392</v>
      </c>
      <c r="B3502" s="17">
        <v>3986</v>
      </c>
    </row>
    <row r="3503" spans="1:2" x14ac:dyDescent="0.45">
      <c r="A3503" s="16" t="s">
        <v>4393</v>
      </c>
      <c r="B3503" s="17">
        <v>3987</v>
      </c>
    </row>
    <row r="3504" spans="1:2" x14ac:dyDescent="0.45">
      <c r="A3504" s="16" t="s">
        <v>4394</v>
      </c>
      <c r="B3504" s="17">
        <v>3988</v>
      </c>
    </row>
    <row r="3505" spans="1:2" x14ac:dyDescent="0.45">
      <c r="A3505" s="16" t="s">
        <v>4395</v>
      </c>
      <c r="B3505" s="17">
        <v>3989</v>
      </c>
    </row>
    <row r="3506" spans="1:2" x14ac:dyDescent="0.45">
      <c r="A3506" s="16" t="s">
        <v>4396</v>
      </c>
      <c r="B3506" s="17">
        <v>3990</v>
      </c>
    </row>
    <row r="3507" spans="1:2" x14ac:dyDescent="0.45">
      <c r="A3507" s="16" t="s">
        <v>4397</v>
      </c>
      <c r="B3507" s="17">
        <v>3991</v>
      </c>
    </row>
    <row r="3508" spans="1:2" x14ac:dyDescent="0.45">
      <c r="A3508" s="16" t="s">
        <v>4398</v>
      </c>
      <c r="B3508" s="17">
        <v>3992</v>
      </c>
    </row>
    <row r="3509" spans="1:2" x14ac:dyDescent="0.45">
      <c r="A3509" s="16" t="s">
        <v>4399</v>
      </c>
      <c r="B3509" s="17">
        <v>3993</v>
      </c>
    </row>
    <row r="3510" spans="1:2" x14ac:dyDescent="0.45">
      <c r="A3510" s="16" t="s">
        <v>4400</v>
      </c>
      <c r="B3510" s="17">
        <v>3994</v>
      </c>
    </row>
    <row r="3511" spans="1:2" x14ac:dyDescent="0.45">
      <c r="A3511" s="16" t="s">
        <v>4401</v>
      </c>
      <c r="B3511" s="17">
        <v>3995</v>
      </c>
    </row>
    <row r="3512" spans="1:2" x14ac:dyDescent="0.45">
      <c r="A3512" s="16" t="s">
        <v>4402</v>
      </c>
      <c r="B3512" s="17">
        <v>3996</v>
      </c>
    </row>
    <row r="3513" spans="1:2" x14ac:dyDescent="0.45">
      <c r="A3513" s="16" t="s">
        <v>4403</v>
      </c>
      <c r="B3513" s="17">
        <v>3997</v>
      </c>
    </row>
    <row r="3514" spans="1:2" x14ac:dyDescent="0.45">
      <c r="A3514" s="16" t="s">
        <v>4404</v>
      </c>
      <c r="B3514" s="17">
        <v>3998</v>
      </c>
    </row>
    <row r="3515" spans="1:2" x14ac:dyDescent="0.45">
      <c r="A3515" s="16" t="s">
        <v>4405</v>
      </c>
      <c r="B3515" s="17">
        <v>3999</v>
      </c>
    </row>
    <row r="3516" spans="1:2" x14ac:dyDescent="0.45">
      <c r="A3516" s="16" t="s">
        <v>4406</v>
      </c>
      <c r="B3516" s="17">
        <v>4000</v>
      </c>
    </row>
    <row r="3517" spans="1:2" x14ac:dyDescent="0.45">
      <c r="A3517" s="16" t="s">
        <v>1123</v>
      </c>
      <c r="B3517" s="17">
        <v>687</v>
      </c>
    </row>
    <row r="3518" spans="1:2" x14ac:dyDescent="0.45">
      <c r="A3518" s="16" t="s">
        <v>4407</v>
      </c>
      <c r="B3518" s="17">
        <v>4001</v>
      </c>
    </row>
    <row r="3519" spans="1:2" x14ac:dyDescent="0.45">
      <c r="A3519" s="16" t="s">
        <v>4408</v>
      </c>
      <c r="B3519" s="17">
        <v>4002</v>
      </c>
    </row>
    <row r="3520" spans="1:2" x14ac:dyDescent="0.45">
      <c r="A3520" s="16" t="s">
        <v>1124</v>
      </c>
      <c r="B3520" s="17">
        <v>688</v>
      </c>
    </row>
    <row r="3521" spans="1:2" x14ac:dyDescent="0.45">
      <c r="A3521" s="16" t="s">
        <v>1676</v>
      </c>
      <c r="B3521" s="17">
        <v>1251</v>
      </c>
    </row>
    <row r="3522" spans="1:2" x14ac:dyDescent="0.45">
      <c r="A3522" s="16" t="s">
        <v>1677</v>
      </c>
      <c r="B3522" s="17">
        <v>1252</v>
      </c>
    </row>
    <row r="3523" spans="1:2" x14ac:dyDescent="0.45">
      <c r="A3523" s="16" t="s">
        <v>1678</v>
      </c>
      <c r="B3523" s="17">
        <v>1253</v>
      </c>
    </row>
    <row r="3524" spans="1:2" x14ac:dyDescent="0.45">
      <c r="A3524" s="16" t="s">
        <v>1679</v>
      </c>
      <c r="B3524" s="17">
        <v>1254</v>
      </c>
    </row>
    <row r="3525" spans="1:2" x14ac:dyDescent="0.45">
      <c r="A3525" s="16" t="s">
        <v>4409</v>
      </c>
      <c r="B3525" s="17">
        <v>4003</v>
      </c>
    </row>
    <row r="3526" spans="1:2" x14ac:dyDescent="0.45">
      <c r="A3526" s="16" t="s">
        <v>4410</v>
      </c>
      <c r="B3526" s="17">
        <v>4004</v>
      </c>
    </row>
    <row r="3527" spans="1:2" x14ac:dyDescent="0.45">
      <c r="A3527" s="16" t="s">
        <v>1125</v>
      </c>
      <c r="B3527" s="17">
        <v>689</v>
      </c>
    </row>
    <row r="3528" spans="1:2" x14ac:dyDescent="0.45">
      <c r="A3528" s="16" t="s">
        <v>4411</v>
      </c>
      <c r="B3528" s="17">
        <v>4005</v>
      </c>
    </row>
    <row r="3529" spans="1:2" x14ac:dyDescent="0.45">
      <c r="A3529" s="16" t="s">
        <v>1126</v>
      </c>
      <c r="B3529" s="17">
        <v>690</v>
      </c>
    </row>
    <row r="3530" spans="1:2" x14ac:dyDescent="0.45">
      <c r="A3530" s="16" t="s">
        <v>4412</v>
      </c>
      <c r="B3530" s="17">
        <v>4006</v>
      </c>
    </row>
    <row r="3531" spans="1:2" x14ac:dyDescent="0.45">
      <c r="A3531" s="16" t="s">
        <v>1127</v>
      </c>
      <c r="B3531" s="17">
        <v>691</v>
      </c>
    </row>
    <row r="3532" spans="1:2" x14ac:dyDescent="0.45">
      <c r="A3532" s="16" t="s">
        <v>4413</v>
      </c>
      <c r="B3532" s="17">
        <v>4007</v>
      </c>
    </row>
    <row r="3533" spans="1:2" x14ac:dyDescent="0.45">
      <c r="A3533" s="16" t="s">
        <v>1128</v>
      </c>
      <c r="B3533" s="17">
        <v>692</v>
      </c>
    </row>
    <row r="3534" spans="1:2" x14ac:dyDescent="0.45">
      <c r="A3534" s="16" t="s">
        <v>4414</v>
      </c>
      <c r="B3534" s="17">
        <v>4008</v>
      </c>
    </row>
    <row r="3535" spans="1:2" x14ac:dyDescent="0.45">
      <c r="A3535" s="16" t="s">
        <v>4415</v>
      </c>
      <c r="B3535" s="17">
        <v>4009</v>
      </c>
    </row>
    <row r="3536" spans="1:2" x14ac:dyDescent="0.45">
      <c r="A3536" s="16" t="s">
        <v>4416</v>
      </c>
      <c r="B3536" s="17">
        <v>4010</v>
      </c>
    </row>
    <row r="3537" spans="1:2" x14ac:dyDescent="0.45">
      <c r="A3537" s="16" t="s">
        <v>4417</v>
      </c>
      <c r="B3537" s="17">
        <v>4011</v>
      </c>
    </row>
    <row r="3538" spans="1:2" x14ac:dyDescent="0.45">
      <c r="A3538" s="16" t="s">
        <v>1129</v>
      </c>
      <c r="B3538" s="17">
        <v>693</v>
      </c>
    </row>
    <row r="3539" spans="1:2" x14ac:dyDescent="0.45">
      <c r="A3539" s="16" t="s">
        <v>4418</v>
      </c>
      <c r="B3539" s="17">
        <v>4012</v>
      </c>
    </row>
    <row r="3540" spans="1:2" x14ac:dyDescent="0.45">
      <c r="A3540" s="16" t="s">
        <v>1130</v>
      </c>
      <c r="B3540" s="17">
        <v>694</v>
      </c>
    </row>
    <row r="3541" spans="1:2" x14ac:dyDescent="0.45">
      <c r="A3541" s="16" t="s">
        <v>1680</v>
      </c>
      <c r="B3541" s="17">
        <v>1255</v>
      </c>
    </row>
    <row r="3542" spans="1:2" x14ac:dyDescent="0.45">
      <c r="A3542" s="16" t="s">
        <v>4419</v>
      </c>
      <c r="B3542" s="17">
        <v>4013</v>
      </c>
    </row>
    <row r="3543" spans="1:2" x14ac:dyDescent="0.45">
      <c r="A3543" s="16" t="s">
        <v>1131</v>
      </c>
      <c r="B3543" s="17">
        <v>695</v>
      </c>
    </row>
    <row r="3544" spans="1:2" x14ac:dyDescent="0.45">
      <c r="A3544" s="16" t="s">
        <v>1681</v>
      </c>
      <c r="B3544" s="17">
        <v>1256</v>
      </c>
    </row>
    <row r="3545" spans="1:2" x14ac:dyDescent="0.45">
      <c r="A3545" s="16" t="s">
        <v>1682</v>
      </c>
      <c r="B3545" s="17">
        <v>1257</v>
      </c>
    </row>
    <row r="3546" spans="1:2" x14ac:dyDescent="0.45">
      <c r="A3546" s="16" t="s">
        <v>4420</v>
      </c>
      <c r="B3546" s="17">
        <v>4014</v>
      </c>
    </row>
    <row r="3547" spans="1:2" x14ac:dyDescent="0.45">
      <c r="A3547" s="16" t="s">
        <v>4421</v>
      </c>
      <c r="B3547" s="17">
        <v>4015</v>
      </c>
    </row>
    <row r="3548" spans="1:2" x14ac:dyDescent="0.45">
      <c r="A3548" s="16" t="s">
        <v>4422</v>
      </c>
      <c r="B3548" s="17">
        <v>4016</v>
      </c>
    </row>
    <row r="3549" spans="1:2" x14ac:dyDescent="0.45">
      <c r="A3549" s="16" t="s">
        <v>4423</v>
      </c>
      <c r="B3549" s="17">
        <v>4017</v>
      </c>
    </row>
    <row r="3550" spans="1:2" x14ac:dyDescent="0.45">
      <c r="A3550" s="16" t="s">
        <v>4424</v>
      </c>
      <c r="B3550" s="17">
        <v>4018</v>
      </c>
    </row>
    <row r="3551" spans="1:2" x14ac:dyDescent="0.45">
      <c r="A3551" s="16" t="s">
        <v>4425</v>
      </c>
      <c r="B3551" s="17">
        <v>4019</v>
      </c>
    </row>
    <row r="3552" spans="1:2" x14ac:dyDescent="0.45">
      <c r="A3552" s="16" t="s">
        <v>4426</v>
      </c>
      <c r="B3552" s="17">
        <v>4020</v>
      </c>
    </row>
    <row r="3553" spans="1:2" x14ac:dyDescent="0.45">
      <c r="A3553" s="16" t="s">
        <v>4427</v>
      </c>
      <c r="B3553" s="17">
        <v>4021</v>
      </c>
    </row>
    <row r="3554" spans="1:2" x14ac:dyDescent="0.45">
      <c r="A3554" s="16" t="s">
        <v>1132</v>
      </c>
      <c r="B3554" s="17">
        <v>696</v>
      </c>
    </row>
    <row r="3555" spans="1:2" x14ac:dyDescent="0.45">
      <c r="A3555" s="16" t="s">
        <v>1683</v>
      </c>
      <c r="B3555" s="17">
        <v>1258</v>
      </c>
    </row>
    <row r="3556" spans="1:2" x14ac:dyDescent="0.45">
      <c r="A3556" s="16" t="s">
        <v>1684</v>
      </c>
      <c r="B3556" s="17">
        <v>1259</v>
      </c>
    </row>
    <row r="3557" spans="1:2" x14ac:dyDescent="0.45">
      <c r="A3557" s="16" t="s">
        <v>1893</v>
      </c>
      <c r="B3557" s="17">
        <v>1470</v>
      </c>
    </row>
    <row r="3558" spans="1:2" x14ac:dyDescent="0.45">
      <c r="A3558" s="16" t="s">
        <v>1133</v>
      </c>
      <c r="B3558" s="17">
        <v>697</v>
      </c>
    </row>
    <row r="3559" spans="1:2" x14ac:dyDescent="0.45">
      <c r="A3559" s="16" t="s">
        <v>4428</v>
      </c>
      <c r="B3559" s="17">
        <v>4022</v>
      </c>
    </row>
    <row r="3560" spans="1:2" x14ac:dyDescent="0.45">
      <c r="A3560" s="16" t="s">
        <v>1134</v>
      </c>
      <c r="B3560" s="17">
        <v>698</v>
      </c>
    </row>
    <row r="3561" spans="1:2" x14ac:dyDescent="0.45">
      <c r="A3561" s="16" t="s">
        <v>4429</v>
      </c>
      <c r="B3561" s="17">
        <v>4023</v>
      </c>
    </row>
    <row r="3562" spans="1:2" x14ac:dyDescent="0.45">
      <c r="A3562" s="16" t="s">
        <v>1135</v>
      </c>
      <c r="B3562" s="17">
        <v>699</v>
      </c>
    </row>
    <row r="3563" spans="1:2" x14ac:dyDescent="0.45">
      <c r="A3563" s="16" t="s">
        <v>1685</v>
      </c>
      <c r="B3563" s="17">
        <v>1260</v>
      </c>
    </row>
    <row r="3564" spans="1:2" x14ac:dyDescent="0.45">
      <c r="A3564" s="16" t="s">
        <v>1136</v>
      </c>
      <c r="B3564" s="17">
        <v>700</v>
      </c>
    </row>
    <row r="3565" spans="1:2" x14ac:dyDescent="0.45">
      <c r="A3565" s="16" t="s">
        <v>4430</v>
      </c>
      <c r="B3565" s="17">
        <v>4024</v>
      </c>
    </row>
    <row r="3566" spans="1:2" x14ac:dyDescent="0.45">
      <c r="A3566" s="16" t="s">
        <v>1686</v>
      </c>
      <c r="B3566" s="17">
        <v>1261</v>
      </c>
    </row>
    <row r="3567" spans="1:2" x14ac:dyDescent="0.45">
      <c r="A3567" s="16" t="s">
        <v>4431</v>
      </c>
      <c r="B3567" s="17">
        <v>4025</v>
      </c>
    </row>
    <row r="3568" spans="1:2" x14ac:dyDescent="0.45">
      <c r="A3568" s="16" t="s">
        <v>4432</v>
      </c>
      <c r="B3568" s="17">
        <v>4026</v>
      </c>
    </row>
    <row r="3569" spans="1:2" x14ac:dyDescent="0.45">
      <c r="A3569" s="16" t="s">
        <v>1687</v>
      </c>
      <c r="B3569" s="17">
        <v>1262</v>
      </c>
    </row>
    <row r="3570" spans="1:2" x14ac:dyDescent="0.45">
      <c r="A3570" s="16" t="s">
        <v>1688</v>
      </c>
      <c r="B3570" s="17">
        <v>1263</v>
      </c>
    </row>
    <row r="3571" spans="1:2" x14ac:dyDescent="0.45">
      <c r="A3571" s="16" t="s">
        <v>4433</v>
      </c>
      <c r="B3571" s="17">
        <v>4027</v>
      </c>
    </row>
    <row r="3572" spans="1:2" x14ac:dyDescent="0.45">
      <c r="A3572" s="16" t="s">
        <v>4434</v>
      </c>
      <c r="B3572" s="17">
        <v>4028</v>
      </c>
    </row>
    <row r="3573" spans="1:2" x14ac:dyDescent="0.45">
      <c r="A3573" s="16" t="s">
        <v>4435</v>
      </c>
      <c r="B3573" s="17">
        <v>4029</v>
      </c>
    </row>
    <row r="3574" spans="1:2" x14ac:dyDescent="0.45">
      <c r="A3574" s="16" t="s">
        <v>4436</v>
      </c>
      <c r="B3574" s="17">
        <v>4030</v>
      </c>
    </row>
    <row r="3575" spans="1:2" x14ac:dyDescent="0.45">
      <c r="A3575" s="16" t="s">
        <v>4437</v>
      </c>
      <c r="B3575" s="17">
        <v>4031</v>
      </c>
    </row>
    <row r="3576" spans="1:2" x14ac:dyDescent="0.45">
      <c r="A3576" s="16" t="s">
        <v>4438</v>
      </c>
      <c r="B3576" s="17">
        <v>4032</v>
      </c>
    </row>
    <row r="3577" spans="1:2" x14ac:dyDescent="0.45">
      <c r="A3577" s="16" t="s">
        <v>1137</v>
      </c>
      <c r="B3577" s="17">
        <v>701</v>
      </c>
    </row>
    <row r="3578" spans="1:2" x14ac:dyDescent="0.45">
      <c r="A3578" s="16" t="s">
        <v>4439</v>
      </c>
      <c r="B3578" s="17">
        <v>4033</v>
      </c>
    </row>
    <row r="3579" spans="1:2" x14ac:dyDescent="0.45">
      <c r="A3579" s="16" t="s">
        <v>4440</v>
      </c>
      <c r="B3579" s="17">
        <v>4034</v>
      </c>
    </row>
    <row r="3580" spans="1:2" x14ac:dyDescent="0.45">
      <c r="A3580" s="16" t="s">
        <v>4441</v>
      </c>
      <c r="B3580" s="17">
        <v>4035</v>
      </c>
    </row>
    <row r="3581" spans="1:2" x14ac:dyDescent="0.45">
      <c r="A3581" s="16" t="s">
        <v>4442</v>
      </c>
      <c r="B3581" s="17">
        <v>4036</v>
      </c>
    </row>
    <row r="3582" spans="1:2" x14ac:dyDescent="0.45">
      <c r="A3582" s="16" t="s">
        <v>4443</v>
      </c>
      <c r="B3582" s="17">
        <v>4037</v>
      </c>
    </row>
    <row r="3583" spans="1:2" x14ac:dyDescent="0.45">
      <c r="A3583" s="16" t="s">
        <v>4444</v>
      </c>
      <c r="B3583" s="17">
        <v>4038</v>
      </c>
    </row>
    <row r="3584" spans="1:2" x14ac:dyDescent="0.45">
      <c r="A3584" s="16" t="s">
        <v>4445</v>
      </c>
      <c r="B3584" s="17">
        <v>4039</v>
      </c>
    </row>
    <row r="3585" spans="1:2" x14ac:dyDescent="0.45">
      <c r="A3585" s="16" t="s">
        <v>4446</v>
      </c>
      <c r="B3585" s="17">
        <v>4040</v>
      </c>
    </row>
    <row r="3586" spans="1:2" x14ac:dyDescent="0.45">
      <c r="A3586" s="16" t="s">
        <v>4447</v>
      </c>
      <c r="B3586" s="17">
        <v>4041</v>
      </c>
    </row>
    <row r="3587" spans="1:2" x14ac:dyDescent="0.45">
      <c r="A3587" s="16" t="s">
        <v>4448</v>
      </c>
      <c r="B3587" s="17">
        <v>4042</v>
      </c>
    </row>
    <row r="3588" spans="1:2" x14ac:dyDescent="0.45">
      <c r="A3588" s="16" t="s">
        <v>4449</v>
      </c>
      <c r="B3588" s="17">
        <v>4043</v>
      </c>
    </row>
    <row r="3589" spans="1:2" x14ac:dyDescent="0.45">
      <c r="A3589" s="16" t="s">
        <v>1138</v>
      </c>
      <c r="B3589" s="17">
        <v>702</v>
      </c>
    </row>
    <row r="3590" spans="1:2" x14ac:dyDescent="0.45">
      <c r="A3590" s="16" t="s">
        <v>4450</v>
      </c>
      <c r="B3590" s="17">
        <v>4044</v>
      </c>
    </row>
    <row r="3591" spans="1:2" x14ac:dyDescent="0.45">
      <c r="A3591" s="16" t="s">
        <v>1139</v>
      </c>
      <c r="B3591" s="17">
        <v>703</v>
      </c>
    </row>
    <row r="3592" spans="1:2" x14ac:dyDescent="0.45">
      <c r="A3592" s="16" t="s">
        <v>1689</v>
      </c>
      <c r="B3592" s="17">
        <v>1264</v>
      </c>
    </row>
    <row r="3593" spans="1:2" x14ac:dyDescent="0.45">
      <c r="A3593" s="16" t="s">
        <v>1690</v>
      </c>
      <c r="B3593" s="17">
        <v>1265</v>
      </c>
    </row>
    <row r="3594" spans="1:2" x14ac:dyDescent="0.45">
      <c r="A3594" s="16" t="s">
        <v>1140</v>
      </c>
      <c r="B3594" s="17">
        <v>704</v>
      </c>
    </row>
    <row r="3595" spans="1:2" x14ac:dyDescent="0.45">
      <c r="A3595" s="16" t="s">
        <v>4451</v>
      </c>
      <c r="B3595" s="17">
        <v>4045</v>
      </c>
    </row>
    <row r="3596" spans="1:2" x14ac:dyDescent="0.45">
      <c r="A3596" s="16" t="s">
        <v>4452</v>
      </c>
      <c r="B3596" s="17">
        <v>4046</v>
      </c>
    </row>
    <row r="3597" spans="1:2" x14ac:dyDescent="0.45">
      <c r="A3597" s="16" t="s">
        <v>1141</v>
      </c>
      <c r="B3597" s="17">
        <v>705</v>
      </c>
    </row>
    <row r="3598" spans="1:2" x14ac:dyDescent="0.45">
      <c r="A3598" s="16" t="s">
        <v>4453</v>
      </c>
      <c r="B3598" s="17">
        <v>4047</v>
      </c>
    </row>
    <row r="3599" spans="1:2" x14ac:dyDescent="0.45">
      <c r="A3599" s="16" t="s">
        <v>1142</v>
      </c>
      <c r="B3599" s="17">
        <v>706</v>
      </c>
    </row>
    <row r="3600" spans="1:2" x14ac:dyDescent="0.45">
      <c r="A3600" s="16" t="s">
        <v>4454</v>
      </c>
      <c r="B3600" s="17">
        <v>4048</v>
      </c>
    </row>
    <row r="3601" spans="1:2" x14ac:dyDescent="0.45">
      <c r="A3601" s="16" t="s">
        <v>1143</v>
      </c>
      <c r="B3601" s="17">
        <v>707</v>
      </c>
    </row>
    <row r="3602" spans="1:2" x14ac:dyDescent="0.45">
      <c r="A3602" s="16" t="s">
        <v>4455</v>
      </c>
      <c r="B3602" s="17">
        <v>4049</v>
      </c>
    </row>
    <row r="3603" spans="1:2" x14ac:dyDescent="0.45">
      <c r="A3603" s="16" t="s">
        <v>4456</v>
      </c>
      <c r="B3603" s="17">
        <v>4050</v>
      </c>
    </row>
    <row r="3604" spans="1:2" x14ac:dyDescent="0.45">
      <c r="A3604" s="16" t="s">
        <v>1144</v>
      </c>
      <c r="B3604" s="17">
        <v>708</v>
      </c>
    </row>
    <row r="3605" spans="1:2" x14ac:dyDescent="0.45">
      <c r="A3605" s="16" t="s">
        <v>4457</v>
      </c>
      <c r="B3605" s="17">
        <v>4051</v>
      </c>
    </row>
    <row r="3606" spans="1:2" x14ac:dyDescent="0.45">
      <c r="A3606" s="16" t="s">
        <v>4458</v>
      </c>
      <c r="B3606" s="17">
        <v>4052</v>
      </c>
    </row>
    <row r="3607" spans="1:2" x14ac:dyDescent="0.45">
      <c r="A3607" s="16" t="s">
        <v>4459</v>
      </c>
      <c r="B3607" s="17">
        <v>4053</v>
      </c>
    </row>
    <row r="3608" spans="1:2" x14ac:dyDescent="0.45">
      <c r="A3608" s="16" t="s">
        <v>4460</v>
      </c>
      <c r="B3608" s="17">
        <v>4054</v>
      </c>
    </row>
    <row r="3609" spans="1:2" x14ac:dyDescent="0.45">
      <c r="A3609" s="16" t="s">
        <v>1145</v>
      </c>
      <c r="B3609" s="17">
        <v>709</v>
      </c>
    </row>
    <row r="3610" spans="1:2" x14ac:dyDescent="0.45">
      <c r="A3610" s="16" t="s">
        <v>4461</v>
      </c>
      <c r="B3610" s="17">
        <v>4055</v>
      </c>
    </row>
    <row r="3611" spans="1:2" x14ac:dyDescent="0.45">
      <c r="A3611" s="16" t="s">
        <v>4462</v>
      </c>
      <c r="B3611" s="17">
        <v>4056</v>
      </c>
    </row>
    <row r="3612" spans="1:2" x14ac:dyDescent="0.45">
      <c r="A3612" s="16" t="s">
        <v>4463</v>
      </c>
      <c r="B3612" s="17">
        <v>4057</v>
      </c>
    </row>
    <row r="3613" spans="1:2" x14ac:dyDescent="0.45">
      <c r="A3613" s="16" t="s">
        <v>1881</v>
      </c>
      <c r="B3613" s="17">
        <v>1458</v>
      </c>
    </row>
    <row r="3614" spans="1:2" x14ac:dyDescent="0.45">
      <c r="A3614" s="16" t="s">
        <v>4464</v>
      </c>
      <c r="B3614" s="17">
        <v>4058</v>
      </c>
    </row>
    <row r="3615" spans="1:2" x14ac:dyDescent="0.45">
      <c r="A3615" s="16" t="s">
        <v>1146</v>
      </c>
      <c r="B3615" s="17">
        <v>710</v>
      </c>
    </row>
    <row r="3616" spans="1:2" x14ac:dyDescent="0.45">
      <c r="A3616" s="16" t="s">
        <v>1147</v>
      </c>
      <c r="B3616" s="17">
        <v>711</v>
      </c>
    </row>
    <row r="3617" spans="1:2" x14ac:dyDescent="0.45">
      <c r="A3617" s="16" t="s">
        <v>4465</v>
      </c>
      <c r="B3617" s="17">
        <v>4059</v>
      </c>
    </row>
    <row r="3618" spans="1:2" x14ac:dyDescent="0.45">
      <c r="A3618" s="16" t="s">
        <v>1148</v>
      </c>
      <c r="B3618" s="17">
        <v>712</v>
      </c>
    </row>
    <row r="3619" spans="1:2" x14ac:dyDescent="0.45">
      <c r="A3619" s="16" t="s">
        <v>4466</v>
      </c>
      <c r="B3619" s="17">
        <v>4060</v>
      </c>
    </row>
    <row r="3620" spans="1:2" x14ac:dyDescent="0.45">
      <c r="A3620" s="16" t="s">
        <v>4467</v>
      </c>
      <c r="B3620" s="17">
        <v>4061</v>
      </c>
    </row>
    <row r="3621" spans="1:2" x14ac:dyDescent="0.45">
      <c r="A3621" s="16" t="s">
        <v>4468</v>
      </c>
      <c r="B3621" s="17">
        <v>4062</v>
      </c>
    </row>
    <row r="3622" spans="1:2" x14ac:dyDescent="0.45">
      <c r="A3622" s="16" t="s">
        <v>4469</v>
      </c>
      <c r="B3622" s="17">
        <v>4063</v>
      </c>
    </row>
    <row r="3623" spans="1:2" x14ac:dyDescent="0.45">
      <c r="A3623" s="16" t="s">
        <v>4470</v>
      </c>
      <c r="B3623" s="17">
        <v>4064</v>
      </c>
    </row>
    <row r="3624" spans="1:2" x14ac:dyDescent="0.45">
      <c r="A3624" s="16" t="s">
        <v>4471</v>
      </c>
      <c r="B3624" s="17">
        <v>4065</v>
      </c>
    </row>
    <row r="3625" spans="1:2" x14ac:dyDescent="0.45">
      <c r="A3625" s="16" t="s">
        <v>4472</v>
      </c>
      <c r="B3625" s="17">
        <v>4066</v>
      </c>
    </row>
    <row r="3626" spans="1:2" x14ac:dyDescent="0.45">
      <c r="A3626" s="16" t="s">
        <v>4473</v>
      </c>
      <c r="B3626" s="17">
        <v>4067</v>
      </c>
    </row>
    <row r="3627" spans="1:2" x14ac:dyDescent="0.45">
      <c r="A3627" s="16" t="s">
        <v>4474</v>
      </c>
      <c r="B3627" s="17">
        <v>4068</v>
      </c>
    </row>
    <row r="3628" spans="1:2" x14ac:dyDescent="0.45">
      <c r="A3628" s="16" t="s">
        <v>4475</v>
      </c>
      <c r="B3628" s="17">
        <v>4069</v>
      </c>
    </row>
    <row r="3629" spans="1:2" x14ac:dyDescent="0.45">
      <c r="A3629" s="16" t="s">
        <v>4476</v>
      </c>
      <c r="B3629" s="17">
        <v>4070</v>
      </c>
    </row>
    <row r="3630" spans="1:2" x14ac:dyDescent="0.45">
      <c r="A3630" s="16" t="s">
        <v>4477</v>
      </c>
      <c r="B3630" s="17">
        <v>4071</v>
      </c>
    </row>
    <row r="3631" spans="1:2" x14ac:dyDescent="0.45">
      <c r="A3631" s="16" t="s">
        <v>4478</v>
      </c>
      <c r="B3631" s="17">
        <v>4072</v>
      </c>
    </row>
    <row r="3632" spans="1:2" x14ac:dyDescent="0.45">
      <c r="A3632" s="16" t="s">
        <v>4479</v>
      </c>
      <c r="B3632" s="17">
        <v>4073</v>
      </c>
    </row>
    <row r="3633" spans="1:2" x14ac:dyDescent="0.45">
      <c r="A3633" s="16" t="s">
        <v>4480</v>
      </c>
      <c r="B3633" s="17">
        <v>4074</v>
      </c>
    </row>
    <row r="3634" spans="1:2" x14ac:dyDescent="0.45">
      <c r="A3634" s="16" t="s">
        <v>1149</v>
      </c>
      <c r="B3634" s="17">
        <v>713</v>
      </c>
    </row>
    <row r="3635" spans="1:2" x14ac:dyDescent="0.45">
      <c r="A3635" s="16" t="s">
        <v>4481</v>
      </c>
      <c r="B3635" s="17">
        <v>4075</v>
      </c>
    </row>
    <row r="3636" spans="1:2" x14ac:dyDescent="0.45">
      <c r="A3636" s="16" t="s">
        <v>4482</v>
      </c>
      <c r="B3636" s="17">
        <v>4076</v>
      </c>
    </row>
    <row r="3637" spans="1:2" x14ac:dyDescent="0.45">
      <c r="A3637" s="16" t="s">
        <v>4483</v>
      </c>
      <c r="B3637" s="17">
        <v>4077</v>
      </c>
    </row>
    <row r="3638" spans="1:2" x14ac:dyDescent="0.45">
      <c r="A3638" s="16" t="s">
        <v>1691</v>
      </c>
      <c r="B3638" s="17">
        <v>1266</v>
      </c>
    </row>
    <row r="3639" spans="1:2" x14ac:dyDescent="0.45">
      <c r="A3639" s="16" t="s">
        <v>1879</v>
      </c>
      <c r="B3639" s="17">
        <v>1456</v>
      </c>
    </row>
    <row r="3640" spans="1:2" x14ac:dyDescent="0.45">
      <c r="A3640" s="16" t="s">
        <v>1692</v>
      </c>
      <c r="B3640" s="17">
        <v>1267</v>
      </c>
    </row>
    <row r="3641" spans="1:2" x14ac:dyDescent="0.45">
      <c r="A3641" s="16" t="s">
        <v>1693</v>
      </c>
      <c r="B3641" s="17">
        <v>1268</v>
      </c>
    </row>
    <row r="3642" spans="1:2" x14ac:dyDescent="0.45">
      <c r="A3642" s="16" t="s">
        <v>1694</v>
      </c>
      <c r="B3642" s="17">
        <v>1269</v>
      </c>
    </row>
    <row r="3643" spans="1:2" x14ac:dyDescent="0.45">
      <c r="A3643" s="16" t="s">
        <v>4484</v>
      </c>
      <c r="B3643" s="17">
        <v>4078</v>
      </c>
    </row>
    <row r="3644" spans="1:2" x14ac:dyDescent="0.45">
      <c r="A3644" s="16" t="s">
        <v>4485</v>
      </c>
      <c r="B3644" s="17">
        <v>4079</v>
      </c>
    </row>
    <row r="3645" spans="1:2" x14ac:dyDescent="0.45">
      <c r="A3645" s="16" t="s">
        <v>1855</v>
      </c>
      <c r="B3645" s="17">
        <v>1432</v>
      </c>
    </row>
    <row r="3646" spans="1:2" x14ac:dyDescent="0.45">
      <c r="A3646" s="16" t="s">
        <v>4486</v>
      </c>
      <c r="B3646" s="17">
        <v>4080</v>
      </c>
    </row>
    <row r="3647" spans="1:2" x14ac:dyDescent="0.45">
      <c r="A3647" s="16" t="s">
        <v>4487</v>
      </c>
      <c r="B3647" s="17">
        <v>4081</v>
      </c>
    </row>
    <row r="3648" spans="1:2" x14ac:dyDescent="0.45">
      <c r="A3648" s="16" t="s">
        <v>1150</v>
      </c>
      <c r="B3648" s="17">
        <v>714</v>
      </c>
    </row>
    <row r="3649" spans="1:2" x14ac:dyDescent="0.45">
      <c r="A3649" s="16" t="s">
        <v>1151</v>
      </c>
      <c r="B3649" s="17">
        <v>715</v>
      </c>
    </row>
    <row r="3650" spans="1:2" x14ac:dyDescent="0.45">
      <c r="A3650" s="16" t="s">
        <v>4488</v>
      </c>
      <c r="B3650" s="17">
        <v>4082</v>
      </c>
    </row>
    <row r="3651" spans="1:2" x14ac:dyDescent="0.45">
      <c r="A3651" s="16" t="s">
        <v>4489</v>
      </c>
      <c r="B3651" s="17">
        <v>4083</v>
      </c>
    </row>
    <row r="3652" spans="1:2" x14ac:dyDescent="0.45">
      <c r="A3652" s="16" t="s">
        <v>4490</v>
      </c>
      <c r="B3652" s="17">
        <v>4084</v>
      </c>
    </row>
    <row r="3653" spans="1:2" x14ac:dyDescent="0.45">
      <c r="A3653" s="16" t="s">
        <v>4491</v>
      </c>
      <c r="B3653" s="17">
        <v>4085</v>
      </c>
    </row>
    <row r="3654" spans="1:2" x14ac:dyDescent="0.45">
      <c r="A3654" s="16" t="s">
        <v>4492</v>
      </c>
      <c r="B3654" s="17">
        <v>4086</v>
      </c>
    </row>
    <row r="3655" spans="1:2" x14ac:dyDescent="0.45">
      <c r="A3655" s="16" t="s">
        <v>4493</v>
      </c>
      <c r="B3655" s="17">
        <v>4087</v>
      </c>
    </row>
    <row r="3656" spans="1:2" x14ac:dyDescent="0.45">
      <c r="A3656" s="16" t="s">
        <v>1152</v>
      </c>
      <c r="B3656" s="17">
        <v>716</v>
      </c>
    </row>
    <row r="3657" spans="1:2" x14ac:dyDescent="0.45">
      <c r="A3657" s="16" t="s">
        <v>4494</v>
      </c>
      <c r="B3657" s="17">
        <v>4088</v>
      </c>
    </row>
    <row r="3658" spans="1:2" x14ac:dyDescent="0.45">
      <c r="A3658" s="16" t="s">
        <v>1153</v>
      </c>
      <c r="B3658" s="17">
        <v>717</v>
      </c>
    </row>
    <row r="3659" spans="1:2" x14ac:dyDescent="0.45">
      <c r="A3659" s="16" t="s">
        <v>4495</v>
      </c>
      <c r="B3659" s="17">
        <v>4089</v>
      </c>
    </row>
    <row r="3660" spans="1:2" x14ac:dyDescent="0.45">
      <c r="A3660" s="16" t="s">
        <v>4496</v>
      </c>
      <c r="B3660" s="17">
        <v>4090</v>
      </c>
    </row>
    <row r="3661" spans="1:2" x14ac:dyDescent="0.45">
      <c r="A3661" s="16" t="s">
        <v>1154</v>
      </c>
      <c r="B3661" s="17">
        <v>718</v>
      </c>
    </row>
    <row r="3662" spans="1:2" x14ac:dyDescent="0.45">
      <c r="A3662" s="16" t="s">
        <v>4497</v>
      </c>
      <c r="B3662" s="17">
        <v>4091</v>
      </c>
    </row>
    <row r="3663" spans="1:2" x14ac:dyDescent="0.45">
      <c r="A3663" s="16" t="s">
        <v>1155</v>
      </c>
      <c r="B3663" s="17">
        <v>719</v>
      </c>
    </row>
    <row r="3664" spans="1:2" x14ac:dyDescent="0.45">
      <c r="A3664" s="16" t="s">
        <v>1856</v>
      </c>
      <c r="B3664" s="17">
        <v>1433</v>
      </c>
    </row>
    <row r="3665" spans="1:2" x14ac:dyDescent="0.45">
      <c r="A3665" s="16" t="s">
        <v>4498</v>
      </c>
      <c r="B3665" s="17">
        <v>4092</v>
      </c>
    </row>
    <row r="3666" spans="1:2" x14ac:dyDescent="0.45">
      <c r="A3666" s="16" t="s">
        <v>4499</v>
      </c>
      <c r="B3666" s="17">
        <v>4093</v>
      </c>
    </row>
    <row r="3667" spans="1:2" x14ac:dyDescent="0.45">
      <c r="A3667" s="16" t="s">
        <v>4500</v>
      </c>
      <c r="B3667" s="17">
        <v>4094</v>
      </c>
    </row>
    <row r="3668" spans="1:2" x14ac:dyDescent="0.45">
      <c r="A3668" s="16" t="s">
        <v>4501</v>
      </c>
      <c r="B3668" s="17">
        <v>4095</v>
      </c>
    </row>
    <row r="3669" spans="1:2" x14ac:dyDescent="0.45">
      <c r="A3669" s="16" t="s">
        <v>4502</v>
      </c>
      <c r="B3669" s="17">
        <v>4096</v>
      </c>
    </row>
    <row r="3670" spans="1:2" x14ac:dyDescent="0.45">
      <c r="A3670" s="16" t="s">
        <v>4503</v>
      </c>
      <c r="B3670" s="17">
        <v>4097</v>
      </c>
    </row>
    <row r="3671" spans="1:2" x14ac:dyDescent="0.45">
      <c r="A3671" s="16" t="s">
        <v>4504</v>
      </c>
      <c r="B3671" s="17">
        <v>4098</v>
      </c>
    </row>
    <row r="3672" spans="1:2" x14ac:dyDescent="0.45">
      <c r="A3672" s="16" t="s">
        <v>4505</v>
      </c>
      <c r="B3672" s="17">
        <v>4099</v>
      </c>
    </row>
    <row r="3673" spans="1:2" x14ac:dyDescent="0.45">
      <c r="A3673" s="16" t="s">
        <v>4506</v>
      </c>
      <c r="B3673" s="17">
        <v>4100</v>
      </c>
    </row>
    <row r="3674" spans="1:2" x14ac:dyDescent="0.45">
      <c r="A3674" s="16" t="s">
        <v>1156</v>
      </c>
      <c r="B3674" s="17">
        <v>720</v>
      </c>
    </row>
    <row r="3675" spans="1:2" x14ac:dyDescent="0.45">
      <c r="A3675" s="16" t="s">
        <v>4507</v>
      </c>
      <c r="B3675" s="17">
        <v>4101</v>
      </c>
    </row>
    <row r="3676" spans="1:2" x14ac:dyDescent="0.45">
      <c r="A3676" s="16" t="s">
        <v>4508</v>
      </c>
      <c r="B3676" s="17">
        <v>4102</v>
      </c>
    </row>
    <row r="3677" spans="1:2" x14ac:dyDescent="0.45">
      <c r="A3677" s="16" t="s">
        <v>1157</v>
      </c>
      <c r="B3677" s="17">
        <v>721</v>
      </c>
    </row>
    <row r="3678" spans="1:2" x14ac:dyDescent="0.45">
      <c r="A3678" s="16" t="s">
        <v>4509</v>
      </c>
      <c r="B3678" s="17">
        <v>4103</v>
      </c>
    </row>
    <row r="3679" spans="1:2" x14ac:dyDescent="0.45">
      <c r="A3679" s="16" t="s">
        <v>1695</v>
      </c>
      <c r="B3679" s="17">
        <v>1270</v>
      </c>
    </row>
    <row r="3680" spans="1:2" x14ac:dyDescent="0.45">
      <c r="A3680" s="16" t="s">
        <v>4510</v>
      </c>
      <c r="B3680" s="17">
        <v>4104</v>
      </c>
    </row>
    <row r="3681" spans="1:2" x14ac:dyDescent="0.45">
      <c r="A3681" s="16" t="s">
        <v>4511</v>
      </c>
      <c r="B3681" s="17">
        <v>4105</v>
      </c>
    </row>
    <row r="3682" spans="1:2" x14ac:dyDescent="0.45">
      <c r="A3682" s="16" t="s">
        <v>1158</v>
      </c>
      <c r="B3682" s="17">
        <v>722</v>
      </c>
    </row>
    <row r="3683" spans="1:2" x14ac:dyDescent="0.45">
      <c r="A3683" s="16" t="s">
        <v>1696</v>
      </c>
      <c r="B3683" s="17">
        <v>1271</v>
      </c>
    </row>
    <row r="3684" spans="1:2" x14ac:dyDescent="0.45">
      <c r="A3684" s="16" t="s">
        <v>4512</v>
      </c>
      <c r="B3684" s="17">
        <v>4106</v>
      </c>
    </row>
    <row r="3685" spans="1:2" x14ac:dyDescent="0.45">
      <c r="A3685" s="16" t="s">
        <v>1159</v>
      </c>
      <c r="B3685" s="17">
        <v>723</v>
      </c>
    </row>
    <row r="3686" spans="1:2" x14ac:dyDescent="0.45">
      <c r="A3686" s="16" t="s">
        <v>4513</v>
      </c>
      <c r="B3686" s="17">
        <v>4107</v>
      </c>
    </row>
    <row r="3687" spans="1:2" x14ac:dyDescent="0.45">
      <c r="A3687" s="16" t="s">
        <v>4514</v>
      </c>
      <c r="B3687" s="17">
        <v>4108</v>
      </c>
    </row>
    <row r="3688" spans="1:2" x14ac:dyDescent="0.45">
      <c r="A3688" s="16" t="s">
        <v>1160</v>
      </c>
      <c r="B3688" s="17">
        <v>724</v>
      </c>
    </row>
    <row r="3689" spans="1:2" x14ac:dyDescent="0.45">
      <c r="A3689" s="16" t="s">
        <v>4515</v>
      </c>
      <c r="B3689" s="17">
        <v>4109</v>
      </c>
    </row>
    <row r="3690" spans="1:2" x14ac:dyDescent="0.45">
      <c r="A3690" s="16" t="s">
        <v>1161</v>
      </c>
      <c r="B3690" s="17">
        <v>725</v>
      </c>
    </row>
    <row r="3691" spans="1:2" x14ac:dyDescent="0.45">
      <c r="A3691" s="16" t="s">
        <v>4516</v>
      </c>
      <c r="B3691" s="17">
        <v>4110</v>
      </c>
    </row>
    <row r="3692" spans="1:2" x14ac:dyDescent="0.45">
      <c r="A3692" s="16" t="s">
        <v>4517</v>
      </c>
      <c r="B3692" s="17">
        <v>4111</v>
      </c>
    </row>
    <row r="3693" spans="1:2" x14ac:dyDescent="0.45">
      <c r="A3693" s="16" t="s">
        <v>1162</v>
      </c>
      <c r="B3693" s="17">
        <v>726</v>
      </c>
    </row>
    <row r="3694" spans="1:2" x14ac:dyDescent="0.45">
      <c r="A3694" s="16" t="s">
        <v>1163</v>
      </c>
      <c r="B3694" s="17">
        <v>727</v>
      </c>
    </row>
    <row r="3695" spans="1:2" x14ac:dyDescent="0.45">
      <c r="A3695" s="16" t="s">
        <v>1164</v>
      </c>
      <c r="B3695" s="17">
        <v>728</v>
      </c>
    </row>
    <row r="3696" spans="1:2" x14ac:dyDescent="0.45">
      <c r="A3696" s="16" t="s">
        <v>4518</v>
      </c>
      <c r="B3696" s="17">
        <v>4112</v>
      </c>
    </row>
    <row r="3697" spans="1:2" x14ac:dyDescent="0.45">
      <c r="A3697" s="16" t="s">
        <v>4519</v>
      </c>
      <c r="B3697" s="17">
        <v>4113</v>
      </c>
    </row>
    <row r="3698" spans="1:2" x14ac:dyDescent="0.45">
      <c r="A3698" s="16" t="s">
        <v>4520</v>
      </c>
      <c r="B3698" s="17">
        <v>4114</v>
      </c>
    </row>
    <row r="3699" spans="1:2" x14ac:dyDescent="0.45">
      <c r="A3699" s="16" t="s">
        <v>4521</v>
      </c>
      <c r="B3699" s="17">
        <v>4115</v>
      </c>
    </row>
    <row r="3700" spans="1:2" x14ac:dyDescent="0.45">
      <c r="A3700" s="16" t="s">
        <v>4522</v>
      </c>
      <c r="B3700" s="17">
        <v>4116</v>
      </c>
    </row>
    <row r="3701" spans="1:2" x14ac:dyDescent="0.45">
      <c r="A3701" s="16" t="s">
        <v>4523</v>
      </c>
      <c r="B3701" s="17">
        <v>4117</v>
      </c>
    </row>
    <row r="3702" spans="1:2" x14ac:dyDescent="0.45">
      <c r="A3702" s="16" t="s">
        <v>4524</v>
      </c>
      <c r="B3702" s="17">
        <v>4118</v>
      </c>
    </row>
    <row r="3703" spans="1:2" x14ac:dyDescent="0.45">
      <c r="A3703" s="16" t="s">
        <v>4525</v>
      </c>
      <c r="B3703" s="17">
        <v>4119</v>
      </c>
    </row>
    <row r="3704" spans="1:2" x14ac:dyDescent="0.45">
      <c r="A3704" s="16" t="s">
        <v>1165</v>
      </c>
      <c r="B3704" s="17">
        <v>729</v>
      </c>
    </row>
    <row r="3705" spans="1:2" x14ac:dyDescent="0.45">
      <c r="A3705" s="16" t="s">
        <v>4526</v>
      </c>
      <c r="B3705" s="17">
        <v>4120</v>
      </c>
    </row>
    <row r="3706" spans="1:2" x14ac:dyDescent="0.45">
      <c r="A3706" s="16" t="s">
        <v>1857</v>
      </c>
      <c r="B3706" s="17">
        <v>1434</v>
      </c>
    </row>
    <row r="3707" spans="1:2" x14ac:dyDescent="0.45">
      <c r="A3707" s="16" t="s">
        <v>4527</v>
      </c>
      <c r="B3707" s="17">
        <v>4121</v>
      </c>
    </row>
    <row r="3708" spans="1:2" x14ac:dyDescent="0.45">
      <c r="A3708" s="16" t="s">
        <v>1880</v>
      </c>
      <c r="B3708" s="17">
        <v>1457</v>
      </c>
    </row>
    <row r="3709" spans="1:2" x14ac:dyDescent="0.45">
      <c r="A3709" s="16" t="s">
        <v>1166</v>
      </c>
      <c r="B3709" s="17">
        <v>730</v>
      </c>
    </row>
    <row r="3710" spans="1:2" x14ac:dyDescent="0.45">
      <c r="A3710" s="16" t="s">
        <v>4528</v>
      </c>
      <c r="B3710" s="17">
        <v>4122</v>
      </c>
    </row>
    <row r="3711" spans="1:2" x14ac:dyDescent="0.45">
      <c r="A3711" s="16" t="s">
        <v>1167</v>
      </c>
      <c r="B3711" s="17">
        <v>731</v>
      </c>
    </row>
    <row r="3712" spans="1:2" x14ac:dyDescent="0.45">
      <c r="A3712" s="16" t="s">
        <v>4529</v>
      </c>
      <c r="B3712" s="17">
        <v>4123</v>
      </c>
    </row>
    <row r="3713" spans="1:2" x14ac:dyDescent="0.45">
      <c r="A3713" s="16" t="s">
        <v>4530</v>
      </c>
      <c r="B3713" s="17">
        <v>4124</v>
      </c>
    </row>
    <row r="3714" spans="1:2" x14ac:dyDescent="0.45">
      <c r="A3714" s="16" t="s">
        <v>4531</v>
      </c>
      <c r="B3714" s="17">
        <v>4125</v>
      </c>
    </row>
    <row r="3715" spans="1:2" x14ac:dyDescent="0.45">
      <c r="A3715" s="16" t="s">
        <v>4532</v>
      </c>
      <c r="B3715" s="17">
        <v>4126</v>
      </c>
    </row>
    <row r="3716" spans="1:2" x14ac:dyDescent="0.45">
      <c r="A3716" s="16" t="s">
        <v>4533</v>
      </c>
      <c r="B3716" s="17">
        <v>4127</v>
      </c>
    </row>
    <row r="3717" spans="1:2" x14ac:dyDescent="0.45">
      <c r="A3717" s="16" t="s">
        <v>1168</v>
      </c>
      <c r="B3717" s="17">
        <v>732</v>
      </c>
    </row>
    <row r="3718" spans="1:2" x14ac:dyDescent="0.45">
      <c r="A3718" s="16" t="s">
        <v>4534</v>
      </c>
      <c r="B3718" s="17">
        <v>4128</v>
      </c>
    </row>
    <row r="3719" spans="1:2" x14ac:dyDescent="0.45">
      <c r="A3719" s="16" t="s">
        <v>4535</v>
      </c>
      <c r="B3719" s="17">
        <v>4129</v>
      </c>
    </row>
    <row r="3720" spans="1:2" x14ac:dyDescent="0.45">
      <c r="A3720" s="16" t="s">
        <v>4536</v>
      </c>
      <c r="B3720" s="17">
        <v>4130</v>
      </c>
    </row>
    <row r="3721" spans="1:2" x14ac:dyDescent="0.45">
      <c r="A3721" s="16" t="s">
        <v>1824</v>
      </c>
      <c r="B3721" s="17">
        <v>1399</v>
      </c>
    </row>
    <row r="3722" spans="1:2" x14ac:dyDescent="0.45">
      <c r="A3722" s="16" t="s">
        <v>1697</v>
      </c>
      <c r="B3722" s="17">
        <v>1272</v>
      </c>
    </row>
    <row r="3723" spans="1:2" x14ac:dyDescent="0.45">
      <c r="A3723" s="16" t="s">
        <v>4537</v>
      </c>
      <c r="B3723" s="17">
        <v>4131</v>
      </c>
    </row>
    <row r="3724" spans="1:2" x14ac:dyDescent="0.45">
      <c r="A3724" s="16" t="s">
        <v>4538</v>
      </c>
      <c r="B3724" s="17">
        <v>4132</v>
      </c>
    </row>
    <row r="3725" spans="1:2" x14ac:dyDescent="0.45">
      <c r="A3725" s="16" t="s">
        <v>1169</v>
      </c>
      <c r="B3725" s="17">
        <v>733</v>
      </c>
    </row>
    <row r="3726" spans="1:2" x14ac:dyDescent="0.45">
      <c r="A3726" s="16" t="s">
        <v>1698</v>
      </c>
      <c r="B3726" s="17">
        <v>1273</v>
      </c>
    </row>
    <row r="3727" spans="1:2" x14ac:dyDescent="0.45">
      <c r="A3727" s="16" t="s">
        <v>1699</v>
      </c>
      <c r="B3727" s="17">
        <v>1274</v>
      </c>
    </row>
    <row r="3728" spans="1:2" x14ac:dyDescent="0.45">
      <c r="A3728" s="16" t="s">
        <v>4539</v>
      </c>
      <c r="B3728" s="17">
        <v>4133</v>
      </c>
    </row>
    <row r="3729" spans="1:2" x14ac:dyDescent="0.45">
      <c r="A3729" s="16" t="s">
        <v>4540</v>
      </c>
      <c r="B3729" s="17">
        <v>4134</v>
      </c>
    </row>
    <row r="3730" spans="1:2" x14ac:dyDescent="0.45">
      <c r="A3730" s="16" t="s">
        <v>4541</v>
      </c>
      <c r="B3730" s="17">
        <v>4135</v>
      </c>
    </row>
    <row r="3731" spans="1:2" x14ac:dyDescent="0.45">
      <c r="A3731" s="16" t="s">
        <v>1170</v>
      </c>
      <c r="B3731" s="17">
        <v>734</v>
      </c>
    </row>
    <row r="3732" spans="1:2" x14ac:dyDescent="0.45">
      <c r="A3732" s="16" t="s">
        <v>4542</v>
      </c>
      <c r="B3732" s="17">
        <v>4136</v>
      </c>
    </row>
    <row r="3733" spans="1:2" x14ac:dyDescent="0.45">
      <c r="A3733" s="16" t="s">
        <v>4543</v>
      </c>
      <c r="B3733" s="17">
        <v>4137</v>
      </c>
    </row>
    <row r="3734" spans="1:2" x14ac:dyDescent="0.45">
      <c r="A3734" s="16" t="s">
        <v>4544</v>
      </c>
      <c r="B3734" s="17">
        <v>4138</v>
      </c>
    </row>
    <row r="3735" spans="1:2" x14ac:dyDescent="0.45">
      <c r="A3735" s="16" t="s">
        <v>4545</v>
      </c>
      <c r="B3735" s="17">
        <v>4139</v>
      </c>
    </row>
    <row r="3736" spans="1:2" x14ac:dyDescent="0.45">
      <c r="A3736" s="16" t="s">
        <v>4546</v>
      </c>
      <c r="B3736" s="17">
        <v>4140</v>
      </c>
    </row>
    <row r="3737" spans="1:2" x14ac:dyDescent="0.45">
      <c r="A3737" s="16" t="s">
        <v>4547</v>
      </c>
      <c r="B3737" s="17">
        <v>4141</v>
      </c>
    </row>
    <row r="3738" spans="1:2" x14ac:dyDescent="0.45">
      <c r="A3738" s="16" t="s">
        <v>4548</v>
      </c>
      <c r="B3738" s="17">
        <v>4142</v>
      </c>
    </row>
    <row r="3739" spans="1:2" x14ac:dyDescent="0.45">
      <c r="A3739" s="16" t="s">
        <v>4549</v>
      </c>
      <c r="B3739" s="17">
        <v>4143</v>
      </c>
    </row>
    <row r="3740" spans="1:2" x14ac:dyDescent="0.45">
      <c r="A3740" s="16" t="s">
        <v>4550</v>
      </c>
      <c r="B3740" s="17">
        <v>4144</v>
      </c>
    </row>
    <row r="3741" spans="1:2" x14ac:dyDescent="0.45">
      <c r="A3741" s="16" t="s">
        <v>4551</v>
      </c>
      <c r="B3741" s="17">
        <v>4145</v>
      </c>
    </row>
    <row r="3742" spans="1:2" x14ac:dyDescent="0.45">
      <c r="A3742" s="16" t="s">
        <v>4552</v>
      </c>
      <c r="B3742" s="17">
        <v>4146</v>
      </c>
    </row>
    <row r="3743" spans="1:2" x14ac:dyDescent="0.45">
      <c r="A3743" s="16" t="s">
        <v>4553</v>
      </c>
      <c r="B3743" s="17">
        <v>4147</v>
      </c>
    </row>
    <row r="3744" spans="1:2" x14ac:dyDescent="0.45">
      <c r="A3744" s="16" t="s">
        <v>4554</v>
      </c>
      <c r="B3744" s="17">
        <v>4148</v>
      </c>
    </row>
    <row r="3745" spans="1:2" x14ac:dyDescent="0.45">
      <c r="A3745" s="16" t="s">
        <v>4555</v>
      </c>
      <c r="B3745" s="17">
        <v>4149</v>
      </c>
    </row>
    <row r="3746" spans="1:2" x14ac:dyDescent="0.45">
      <c r="A3746" s="16" t="s">
        <v>4556</v>
      </c>
      <c r="B3746" s="17">
        <v>4150</v>
      </c>
    </row>
    <row r="3747" spans="1:2" x14ac:dyDescent="0.45">
      <c r="A3747" s="16" t="s">
        <v>4557</v>
      </c>
      <c r="B3747" s="17">
        <v>4151</v>
      </c>
    </row>
    <row r="3748" spans="1:2" x14ac:dyDescent="0.45">
      <c r="A3748" s="16" t="s">
        <v>4558</v>
      </c>
      <c r="B3748" s="17">
        <v>4152</v>
      </c>
    </row>
    <row r="3749" spans="1:2" x14ac:dyDescent="0.45">
      <c r="A3749" s="16" t="s">
        <v>1171</v>
      </c>
      <c r="B3749" s="17">
        <v>735</v>
      </c>
    </row>
    <row r="3750" spans="1:2" x14ac:dyDescent="0.45">
      <c r="A3750" s="16" t="s">
        <v>4559</v>
      </c>
      <c r="B3750" s="17">
        <v>4153</v>
      </c>
    </row>
    <row r="3751" spans="1:2" x14ac:dyDescent="0.45">
      <c r="A3751" s="16" t="s">
        <v>4560</v>
      </c>
      <c r="B3751" s="17">
        <v>4154</v>
      </c>
    </row>
    <row r="3752" spans="1:2" x14ac:dyDescent="0.45">
      <c r="A3752" s="16" t="s">
        <v>4561</v>
      </c>
      <c r="B3752" s="17">
        <v>4155</v>
      </c>
    </row>
    <row r="3753" spans="1:2" x14ac:dyDescent="0.45">
      <c r="A3753" s="16" t="s">
        <v>1172</v>
      </c>
      <c r="B3753" s="17">
        <v>736</v>
      </c>
    </row>
    <row r="3754" spans="1:2" x14ac:dyDescent="0.45">
      <c r="A3754" s="16" t="s">
        <v>89</v>
      </c>
      <c r="B3754" s="17">
        <v>4156</v>
      </c>
    </row>
    <row r="3755" spans="1:2" x14ac:dyDescent="0.45">
      <c r="A3755" s="16" t="s">
        <v>1173</v>
      </c>
      <c r="B3755" s="17">
        <v>737</v>
      </c>
    </row>
    <row r="3756" spans="1:2" x14ac:dyDescent="0.45">
      <c r="A3756" s="16" t="s">
        <v>4562</v>
      </c>
      <c r="B3756" s="17">
        <v>4157</v>
      </c>
    </row>
    <row r="3757" spans="1:2" x14ac:dyDescent="0.45">
      <c r="A3757" s="16" t="s">
        <v>4563</v>
      </c>
      <c r="B3757" s="17">
        <v>4158</v>
      </c>
    </row>
    <row r="3758" spans="1:2" x14ac:dyDescent="0.45">
      <c r="A3758" s="16" t="s">
        <v>1174</v>
      </c>
      <c r="B3758" s="17">
        <v>738</v>
      </c>
    </row>
    <row r="3759" spans="1:2" x14ac:dyDescent="0.45">
      <c r="A3759" s="16" t="s">
        <v>4564</v>
      </c>
      <c r="B3759" s="17">
        <v>4159</v>
      </c>
    </row>
    <row r="3760" spans="1:2" x14ac:dyDescent="0.45">
      <c r="A3760" s="16" t="s">
        <v>1175</v>
      </c>
      <c r="B3760" s="17">
        <v>739</v>
      </c>
    </row>
    <row r="3761" spans="1:2" x14ac:dyDescent="0.45">
      <c r="A3761" s="16" t="s">
        <v>4565</v>
      </c>
      <c r="B3761" s="17">
        <v>4160</v>
      </c>
    </row>
    <row r="3762" spans="1:2" x14ac:dyDescent="0.45">
      <c r="A3762" s="16" t="s">
        <v>4566</v>
      </c>
      <c r="B3762" s="17">
        <v>4161</v>
      </c>
    </row>
    <row r="3763" spans="1:2" x14ac:dyDescent="0.45">
      <c r="A3763" s="16" t="s">
        <v>4567</v>
      </c>
      <c r="B3763" s="17">
        <v>4162</v>
      </c>
    </row>
    <row r="3764" spans="1:2" x14ac:dyDescent="0.45">
      <c r="A3764" s="16" t="s">
        <v>4568</v>
      </c>
      <c r="B3764" s="17">
        <v>4163</v>
      </c>
    </row>
    <row r="3765" spans="1:2" x14ac:dyDescent="0.45">
      <c r="A3765" s="16" t="s">
        <v>4569</v>
      </c>
      <c r="B3765" s="17">
        <v>4164</v>
      </c>
    </row>
    <row r="3766" spans="1:2" x14ac:dyDescent="0.45">
      <c r="A3766" s="16" t="s">
        <v>1176</v>
      </c>
      <c r="B3766" s="17">
        <v>740</v>
      </c>
    </row>
    <row r="3767" spans="1:2" x14ac:dyDescent="0.45">
      <c r="A3767" s="16" t="s">
        <v>4570</v>
      </c>
      <c r="B3767" s="17">
        <v>4165</v>
      </c>
    </row>
    <row r="3768" spans="1:2" x14ac:dyDescent="0.45">
      <c r="A3768" s="16" t="s">
        <v>4571</v>
      </c>
      <c r="B3768" s="17">
        <v>4166</v>
      </c>
    </row>
    <row r="3769" spans="1:2" x14ac:dyDescent="0.45">
      <c r="A3769" s="16" t="s">
        <v>4572</v>
      </c>
      <c r="B3769" s="17">
        <v>4167</v>
      </c>
    </row>
    <row r="3770" spans="1:2" x14ac:dyDescent="0.45">
      <c r="A3770" s="16" t="s">
        <v>1177</v>
      </c>
      <c r="B3770" s="17">
        <v>741</v>
      </c>
    </row>
    <row r="3771" spans="1:2" x14ac:dyDescent="0.45">
      <c r="A3771" s="16" t="s">
        <v>4573</v>
      </c>
      <c r="B3771" s="17">
        <v>4168</v>
      </c>
    </row>
    <row r="3772" spans="1:2" x14ac:dyDescent="0.45">
      <c r="A3772" s="16" t="s">
        <v>91</v>
      </c>
      <c r="B3772" s="17">
        <v>4169</v>
      </c>
    </row>
    <row r="3773" spans="1:2" x14ac:dyDescent="0.45">
      <c r="A3773" s="16" t="s">
        <v>4574</v>
      </c>
      <c r="B3773" s="17">
        <v>4170</v>
      </c>
    </row>
    <row r="3774" spans="1:2" x14ac:dyDescent="0.45">
      <c r="A3774" s="16" t="s">
        <v>4575</v>
      </c>
      <c r="B3774" s="17">
        <v>4171</v>
      </c>
    </row>
    <row r="3775" spans="1:2" x14ac:dyDescent="0.45">
      <c r="A3775" s="16" t="s">
        <v>4576</v>
      </c>
      <c r="B3775" s="17">
        <v>4172</v>
      </c>
    </row>
    <row r="3776" spans="1:2" x14ac:dyDescent="0.45">
      <c r="A3776" s="16" t="s">
        <v>105</v>
      </c>
      <c r="B3776" s="17">
        <v>742</v>
      </c>
    </row>
    <row r="3777" spans="1:2" x14ac:dyDescent="0.45">
      <c r="A3777" s="16" t="s">
        <v>110</v>
      </c>
      <c r="B3777" s="17">
        <v>4173</v>
      </c>
    </row>
    <row r="3778" spans="1:2" x14ac:dyDescent="0.45">
      <c r="A3778" s="16" t="s">
        <v>90</v>
      </c>
      <c r="B3778" s="17">
        <v>4174</v>
      </c>
    </row>
    <row r="3779" spans="1:2" x14ac:dyDescent="0.45">
      <c r="A3779" s="16" t="s">
        <v>1858</v>
      </c>
      <c r="B3779" s="17">
        <v>1435</v>
      </c>
    </row>
    <row r="3780" spans="1:2" x14ac:dyDescent="0.45">
      <c r="A3780" s="16" t="s">
        <v>4577</v>
      </c>
      <c r="B3780" s="17">
        <v>4175</v>
      </c>
    </row>
    <row r="3781" spans="1:2" x14ac:dyDescent="0.45">
      <c r="A3781" s="16" t="s">
        <v>4578</v>
      </c>
      <c r="B3781" s="17">
        <v>4176</v>
      </c>
    </row>
    <row r="3782" spans="1:2" x14ac:dyDescent="0.45">
      <c r="A3782" s="16" t="s">
        <v>1178</v>
      </c>
      <c r="B3782" s="17">
        <v>743</v>
      </c>
    </row>
    <row r="3783" spans="1:2" x14ac:dyDescent="0.45">
      <c r="A3783" s="16" t="s">
        <v>1859</v>
      </c>
      <c r="B3783" s="17">
        <v>1436</v>
      </c>
    </row>
    <row r="3784" spans="1:2" x14ac:dyDescent="0.45">
      <c r="A3784" s="16" t="s">
        <v>4579</v>
      </c>
      <c r="B3784" s="17">
        <v>4177</v>
      </c>
    </row>
    <row r="3785" spans="1:2" x14ac:dyDescent="0.45">
      <c r="A3785" s="16" t="s">
        <v>4580</v>
      </c>
      <c r="B3785" s="17">
        <v>4178</v>
      </c>
    </row>
    <row r="3786" spans="1:2" x14ac:dyDescent="0.45">
      <c r="A3786" s="16" t="s">
        <v>4581</v>
      </c>
      <c r="B3786" s="17">
        <v>4179</v>
      </c>
    </row>
    <row r="3787" spans="1:2" x14ac:dyDescent="0.45">
      <c r="A3787" s="16" t="s">
        <v>4582</v>
      </c>
      <c r="B3787" s="17">
        <v>4180</v>
      </c>
    </row>
    <row r="3788" spans="1:2" x14ac:dyDescent="0.45">
      <c r="A3788" s="16" t="s">
        <v>1179</v>
      </c>
      <c r="B3788" s="17">
        <v>744</v>
      </c>
    </row>
    <row r="3789" spans="1:2" x14ac:dyDescent="0.45">
      <c r="A3789" s="16" t="s">
        <v>4583</v>
      </c>
      <c r="B3789" s="17">
        <v>4181</v>
      </c>
    </row>
    <row r="3790" spans="1:2" x14ac:dyDescent="0.45">
      <c r="A3790" s="16" t="s">
        <v>4584</v>
      </c>
      <c r="B3790" s="17">
        <v>4182</v>
      </c>
    </row>
    <row r="3791" spans="1:2" x14ac:dyDescent="0.45">
      <c r="A3791" s="16" t="s">
        <v>4585</v>
      </c>
      <c r="B3791" s="17">
        <v>4183</v>
      </c>
    </row>
    <row r="3792" spans="1:2" x14ac:dyDescent="0.45">
      <c r="A3792" s="16" t="s">
        <v>4586</v>
      </c>
      <c r="B3792" s="17">
        <v>4184</v>
      </c>
    </row>
    <row r="3793" spans="1:2" x14ac:dyDescent="0.45">
      <c r="A3793" s="16" t="s">
        <v>1700</v>
      </c>
      <c r="B3793" s="17">
        <v>1275</v>
      </c>
    </row>
    <row r="3794" spans="1:2" x14ac:dyDescent="0.45">
      <c r="A3794" s="16" t="s">
        <v>1701</v>
      </c>
      <c r="B3794" s="17">
        <v>1276</v>
      </c>
    </row>
    <row r="3795" spans="1:2" x14ac:dyDescent="0.45">
      <c r="A3795" s="16" t="s">
        <v>1180</v>
      </c>
      <c r="B3795" s="17">
        <v>745</v>
      </c>
    </row>
    <row r="3796" spans="1:2" x14ac:dyDescent="0.45">
      <c r="A3796" s="16" t="s">
        <v>1702</v>
      </c>
      <c r="B3796" s="17">
        <v>1277</v>
      </c>
    </row>
    <row r="3797" spans="1:2" x14ac:dyDescent="0.45">
      <c r="A3797" s="16" t="s">
        <v>1703</v>
      </c>
      <c r="B3797" s="17">
        <v>1278</v>
      </c>
    </row>
    <row r="3798" spans="1:2" x14ac:dyDescent="0.45">
      <c r="A3798" s="16" t="s">
        <v>1704</v>
      </c>
      <c r="B3798" s="17">
        <v>1279</v>
      </c>
    </row>
    <row r="3799" spans="1:2" x14ac:dyDescent="0.45">
      <c r="A3799" s="16" t="s">
        <v>4587</v>
      </c>
      <c r="B3799" s="17">
        <v>4185</v>
      </c>
    </row>
    <row r="3800" spans="1:2" x14ac:dyDescent="0.45">
      <c r="A3800" s="16" t="s">
        <v>4588</v>
      </c>
      <c r="B3800" s="17">
        <v>4186</v>
      </c>
    </row>
    <row r="3801" spans="1:2" x14ac:dyDescent="0.45">
      <c r="A3801" s="16" t="s">
        <v>4589</v>
      </c>
      <c r="B3801" s="17">
        <v>4187</v>
      </c>
    </row>
    <row r="3802" spans="1:2" x14ac:dyDescent="0.45">
      <c r="A3802" s="16" t="s">
        <v>4590</v>
      </c>
      <c r="B3802" s="17">
        <v>4188</v>
      </c>
    </row>
    <row r="3803" spans="1:2" x14ac:dyDescent="0.45">
      <c r="A3803" s="16" t="s">
        <v>4591</v>
      </c>
      <c r="B3803" s="17">
        <v>4189</v>
      </c>
    </row>
    <row r="3804" spans="1:2" x14ac:dyDescent="0.45">
      <c r="A3804" s="16" t="s">
        <v>4592</v>
      </c>
      <c r="B3804" s="17">
        <v>4190</v>
      </c>
    </row>
    <row r="3805" spans="1:2" x14ac:dyDescent="0.45">
      <c r="A3805" s="16" t="s">
        <v>4593</v>
      </c>
      <c r="B3805" s="17">
        <v>4191</v>
      </c>
    </row>
    <row r="3806" spans="1:2" x14ac:dyDescent="0.45">
      <c r="A3806" s="16" t="s">
        <v>4594</v>
      </c>
      <c r="B3806" s="17">
        <v>4192</v>
      </c>
    </row>
    <row r="3807" spans="1:2" x14ac:dyDescent="0.45">
      <c r="A3807" s="16" t="s">
        <v>4595</v>
      </c>
      <c r="B3807" s="17">
        <v>4193</v>
      </c>
    </row>
    <row r="3808" spans="1:2" x14ac:dyDescent="0.45">
      <c r="A3808" s="16" t="s">
        <v>4596</v>
      </c>
      <c r="B3808" s="17">
        <v>4194</v>
      </c>
    </row>
    <row r="3809" spans="1:2" x14ac:dyDescent="0.45">
      <c r="A3809" s="16" t="s">
        <v>4597</v>
      </c>
      <c r="B3809" s="17">
        <v>4195</v>
      </c>
    </row>
    <row r="3810" spans="1:2" x14ac:dyDescent="0.45">
      <c r="A3810" s="16" t="s">
        <v>4598</v>
      </c>
      <c r="B3810" s="17">
        <v>4196</v>
      </c>
    </row>
    <row r="3811" spans="1:2" x14ac:dyDescent="0.45">
      <c r="A3811" s="16" t="s">
        <v>1181</v>
      </c>
      <c r="B3811" s="17">
        <v>746</v>
      </c>
    </row>
    <row r="3812" spans="1:2" x14ac:dyDescent="0.45">
      <c r="A3812" s="16" t="s">
        <v>1705</v>
      </c>
      <c r="B3812" s="17">
        <v>1280</v>
      </c>
    </row>
    <row r="3813" spans="1:2" x14ac:dyDescent="0.45">
      <c r="A3813" s="16" t="s">
        <v>4599</v>
      </c>
      <c r="B3813" s="17">
        <v>4197</v>
      </c>
    </row>
    <row r="3814" spans="1:2" x14ac:dyDescent="0.45">
      <c r="A3814" s="16" t="s">
        <v>4600</v>
      </c>
      <c r="B3814" s="17">
        <v>4198</v>
      </c>
    </row>
    <row r="3815" spans="1:2" x14ac:dyDescent="0.45">
      <c r="A3815" s="16" t="s">
        <v>1182</v>
      </c>
      <c r="B3815" s="17">
        <v>747</v>
      </c>
    </row>
    <row r="3816" spans="1:2" x14ac:dyDescent="0.45">
      <c r="A3816" s="16" t="s">
        <v>4601</v>
      </c>
      <c r="B3816" s="17">
        <v>4199</v>
      </c>
    </row>
    <row r="3817" spans="1:2" x14ac:dyDescent="0.45">
      <c r="A3817" s="16" t="s">
        <v>4602</v>
      </c>
      <c r="B3817" s="17">
        <v>4200</v>
      </c>
    </row>
    <row r="3818" spans="1:2" x14ac:dyDescent="0.45">
      <c r="A3818" s="16" t="s">
        <v>1183</v>
      </c>
      <c r="B3818" s="17">
        <v>748</v>
      </c>
    </row>
    <row r="3819" spans="1:2" x14ac:dyDescent="0.45">
      <c r="A3819" s="16" t="s">
        <v>4603</v>
      </c>
      <c r="B3819" s="17">
        <v>4201</v>
      </c>
    </row>
    <row r="3820" spans="1:2" x14ac:dyDescent="0.45">
      <c r="A3820" s="16" t="s">
        <v>4604</v>
      </c>
      <c r="B3820" s="17">
        <v>4202</v>
      </c>
    </row>
    <row r="3821" spans="1:2" x14ac:dyDescent="0.45">
      <c r="A3821" s="16" t="s">
        <v>1706</v>
      </c>
      <c r="B3821" s="17">
        <v>1281</v>
      </c>
    </row>
    <row r="3822" spans="1:2" x14ac:dyDescent="0.45">
      <c r="A3822" s="16" t="s">
        <v>1707</v>
      </c>
      <c r="B3822" s="17">
        <v>1282</v>
      </c>
    </row>
    <row r="3823" spans="1:2" x14ac:dyDescent="0.45">
      <c r="A3823" s="16" t="s">
        <v>1708</v>
      </c>
      <c r="B3823" s="17">
        <v>1283</v>
      </c>
    </row>
    <row r="3824" spans="1:2" x14ac:dyDescent="0.45">
      <c r="A3824" s="16" t="s">
        <v>1709</v>
      </c>
      <c r="B3824" s="17">
        <v>1284</v>
      </c>
    </row>
    <row r="3825" spans="1:2" x14ac:dyDescent="0.45">
      <c r="A3825" s="16" t="s">
        <v>1710</v>
      </c>
      <c r="B3825" s="17">
        <v>1285</v>
      </c>
    </row>
    <row r="3826" spans="1:2" x14ac:dyDescent="0.45">
      <c r="A3826" s="16" t="s">
        <v>1711</v>
      </c>
      <c r="B3826" s="17">
        <v>1286</v>
      </c>
    </row>
    <row r="3827" spans="1:2" x14ac:dyDescent="0.45">
      <c r="A3827" s="16" t="s">
        <v>1712</v>
      </c>
      <c r="B3827" s="17">
        <v>1287</v>
      </c>
    </row>
    <row r="3828" spans="1:2" x14ac:dyDescent="0.45">
      <c r="A3828" s="16" t="s">
        <v>1713</v>
      </c>
      <c r="B3828" s="17">
        <v>1288</v>
      </c>
    </row>
    <row r="3829" spans="1:2" x14ac:dyDescent="0.45">
      <c r="A3829" s="16" t="s">
        <v>1714</v>
      </c>
      <c r="B3829" s="17">
        <v>1289</v>
      </c>
    </row>
    <row r="3830" spans="1:2" x14ac:dyDescent="0.45">
      <c r="A3830" s="16" t="s">
        <v>4605</v>
      </c>
      <c r="B3830" s="17">
        <v>4203</v>
      </c>
    </row>
    <row r="3831" spans="1:2" x14ac:dyDescent="0.45">
      <c r="A3831" s="16" t="s">
        <v>1184</v>
      </c>
      <c r="B3831" s="17">
        <v>749</v>
      </c>
    </row>
    <row r="3832" spans="1:2" x14ac:dyDescent="0.45">
      <c r="A3832" s="16" t="s">
        <v>1715</v>
      </c>
      <c r="B3832" s="17">
        <v>1290</v>
      </c>
    </row>
    <row r="3833" spans="1:2" x14ac:dyDescent="0.45">
      <c r="A3833" s="16" t="s">
        <v>1185</v>
      </c>
      <c r="B3833" s="17">
        <v>750</v>
      </c>
    </row>
    <row r="3834" spans="1:2" x14ac:dyDescent="0.45">
      <c r="A3834" s="16" t="s">
        <v>4606</v>
      </c>
      <c r="B3834" s="17">
        <v>4204</v>
      </c>
    </row>
    <row r="3835" spans="1:2" x14ac:dyDescent="0.45">
      <c r="A3835" s="16" t="s">
        <v>4607</v>
      </c>
      <c r="B3835" s="17">
        <v>4205</v>
      </c>
    </row>
    <row r="3836" spans="1:2" x14ac:dyDescent="0.45">
      <c r="A3836" s="16" t="s">
        <v>4608</v>
      </c>
      <c r="B3836" s="17">
        <v>4206</v>
      </c>
    </row>
    <row r="3837" spans="1:2" x14ac:dyDescent="0.45">
      <c r="A3837" s="16" t="s">
        <v>4609</v>
      </c>
      <c r="B3837" s="17">
        <v>4207</v>
      </c>
    </row>
    <row r="3838" spans="1:2" x14ac:dyDescent="0.45">
      <c r="A3838" s="16" t="s">
        <v>4610</v>
      </c>
      <c r="B3838" s="17">
        <v>4208</v>
      </c>
    </row>
    <row r="3839" spans="1:2" x14ac:dyDescent="0.45">
      <c r="A3839" s="16" t="s">
        <v>4611</v>
      </c>
      <c r="B3839" s="17">
        <v>4209</v>
      </c>
    </row>
    <row r="3840" spans="1:2" x14ac:dyDescent="0.45">
      <c r="A3840" s="16" t="s">
        <v>4612</v>
      </c>
      <c r="B3840" s="17">
        <v>4210</v>
      </c>
    </row>
    <row r="3841" spans="1:2" x14ac:dyDescent="0.45">
      <c r="A3841" s="16" t="s">
        <v>4613</v>
      </c>
      <c r="B3841" s="17">
        <v>4211</v>
      </c>
    </row>
    <row r="3842" spans="1:2" x14ac:dyDescent="0.45">
      <c r="A3842" s="16" t="s">
        <v>4614</v>
      </c>
      <c r="B3842" s="17">
        <v>4212</v>
      </c>
    </row>
    <row r="3843" spans="1:2" x14ac:dyDescent="0.45">
      <c r="A3843" s="16" t="s">
        <v>4615</v>
      </c>
      <c r="B3843" s="17">
        <v>4213</v>
      </c>
    </row>
    <row r="3844" spans="1:2" x14ac:dyDescent="0.45">
      <c r="A3844" s="16" t="s">
        <v>4616</v>
      </c>
      <c r="B3844" s="17">
        <v>4214</v>
      </c>
    </row>
    <row r="3845" spans="1:2" x14ac:dyDescent="0.45">
      <c r="A3845" s="16" t="s">
        <v>4617</v>
      </c>
      <c r="B3845" s="17">
        <v>4215</v>
      </c>
    </row>
    <row r="3846" spans="1:2" x14ac:dyDescent="0.45">
      <c r="A3846" s="16" t="s">
        <v>4618</v>
      </c>
      <c r="B3846" s="17">
        <v>4216</v>
      </c>
    </row>
    <row r="3847" spans="1:2" x14ac:dyDescent="0.45">
      <c r="A3847" s="16" t="s">
        <v>4619</v>
      </c>
      <c r="B3847" s="17">
        <v>4217</v>
      </c>
    </row>
    <row r="3848" spans="1:2" x14ac:dyDescent="0.45">
      <c r="A3848" s="16" t="s">
        <v>4620</v>
      </c>
      <c r="B3848" s="17">
        <v>4218</v>
      </c>
    </row>
    <row r="3849" spans="1:2" x14ac:dyDescent="0.45">
      <c r="A3849" s="16" t="s">
        <v>4621</v>
      </c>
      <c r="B3849" s="17">
        <v>4219</v>
      </c>
    </row>
    <row r="3850" spans="1:2" x14ac:dyDescent="0.45">
      <c r="A3850" s="16" t="s">
        <v>4622</v>
      </c>
      <c r="B3850" s="17">
        <v>4220</v>
      </c>
    </row>
    <row r="3851" spans="1:2" x14ac:dyDescent="0.45">
      <c r="A3851" s="16" t="s">
        <v>4623</v>
      </c>
      <c r="B3851" s="17">
        <v>4221</v>
      </c>
    </row>
    <row r="3852" spans="1:2" x14ac:dyDescent="0.45">
      <c r="A3852" s="16" t="s">
        <v>4624</v>
      </c>
      <c r="B3852" s="17">
        <v>4222</v>
      </c>
    </row>
    <row r="3853" spans="1:2" x14ac:dyDescent="0.45">
      <c r="A3853" s="16" t="s">
        <v>1186</v>
      </c>
      <c r="B3853" s="17">
        <v>751</v>
      </c>
    </row>
    <row r="3854" spans="1:2" x14ac:dyDescent="0.45">
      <c r="A3854" s="16" t="s">
        <v>4625</v>
      </c>
      <c r="B3854" s="17">
        <v>4223</v>
      </c>
    </row>
    <row r="3855" spans="1:2" x14ac:dyDescent="0.45">
      <c r="A3855" s="16" t="s">
        <v>4626</v>
      </c>
      <c r="B3855" s="17">
        <v>4224</v>
      </c>
    </row>
    <row r="3856" spans="1:2" x14ac:dyDescent="0.45">
      <c r="A3856" s="16" t="s">
        <v>4627</v>
      </c>
      <c r="B3856" s="17">
        <v>4225</v>
      </c>
    </row>
    <row r="3857" spans="1:2" x14ac:dyDescent="0.45">
      <c r="A3857" s="16" t="s">
        <v>1187</v>
      </c>
      <c r="B3857" s="17">
        <v>752</v>
      </c>
    </row>
    <row r="3858" spans="1:2" x14ac:dyDescent="0.45">
      <c r="A3858" s="16" t="s">
        <v>1716</v>
      </c>
      <c r="B3858" s="17">
        <v>1291</v>
      </c>
    </row>
    <row r="3859" spans="1:2" x14ac:dyDescent="0.45">
      <c r="A3859" s="16" t="s">
        <v>1717</v>
      </c>
      <c r="B3859" s="17">
        <v>1292</v>
      </c>
    </row>
    <row r="3860" spans="1:2" x14ac:dyDescent="0.45">
      <c r="A3860" s="16" t="s">
        <v>4628</v>
      </c>
      <c r="B3860" s="17">
        <v>4226</v>
      </c>
    </row>
    <row r="3861" spans="1:2" x14ac:dyDescent="0.45">
      <c r="A3861" s="16" t="s">
        <v>1188</v>
      </c>
      <c r="B3861" s="17">
        <v>753</v>
      </c>
    </row>
    <row r="3862" spans="1:2" x14ac:dyDescent="0.45">
      <c r="A3862" s="16" t="s">
        <v>1189</v>
      </c>
      <c r="B3862" s="17">
        <v>754</v>
      </c>
    </row>
    <row r="3863" spans="1:2" x14ac:dyDescent="0.45">
      <c r="A3863" s="16" t="s">
        <v>4629</v>
      </c>
      <c r="B3863" s="17">
        <v>4227</v>
      </c>
    </row>
    <row r="3864" spans="1:2" x14ac:dyDescent="0.45">
      <c r="A3864" s="16" t="s">
        <v>4630</v>
      </c>
      <c r="B3864" s="17">
        <v>4228</v>
      </c>
    </row>
    <row r="3865" spans="1:2" x14ac:dyDescent="0.45">
      <c r="A3865" s="16" t="s">
        <v>4631</v>
      </c>
      <c r="B3865" s="17">
        <v>4229</v>
      </c>
    </row>
    <row r="3866" spans="1:2" x14ac:dyDescent="0.45">
      <c r="A3866" s="16" t="s">
        <v>1190</v>
      </c>
      <c r="B3866" s="17">
        <v>755</v>
      </c>
    </row>
    <row r="3867" spans="1:2" x14ac:dyDescent="0.45">
      <c r="A3867" s="16" t="s">
        <v>4632</v>
      </c>
      <c r="B3867" s="17">
        <v>4230</v>
      </c>
    </row>
    <row r="3868" spans="1:2" x14ac:dyDescent="0.45">
      <c r="A3868" s="16" t="s">
        <v>4633</v>
      </c>
      <c r="B3868" s="17">
        <v>4231</v>
      </c>
    </row>
    <row r="3869" spans="1:2" x14ac:dyDescent="0.45">
      <c r="A3869" s="16" t="s">
        <v>4634</v>
      </c>
      <c r="B3869" s="17">
        <v>4232</v>
      </c>
    </row>
    <row r="3870" spans="1:2" x14ac:dyDescent="0.45">
      <c r="A3870" s="16" t="s">
        <v>4635</v>
      </c>
      <c r="B3870" s="17">
        <v>4233</v>
      </c>
    </row>
    <row r="3871" spans="1:2" x14ac:dyDescent="0.45">
      <c r="A3871" s="16" t="s">
        <v>4636</v>
      </c>
      <c r="B3871" s="17">
        <v>4234</v>
      </c>
    </row>
    <row r="3872" spans="1:2" x14ac:dyDescent="0.45">
      <c r="A3872" s="16" t="s">
        <v>4637</v>
      </c>
      <c r="B3872" s="17">
        <v>4235</v>
      </c>
    </row>
    <row r="3873" spans="1:2" x14ac:dyDescent="0.45">
      <c r="A3873" s="16" t="s">
        <v>4638</v>
      </c>
      <c r="B3873" s="17">
        <v>4236</v>
      </c>
    </row>
    <row r="3874" spans="1:2" x14ac:dyDescent="0.45">
      <c r="A3874" s="16" t="s">
        <v>4639</v>
      </c>
      <c r="B3874" s="17">
        <v>4237</v>
      </c>
    </row>
    <row r="3875" spans="1:2" x14ac:dyDescent="0.45">
      <c r="A3875" s="16" t="s">
        <v>4640</v>
      </c>
      <c r="B3875" s="17">
        <v>4238</v>
      </c>
    </row>
    <row r="3876" spans="1:2" x14ac:dyDescent="0.45">
      <c r="A3876" s="16" t="s">
        <v>4641</v>
      </c>
      <c r="B3876" s="17">
        <v>4239</v>
      </c>
    </row>
    <row r="3877" spans="1:2" x14ac:dyDescent="0.45">
      <c r="A3877" s="16" t="s">
        <v>4642</v>
      </c>
      <c r="B3877" s="17">
        <v>4240</v>
      </c>
    </row>
    <row r="3878" spans="1:2" x14ac:dyDescent="0.45">
      <c r="A3878" s="16" t="s">
        <v>1191</v>
      </c>
      <c r="B3878" s="17">
        <v>756</v>
      </c>
    </row>
    <row r="3879" spans="1:2" x14ac:dyDescent="0.45">
      <c r="A3879" s="16" t="s">
        <v>4643</v>
      </c>
      <c r="B3879" s="17">
        <v>4241</v>
      </c>
    </row>
    <row r="3880" spans="1:2" x14ac:dyDescent="0.45">
      <c r="A3880" s="16" t="s">
        <v>4644</v>
      </c>
      <c r="B3880" s="17">
        <v>4242</v>
      </c>
    </row>
    <row r="3881" spans="1:2" x14ac:dyDescent="0.45">
      <c r="A3881" s="16" t="s">
        <v>4645</v>
      </c>
      <c r="B3881" s="17">
        <v>4243</v>
      </c>
    </row>
    <row r="3882" spans="1:2" x14ac:dyDescent="0.45">
      <c r="A3882" s="16" t="s">
        <v>1192</v>
      </c>
      <c r="B3882" s="17">
        <v>757</v>
      </c>
    </row>
    <row r="3883" spans="1:2" x14ac:dyDescent="0.45">
      <c r="A3883" s="16" t="s">
        <v>4646</v>
      </c>
      <c r="B3883" s="17">
        <v>4244</v>
      </c>
    </row>
    <row r="3884" spans="1:2" x14ac:dyDescent="0.45">
      <c r="A3884" s="16" t="s">
        <v>4647</v>
      </c>
      <c r="B3884" s="17">
        <v>4245</v>
      </c>
    </row>
    <row r="3885" spans="1:2" x14ac:dyDescent="0.45">
      <c r="A3885" s="16" t="s">
        <v>4648</v>
      </c>
      <c r="B3885" s="17">
        <v>4246</v>
      </c>
    </row>
    <row r="3886" spans="1:2" x14ac:dyDescent="0.45">
      <c r="A3886" s="16" t="s">
        <v>4649</v>
      </c>
      <c r="B3886" s="17">
        <v>4247</v>
      </c>
    </row>
    <row r="3887" spans="1:2" x14ac:dyDescent="0.45">
      <c r="A3887" s="16" t="s">
        <v>4650</v>
      </c>
      <c r="B3887" s="17">
        <v>4248</v>
      </c>
    </row>
    <row r="3888" spans="1:2" x14ac:dyDescent="0.45">
      <c r="A3888" s="16" t="s">
        <v>4651</v>
      </c>
      <c r="B3888" s="17">
        <v>4249</v>
      </c>
    </row>
    <row r="3889" spans="1:2" x14ac:dyDescent="0.45">
      <c r="A3889" s="16" t="s">
        <v>4652</v>
      </c>
      <c r="B3889" s="17">
        <v>4250</v>
      </c>
    </row>
    <row r="3890" spans="1:2" x14ac:dyDescent="0.45">
      <c r="A3890" s="16" t="s">
        <v>4653</v>
      </c>
      <c r="B3890" s="17">
        <v>4251</v>
      </c>
    </row>
    <row r="3891" spans="1:2" x14ac:dyDescent="0.45">
      <c r="A3891" s="16" t="s">
        <v>4654</v>
      </c>
      <c r="B3891" s="17">
        <v>4252</v>
      </c>
    </row>
    <row r="3892" spans="1:2" x14ac:dyDescent="0.45">
      <c r="A3892" s="16" t="s">
        <v>4655</v>
      </c>
      <c r="B3892" s="17">
        <v>4253</v>
      </c>
    </row>
    <row r="3893" spans="1:2" x14ac:dyDescent="0.45">
      <c r="A3893" s="16" t="s">
        <v>4656</v>
      </c>
      <c r="B3893" s="17">
        <v>4254</v>
      </c>
    </row>
    <row r="3894" spans="1:2" x14ac:dyDescent="0.45">
      <c r="A3894" s="16" t="s">
        <v>4657</v>
      </c>
      <c r="B3894" s="17">
        <v>4255</v>
      </c>
    </row>
    <row r="3895" spans="1:2" x14ac:dyDescent="0.45">
      <c r="A3895" s="16" t="s">
        <v>4658</v>
      </c>
      <c r="B3895" s="17">
        <v>4256</v>
      </c>
    </row>
    <row r="3896" spans="1:2" x14ac:dyDescent="0.45">
      <c r="A3896" s="16" t="s">
        <v>4659</v>
      </c>
      <c r="B3896" s="17">
        <v>4257</v>
      </c>
    </row>
    <row r="3897" spans="1:2" x14ac:dyDescent="0.45">
      <c r="A3897" s="16" t="s">
        <v>4660</v>
      </c>
      <c r="B3897" s="17">
        <v>4258</v>
      </c>
    </row>
    <row r="3898" spans="1:2" x14ac:dyDescent="0.45">
      <c r="A3898" s="16" t="s">
        <v>4661</v>
      </c>
      <c r="B3898" s="17">
        <v>4259</v>
      </c>
    </row>
    <row r="3899" spans="1:2" x14ac:dyDescent="0.45">
      <c r="A3899" s="16" t="s">
        <v>4662</v>
      </c>
      <c r="B3899" s="17">
        <v>4260</v>
      </c>
    </row>
    <row r="3900" spans="1:2" x14ac:dyDescent="0.45">
      <c r="A3900" s="16" t="s">
        <v>4663</v>
      </c>
      <c r="B3900" s="17">
        <v>4261</v>
      </c>
    </row>
    <row r="3901" spans="1:2" x14ac:dyDescent="0.45">
      <c r="A3901" s="16" t="s">
        <v>1193</v>
      </c>
      <c r="B3901" s="17">
        <v>758</v>
      </c>
    </row>
    <row r="3902" spans="1:2" x14ac:dyDescent="0.45">
      <c r="A3902" s="16" t="s">
        <v>4664</v>
      </c>
      <c r="B3902" s="17">
        <v>4262</v>
      </c>
    </row>
    <row r="3903" spans="1:2" x14ac:dyDescent="0.45">
      <c r="A3903" s="16" t="s">
        <v>4665</v>
      </c>
      <c r="B3903" s="17">
        <v>4263</v>
      </c>
    </row>
    <row r="3904" spans="1:2" x14ac:dyDescent="0.45">
      <c r="A3904" s="16" t="s">
        <v>4666</v>
      </c>
      <c r="B3904" s="17">
        <v>4264</v>
      </c>
    </row>
    <row r="3905" spans="1:2" x14ac:dyDescent="0.45">
      <c r="A3905" s="16" t="s">
        <v>1194</v>
      </c>
      <c r="B3905" s="17">
        <v>759</v>
      </c>
    </row>
    <row r="3906" spans="1:2" x14ac:dyDescent="0.45">
      <c r="A3906" s="16" t="s">
        <v>4667</v>
      </c>
      <c r="B3906" s="17">
        <v>4265</v>
      </c>
    </row>
    <row r="3907" spans="1:2" x14ac:dyDescent="0.45">
      <c r="A3907" s="16" t="s">
        <v>4668</v>
      </c>
      <c r="B3907" s="17">
        <v>4266</v>
      </c>
    </row>
    <row r="3908" spans="1:2" x14ac:dyDescent="0.45">
      <c r="A3908" s="16" t="s">
        <v>1195</v>
      </c>
      <c r="B3908" s="17">
        <v>760</v>
      </c>
    </row>
    <row r="3909" spans="1:2" x14ac:dyDescent="0.45">
      <c r="A3909" s="16" t="s">
        <v>4669</v>
      </c>
      <c r="B3909" s="17">
        <v>4267</v>
      </c>
    </row>
    <row r="3910" spans="1:2" x14ac:dyDescent="0.45">
      <c r="A3910" s="16" t="s">
        <v>4670</v>
      </c>
      <c r="B3910" s="17">
        <v>4268</v>
      </c>
    </row>
    <row r="3911" spans="1:2" x14ac:dyDescent="0.45">
      <c r="A3911" s="16" t="s">
        <v>4671</v>
      </c>
      <c r="B3911" s="17">
        <v>4269</v>
      </c>
    </row>
    <row r="3912" spans="1:2" x14ac:dyDescent="0.45">
      <c r="A3912" s="16" t="s">
        <v>4672</v>
      </c>
      <c r="B3912" s="17">
        <v>4270</v>
      </c>
    </row>
    <row r="3913" spans="1:2" x14ac:dyDescent="0.45">
      <c r="A3913" s="16" t="s">
        <v>4673</v>
      </c>
      <c r="B3913" s="17">
        <v>4271</v>
      </c>
    </row>
    <row r="3914" spans="1:2" x14ac:dyDescent="0.45">
      <c r="A3914" s="16" t="s">
        <v>4674</v>
      </c>
      <c r="B3914" s="17">
        <v>4272</v>
      </c>
    </row>
    <row r="3915" spans="1:2" x14ac:dyDescent="0.45">
      <c r="A3915" s="16" t="s">
        <v>4675</v>
      </c>
      <c r="B3915" s="17">
        <v>4273</v>
      </c>
    </row>
    <row r="3916" spans="1:2" x14ac:dyDescent="0.45">
      <c r="A3916" s="16" t="s">
        <v>1196</v>
      </c>
      <c r="B3916" s="17">
        <v>761</v>
      </c>
    </row>
    <row r="3917" spans="1:2" x14ac:dyDescent="0.45">
      <c r="A3917" s="16" t="s">
        <v>1718</v>
      </c>
      <c r="B3917" s="17">
        <v>1293</v>
      </c>
    </row>
    <row r="3918" spans="1:2" x14ac:dyDescent="0.45">
      <c r="A3918" s="16" t="s">
        <v>1197</v>
      </c>
      <c r="B3918" s="17">
        <v>762</v>
      </c>
    </row>
    <row r="3919" spans="1:2" x14ac:dyDescent="0.45">
      <c r="A3919" s="16" t="s">
        <v>1198</v>
      </c>
      <c r="B3919" s="17">
        <v>763</v>
      </c>
    </row>
    <row r="3920" spans="1:2" x14ac:dyDescent="0.45">
      <c r="A3920" s="16" t="s">
        <v>4676</v>
      </c>
      <c r="B3920" s="17">
        <v>4274</v>
      </c>
    </row>
    <row r="3921" spans="1:2" x14ac:dyDescent="0.45">
      <c r="A3921" s="16" t="s">
        <v>1199</v>
      </c>
      <c r="B3921" s="17">
        <v>764</v>
      </c>
    </row>
    <row r="3922" spans="1:2" x14ac:dyDescent="0.45">
      <c r="A3922" s="16" t="s">
        <v>4677</v>
      </c>
      <c r="B3922" s="17">
        <v>4275</v>
      </c>
    </row>
    <row r="3923" spans="1:2" x14ac:dyDescent="0.45">
      <c r="A3923" s="16" t="s">
        <v>4678</v>
      </c>
      <c r="B3923" s="17">
        <v>4276</v>
      </c>
    </row>
    <row r="3924" spans="1:2" x14ac:dyDescent="0.45">
      <c r="A3924" s="16" t="s">
        <v>4679</v>
      </c>
      <c r="B3924" s="17">
        <v>4277</v>
      </c>
    </row>
    <row r="3925" spans="1:2" x14ac:dyDescent="0.45">
      <c r="A3925" s="16" t="s">
        <v>4680</v>
      </c>
      <c r="B3925" s="17">
        <v>4278</v>
      </c>
    </row>
    <row r="3926" spans="1:2" x14ac:dyDescent="0.45">
      <c r="A3926" s="16" t="s">
        <v>94</v>
      </c>
      <c r="B3926" s="17">
        <v>765</v>
      </c>
    </row>
    <row r="3927" spans="1:2" x14ac:dyDescent="0.45">
      <c r="A3927" s="16" t="s">
        <v>4681</v>
      </c>
      <c r="B3927" s="17">
        <v>4279</v>
      </c>
    </row>
    <row r="3928" spans="1:2" x14ac:dyDescent="0.45">
      <c r="A3928" s="16" t="s">
        <v>4682</v>
      </c>
      <c r="B3928" s="17">
        <v>4280</v>
      </c>
    </row>
    <row r="3929" spans="1:2" x14ac:dyDescent="0.45">
      <c r="A3929" s="16" t="s">
        <v>1719</v>
      </c>
      <c r="B3929" s="17">
        <v>1294</v>
      </c>
    </row>
    <row r="3930" spans="1:2" x14ac:dyDescent="0.45">
      <c r="A3930" s="16" t="s">
        <v>4683</v>
      </c>
      <c r="B3930" s="17">
        <v>4281</v>
      </c>
    </row>
    <row r="3931" spans="1:2" x14ac:dyDescent="0.45">
      <c r="A3931" s="16" t="s">
        <v>4684</v>
      </c>
      <c r="B3931" s="17">
        <v>4282</v>
      </c>
    </row>
    <row r="3932" spans="1:2" x14ac:dyDescent="0.45">
      <c r="A3932" s="16" t="s">
        <v>1200</v>
      </c>
      <c r="B3932" s="17">
        <v>766</v>
      </c>
    </row>
    <row r="3933" spans="1:2" x14ac:dyDescent="0.45">
      <c r="A3933" s="16" t="s">
        <v>4685</v>
      </c>
      <c r="B3933" s="17">
        <v>4283</v>
      </c>
    </row>
    <row r="3934" spans="1:2" x14ac:dyDescent="0.45">
      <c r="A3934" s="16" t="s">
        <v>4686</v>
      </c>
      <c r="B3934" s="17">
        <v>4284</v>
      </c>
    </row>
    <row r="3935" spans="1:2" x14ac:dyDescent="0.45">
      <c r="A3935" s="16" t="s">
        <v>4687</v>
      </c>
      <c r="B3935" s="17">
        <v>4285</v>
      </c>
    </row>
    <row r="3936" spans="1:2" x14ac:dyDescent="0.45">
      <c r="A3936" s="16" t="s">
        <v>4688</v>
      </c>
      <c r="B3936" s="17">
        <v>4286</v>
      </c>
    </row>
    <row r="3937" spans="1:2" x14ac:dyDescent="0.45">
      <c r="A3937" s="16" t="s">
        <v>4689</v>
      </c>
      <c r="B3937" s="17">
        <v>4287</v>
      </c>
    </row>
    <row r="3938" spans="1:2" x14ac:dyDescent="0.45">
      <c r="A3938" s="16" t="s">
        <v>4690</v>
      </c>
      <c r="B3938" s="17">
        <v>4288</v>
      </c>
    </row>
    <row r="3939" spans="1:2" x14ac:dyDescent="0.45">
      <c r="A3939" s="16" t="s">
        <v>4691</v>
      </c>
      <c r="B3939" s="17">
        <v>4289</v>
      </c>
    </row>
    <row r="3940" spans="1:2" x14ac:dyDescent="0.45">
      <c r="A3940" s="16" t="s">
        <v>4692</v>
      </c>
      <c r="B3940" s="17">
        <v>4290</v>
      </c>
    </row>
    <row r="3941" spans="1:2" x14ac:dyDescent="0.45">
      <c r="A3941" s="16" t="s">
        <v>4693</v>
      </c>
      <c r="B3941" s="17">
        <v>4291</v>
      </c>
    </row>
    <row r="3942" spans="1:2" x14ac:dyDescent="0.45">
      <c r="A3942" s="16" t="s">
        <v>4694</v>
      </c>
      <c r="B3942" s="17">
        <v>4292</v>
      </c>
    </row>
    <row r="3943" spans="1:2" x14ac:dyDescent="0.45">
      <c r="A3943" s="16" t="s">
        <v>4695</v>
      </c>
      <c r="B3943" s="17">
        <v>4293</v>
      </c>
    </row>
    <row r="3944" spans="1:2" x14ac:dyDescent="0.45">
      <c r="A3944" s="16" t="s">
        <v>4696</v>
      </c>
      <c r="B3944" s="17">
        <v>4294</v>
      </c>
    </row>
    <row r="3945" spans="1:2" x14ac:dyDescent="0.45">
      <c r="A3945" s="16" t="s">
        <v>4697</v>
      </c>
      <c r="B3945" s="17">
        <v>4295</v>
      </c>
    </row>
    <row r="3946" spans="1:2" x14ac:dyDescent="0.45">
      <c r="A3946" s="16" t="s">
        <v>4698</v>
      </c>
      <c r="B3946" s="17">
        <v>4296</v>
      </c>
    </row>
    <row r="3947" spans="1:2" x14ac:dyDescent="0.45">
      <c r="A3947" s="16" t="s">
        <v>4699</v>
      </c>
      <c r="B3947" s="17">
        <v>4297</v>
      </c>
    </row>
    <row r="3948" spans="1:2" x14ac:dyDescent="0.45">
      <c r="A3948" s="16" t="s">
        <v>4700</v>
      </c>
      <c r="B3948" s="17">
        <v>4298</v>
      </c>
    </row>
    <row r="3949" spans="1:2" x14ac:dyDescent="0.45">
      <c r="A3949" s="16" t="s">
        <v>4701</v>
      </c>
      <c r="B3949" s="17">
        <v>4299</v>
      </c>
    </row>
    <row r="3950" spans="1:2" x14ac:dyDescent="0.45">
      <c r="A3950" s="16" t="s">
        <v>4702</v>
      </c>
      <c r="B3950" s="17">
        <v>4300</v>
      </c>
    </row>
    <row r="3951" spans="1:2" x14ac:dyDescent="0.45">
      <c r="A3951" s="16" t="s">
        <v>4703</v>
      </c>
      <c r="B3951" s="17">
        <v>4301</v>
      </c>
    </row>
    <row r="3952" spans="1:2" x14ac:dyDescent="0.45">
      <c r="A3952" s="16" t="s">
        <v>4704</v>
      </c>
      <c r="B3952" s="17">
        <v>4302</v>
      </c>
    </row>
    <row r="3953" spans="1:2" x14ac:dyDescent="0.45">
      <c r="A3953" s="16" t="s">
        <v>4705</v>
      </c>
      <c r="B3953" s="17">
        <v>4303</v>
      </c>
    </row>
    <row r="3954" spans="1:2" x14ac:dyDescent="0.45">
      <c r="A3954" s="16" t="s">
        <v>4706</v>
      </c>
      <c r="B3954" s="17">
        <v>4304</v>
      </c>
    </row>
    <row r="3955" spans="1:2" x14ac:dyDescent="0.45">
      <c r="A3955" s="16" t="s">
        <v>1201</v>
      </c>
      <c r="B3955" s="17">
        <v>767</v>
      </c>
    </row>
    <row r="3956" spans="1:2" x14ac:dyDescent="0.45">
      <c r="A3956" s="16" t="s">
        <v>4707</v>
      </c>
      <c r="B3956" s="17">
        <v>4305</v>
      </c>
    </row>
    <row r="3957" spans="1:2" x14ac:dyDescent="0.45">
      <c r="A3957" s="16" t="s">
        <v>4708</v>
      </c>
      <c r="B3957" s="17">
        <v>4306</v>
      </c>
    </row>
    <row r="3958" spans="1:2" x14ac:dyDescent="0.45">
      <c r="A3958" s="16" t="s">
        <v>4709</v>
      </c>
      <c r="B3958" s="17">
        <v>4307</v>
      </c>
    </row>
    <row r="3959" spans="1:2" x14ac:dyDescent="0.45">
      <c r="A3959" s="16" t="s">
        <v>4710</v>
      </c>
      <c r="B3959" s="17">
        <v>4308</v>
      </c>
    </row>
    <row r="3960" spans="1:2" x14ac:dyDescent="0.45">
      <c r="A3960" s="16" t="s">
        <v>4711</v>
      </c>
      <c r="B3960" s="17">
        <v>4309</v>
      </c>
    </row>
    <row r="3961" spans="1:2" x14ac:dyDescent="0.45">
      <c r="A3961" s="16" t="s">
        <v>4712</v>
      </c>
      <c r="B3961" s="17">
        <v>4310</v>
      </c>
    </row>
    <row r="3962" spans="1:2" x14ac:dyDescent="0.45">
      <c r="A3962" s="16" t="s">
        <v>4713</v>
      </c>
      <c r="B3962" s="17">
        <v>4311</v>
      </c>
    </row>
    <row r="3963" spans="1:2" x14ac:dyDescent="0.45">
      <c r="A3963" s="16" t="s">
        <v>4714</v>
      </c>
      <c r="B3963" s="17">
        <v>4312</v>
      </c>
    </row>
    <row r="3964" spans="1:2" x14ac:dyDescent="0.45">
      <c r="A3964" s="16" t="s">
        <v>4715</v>
      </c>
      <c r="B3964" s="17">
        <v>4313</v>
      </c>
    </row>
    <row r="3965" spans="1:2" x14ac:dyDescent="0.45">
      <c r="A3965" s="16" t="s">
        <v>4716</v>
      </c>
      <c r="B3965" s="17">
        <v>4314</v>
      </c>
    </row>
    <row r="3966" spans="1:2" x14ac:dyDescent="0.45">
      <c r="A3966" s="16" t="s">
        <v>4717</v>
      </c>
      <c r="B3966" s="17">
        <v>4315</v>
      </c>
    </row>
    <row r="3967" spans="1:2" x14ac:dyDescent="0.45">
      <c r="A3967" s="16" t="s">
        <v>4718</v>
      </c>
      <c r="B3967" s="17">
        <v>4316</v>
      </c>
    </row>
    <row r="3968" spans="1:2" x14ac:dyDescent="0.45">
      <c r="A3968" s="16" t="s">
        <v>4719</v>
      </c>
      <c r="B3968" s="17">
        <v>4317</v>
      </c>
    </row>
    <row r="3969" spans="1:2" x14ac:dyDescent="0.45">
      <c r="A3969" s="16" t="s">
        <v>4720</v>
      </c>
      <c r="B3969" s="17">
        <v>4318</v>
      </c>
    </row>
    <row r="3970" spans="1:2" x14ac:dyDescent="0.45">
      <c r="A3970" s="16" t="s">
        <v>4721</v>
      </c>
      <c r="B3970" s="17">
        <v>4319</v>
      </c>
    </row>
    <row r="3971" spans="1:2" x14ac:dyDescent="0.45">
      <c r="A3971" s="16" t="s">
        <v>4722</v>
      </c>
      <c r="B3971" s="17">
        <v>4320</v>
      </c>
    </row>
    <row r="3972" spans="1:2" x14ac:dyDescent="0.45">
      <c r="A3972" s="16" t="s">
        <v>4723</v>
      </c>
      <c r="B3972" s="17">
        <v>4321</v>
      </c>
    </row>
    <row r="3973" spans="1:2" x14ac:dyDescent="0.45">
      <c r="A3973" s="16" t="s">
        <v>4724</v>
      </c>
      <c r="B3973" s="17">
        <v>4322</v>
      </c>
    </row>
    <row r="3974" spans="1:2" x14ac:dyDescent="0.45">
      <c r="A3974" s="16" t="s">
        <v>4725</v>
      </c>
      <c r="B3974" s="17">
        <v>4323</v>
      </c>
    </row>
    <row r="3975" spans="1:2" x14ac:dyDescent="0.45">
      <c r="A3975" s="16" t="s">
        <v>4726</v>
      </c>
      <c r="B3975" s="17">
        <v>4324</v>
      </c>
    </row>
    <row r="3976" spans="1:2" x14ac:dyDescent="0.45">
      <c r="A3976" s="16" t="s">
        <v>4727</v>
      </c>
      <c r="B3976" s="17">
        <v>4325</v>
      </c>
    </row>
    <row r="3977" spans="1:2" x14ac:dyDescent="0.45">
      <c r="A3977" s="16" t="s">
        <v>4728</v>
      </c>
      <c r="B3977" s="17">
        <v>4326</v>
      </c>
    </row>
    <row r="3978" spans="1:2" x14ac:dyDescent="0.45">
      <c r="A3978" s="16" t="s">
        <v>4729</v>
      </c>
      <c r="B3978" s="17">
        <v>4327</v>
      </c>
    </row>
    <row r="3979" spans="1:2" x14ac:dyDescent="0.45">
      <c r="A3979" s="16" t="s">
        <v>4730</v>
      </c>
      <c r="B3979" s="17">
        <v>4328</v>
      </c>
    </row>
    <row r="3980" spans="1:2" x14ac:dyDescent="0.45">
      <c r="A3980" s="16" t="s">
        <v>4731</v>
      </c>
      <c r="B3980" s="17">
        <v>4329</v>
      </c>
    </row>
    <row r="3981" spans="1:2" x14ac:dyDescent="0.45">
      <c r="A3981" s="16" t="s">
        <v>4732</v>
      </c>
      <c r="B3981" s="17">
        <v>4330</v>
      </c>
    </row>
    <row r="3982" spans="1:2" x14ac:dyDescent="0.45">
      <c r="A3982" s="16" t="s">
        <v>4733</v>
      </c>
      <c r="B3982" s="17">
        <v>4331</v>
      </c>
    </row>
    <row r="3983" spans="1:2" x14ac:dyDescent="0.45">
      <c r="A3983" s="16" t="s">
        <v>4734</v>
      </c>
      <c r="B3983" s="17">
        <v>4332</v>
      </c>
    </row>
    <row r="3984" spans="1:2" x14ac:dyDescent="0.45">
      <c r="A3984" s="16" t="s">
        <v>4735</v>
      </c>
      <c r="B3984" s="17">
        <v>4333</v>
      </c>
    </row>
    <row r="3985" spans="1:2" x14ac:dyDescent="0.45">
      <c r="A3985" s="16" t="s">
        <v>4736</v>
      </c>
      <c r="B3985" s="17">
        <v>4334</v>
      </c>
    </row>
    <row r="3986" spans="1:2" x14ac:dyDescent="0.45">
      <c r="A3986" s="16" t="s">
        <v>4737</v>
      </c>
      <c r="B3986" s="17">
        <v>4335</v>
      </c>
    </row>
    <row r="3987" spans="1:2" x14ac:dyDescent="0.45">
      <c r="A3987" s="16" t="s">
        <v>4738</v>
      </c>
      <c r="B3987" s="17">
        <v>4336</v>
      </c>
    </row>
    <row r="3988" spans="1:2" x14ac:dyDescent="0.45">
      <c r="A3988" s="16" t="s">
        <v>4739</v>
      </c>
      <c r="B3988" s="17">
        <v>4337</v>
      </c>
    </row>
    <row r="3989" spans="1:2" x14ac:dyDescent="0.45">
      <c r="A3989" s="16" t="s">
        <v>4740</v>
      </c>
      <c r="B3989" s="17">
        <v>4338</v>
      </c>
    </row>
    <row r="3990" spans="1:2" x14ac:dyDescent="0.45">
      <c r="A3990" s="16" t="s">
        <v>4741</v>
      </c>
      <c r="B3990" s="17">
        <v>4339</v>
      </c>
    </row>
    <row r="3991" spans="1:2" x14ac:dyDescent="0.45">
      <c r="A3991" s="16" t="s">
        <v>4742</v>
      </c>
      <c r="B3991" s="17">
        <v>4340</v>
      </c>
    </row>
    <row r="3992" spans="1:2" x14ac:dyDescent="0.45">
      <c r="A3992" s="16" t="s">
        <v>4743</v>
      </c>
      <c r="B3992" s="17">
        <v>4341</v>
      </c>
    </row>
    <row r="3993" spans="1:2" x14ac:dyDescent="0.45">
      <c r="A3993" s="16" t="s">
        <v>1202</v>
      </c>
      <c r="B3993" s="17">
        <v>768</v>
      </c>
    </row>
    <row r="3994" spans="1:2" x14ac:dyDescent="0.45">
      <c r="A3994" s="16" t="s">
        <v>4744</v>
      </c>
      <c r="B3994" s="17">
        <v>4342</v>
      </c>
    </row>
    <row r="3995" spans="1:2" x14ac:dyDescent="0.45">
      <c r="A3995" s="16" t="s">
        <v>4745</v>
      </c>
      <c r="B3995" s="17">
        <v>4343</v>
      </c>
    </row>
    <row r="3996" spans="1:2" x14ac:dyDescent="0.45">
      <c r="A3996" s="16" t="s">
        <v>4746</v>
      </c>
      <c r="B3996" s="17">
        <v>4344</v>
      </c>
    </row>
    <row r="3997" spans="1:2" x14ac:dyDescent="0.45">
      <c r="A3997" s="16" t="s">
        <v>4747</v>
      </c>
      <c r="B3997" s="17">
        <v>4345</v>
      </c>
    </row>
    <row r="3998" spans="1:2" x14ac:dyDescent="0.45">
      <c r="A3998" s="16" t="s">
        <v>1720</v>
      </c>
      <c r="B3998" s="17">
        <v>1295</v>
      </c>
    </row>
    <row r="3999" spans="1:2" x14ac:dyDescent="0.45">
      <c r="A3999" s="16" t="s">
        <v>1721</v>
      </c>
      <c r="B3999" s="17">
        <v>1296</v>
      </c>
    </row>
    <row r="4000" spans="1:2" x14ac:dyDescent="0.45">
      <c r="A4000" s="16" t="s">
        <v>1722</v>
      </c>
      <c r="B4000" s="17">
        <v>1297</v>
      </c>
    </row>
    <row r="4001" spans="1:2" x14ac:dyDescent="0.45">
      <c r="A4001" s="16" t="s">
        <v>1723</v>
      </c>
      <c r="B4001" s="17">
        <v>1298</v>
      </c>
    </row>
    <row r="4002" spans="1:2" x14ac:dyDescent="0.45">
      <c r="A4002" s="16" t="s">
        <v>1724</v>
      </c>
      <c r="B4002" s="17">
        <v>1299</v>
      </c>
    </row>
    <row r="4003" spans="1:2" x14ac:dyDescent="0.45">
      <c r="A4003" s="16" t="s">
        <v>4748</v>
      </c>
      <c r="B4003" s="17">
        <v>4346</v>
      </c>
    </row>
    <row r="4004" spans="1:2" x14ac:dyDescent="0.45">
      <c r="A4004" s="16" t="s">
        <v>1203</v>
      </c>
      <c r="B4004" s="17">
        <v>769</v>
      </c>
    </row>
    <row r="4005" spans="1:2" x14ac:dyDescent="0.45">
      <c r="A4005" s="16" t="s">
        <v>4749</v>
      </c>
      <c r="B4005" s="17">
        <v>4347</v>
      </c>
    </row>
    <row r="4006" spans="1:2" x14ac:dyDescent="0.45">
      <c r="A4006" s="16" t="s">
        <v>4750</v>
      </c>
      <c r="B4006" s="17">
        <v>4348</v>
      </c>
    </row>
    <row r="4007" spans="1:2" x14ac:dyDescent="0.45">
      <c r="A4007" s="16" t="s">
        <v>4751</v>
      </c>
      <c r="B4007" s="17">
        <v>4349</v>
      </c>
    </row>
    <row r="4008" spans="1:2" x14ac:dyDescent="0.45">
      <c r="A4008" s="16" t="s">
        <v>4752</v>
      </c>
      <c r="B4008" s="17">
        <v>4350</v>
      </c>
    </row>
    <row r="4009" spans="1:2" x14ac:dyDescent="0.45">
      <c r="A4009" s="16" t="s">
        <v>4753</v>
      </c>
      <c r="B4009" s="17">
        <v>4351</v>
      </c>
    </row>
    <row r="4010" spans="1:2" x14ac:dyDescent="0.45">
      <c r="A4010" s="16" t="s">
        <v>4754</v>
      </c>
      <c r="B4010" s="17">
        <v>4352</v>
      </c>
    </row>
    <row r="4011" spans="1:2" x14ac:dyDescent="0.45">
      <c r="A4011" s="16" t="s">
        <v>4755</v>
      </c>
      <c r="B4011" s="17">
        <v>4353</v>
      </c>
    </row>
    <row r="4012" spans="1:2" x14ac:dyDescent="0.45">
      <c r="A4012" s="16" t="s">
        <v>4756</v>
      </c>
      <c r="B4012" s="17">
        <v>4354</v>
      </c>
    </row>
    <row r="4013" spans="1:2" x14ac:dyDescent="0.45">
      <c r="A4013" s="16" t="s">
        <v>4757</v>
      </c>
      <c r="B4013" s="17">
        <v>4355</v>
      </c>
    </row>
    <row r="4014" spans="1:2" x14ac:dyDescent="0.45">
      <c r="A4014" s="16" t="s">
        <v>4758</v>
      </c>
      <c r="B4014" s="17">
        <v>4356</v>
      </c>
    </row>
    <row r="4015" spans="1:2" x14ac:dyDescent="0.45">
      <c r="A4015" s="16" t="s">
        <v>4759</v>
      </c>
      <c r="B4015" s="17">
        <v>4357</v>
      </c>
    </row>
    <row r="4016" spans="1:2" x14ac:dyDescent="0.45">
      <c r="A4016" s="16" t="s">
        <v>4760</v>
      </c>
      <c r="B4016" s="17">
        <v>4358</v>
      </c>
    </row>
    <row r="4017" spans="1:2" x14ac:dyDescent="0.45">
      <c r="A4017" s="16" t="s">
        <v>4761</v>
      </c>
      <c r="B4017" s="17">
        <v>4359</v>
      </c>
    </row>
    <row r="4018" spans="1:2" x14ac:dyDescent="0.45">
      <c r="A4018" s="16" t="s">
        <v>4762</v>
      </c>
      <c r="B4018" s="17">
        <v>4360</v>
      </c>
    </row>
    <row r="4019" spans="1:2" x14ac:dyDescent="0.45">
      <c r="A4019" s="16" t="s">
        <v>1204</v>
      </c>
      <c r="B4019" s="17">
        <v>770</v>
      </c>
    </row>
    <row r="4020" spans="1:2" x14ac:dyDescent="0.45">
      <c r="A4020" s="16" t="s">
        <v>4763</v>
      </c>
      <c r="B4020" s="17">
        <v>4361</v>
      </c>
    </row>
    <row r="4021" spans="1:2" x14ac:dyDescent="0.45">
      <c r="A4021" s="16" t="s">
        <v>4764</v>
      </c>
      <c r="B4021" s="17">
        <v>4362</v>
      </c>
    </row>
    <row r="4022" spans="1:2" x14ac:dyDescent="0.45">
      <c r="A4022" s="16" t="s">
        <v>1205</v>
      </c>
      <c r="B4022" s="17">
        <v>771</v>
      </c>
    </row>
    <row r="4023" spans="1:2" x14ac:dyDescent="0.45">
      <c r="A4023" s="16" t="s">
        <v>4765</v>
      </c>
      <c r="B4023" s="17">
        <v>4363</v>
      </c>
    </row>
    <row r="4024" spans="1:2" x14ac:dyDescent="0.45">
      <c r="A4024" s="16" t="s">
        <v>4766</v>
      </c>
      <c r="B4024" s="17">
        <v>4364</v>
      </c>
    </row>
    <row r="4025" spans="1:2" x14ac:dyDescent="0.45">
      <c r="A4025" s="16" t="s">
        <v>1725</v>
      </c>
      <c r="B4025" s="17">
        <v>1300</v>
      </c>
    </row>
    <row r="4026" spans="1:2" x14ac:dyDescent="0.45">
      <c r="A4026" s="16" t="s">
        <v>4767</v>
      </c>
      <c r="B4026" s="17">
        <v>4365</v>
      </c>
    </row>
    <row r="4027" spans="1:2" x14ac:dyDescent="0.45">
      <c r="A4027" s="16" t="s">
        <v>4768</v>
      </c>
      <c r="B4027" s="17">
        <v>4366</v>
      </c>
    </row>
    <row r="4028" spans="1:2" x14ac:dyDescent="0.45">
      <c r="A4028" s="16" t="s">
        <v>1206</v>
      </c>
      <c r="B4028" s="17">
        <v>772</v>
      </c>
    </row>
    <row r="4029" spans="1:2" x14ac:dyDescent="0.45">
      <c r="A4029" s="16" t="s">
        <v>4769</v>
      </c>
      <c r="B4029" s="17">
        <v>4367</v>
      </c>
    </row>
    <row r="4030" spans="1:2" x14ac:dyDescent="0.45">
      <c r="A4030" s="16" t="s">
        <v>4770</v>
      </c>
      <c r="B4030" s="17">
        <v>4368</v>
      </c>
    </row>
    <row r="4031" spans="1:2" x14ac:dyDescent="0.45">
      <c r="A4031" s="16" t="s">
        <v>4771</v>
      </c>
      <c r="B4031" s="17">
        <v>4369</v>
      </c>
    </row>
    <row r="4032" spans="1:2" x14ac:dyDescent="0.45">
      <c r="A4032" s="16" t="s">
        <v>4772</v>
      </c>
      <c r="B4032" s="17">
        <v>4370</v>
      </c>
    </row>
    <row r="4033" spans="1:2" x14ac:dyDescent="0.45">
      <c r="A4033" s="16" t="s">
        <v>4773</v>
      </c>
      <c r="B4033" s="17">
        <v>4371</v>
      </c>
    </row>
    <row r="4034" spans="1:2" x14ac:dyDescent="0.45">
      <c r="A4034" s="16" t="s">
        <v>4774</v>
      </c>
      <c r="B4034" s="17">
        <v>4372</v>
      </c>
    </row>
    <row r="4035" spans="1:2" x14ac:dyDescent="0.45">
      <c r="A4035" s="16" t="s">
        <v>4775</v>
      </c>
      <c r="B4035" s="17">
        <v>4373</v>
      </c>
    </row>
    <row r="4036" spans="1:2" x14ac:dyDescent="0.45">
      <c r="A4036" s="16" t="s">
        <v>4776</v>
      </c>
      <c r="B4036" s="17">
        <v>4374</v>
      </c>
    </row>
    <row r="4037" spans="1:2" x14ac:dyDescent="0.45">
      <c r="A4037" s="16" t="s">
        <v>4777</v>
      </c>
      <c r="B4037" s="17">
        <v>4375</v>
      </c>
    </row>
    <row r="4038" spans="1:2" x14ac:dyDescent="0.45">
      <c r="A4038" s="16" t="s">
        <v>4778</v>
      </c>
      <c r="B4038" s="17">
        <v>4376</v>
      </c>
    </row>
    <row r="4039" spans="1:2" x14ac:dyDescent="0.45">
      <c r="A4039" s="16" t="s">
        <v>4779</v>
      </c>
      <c r="B4039" s="17">
        <v>4377</v>
      </c>
    </row>
    <row r="4040" spans="1:2" x14ac:dyDescent="0.45">
      <c r="A4040" s="16" t="s">
        <v>4780</v>
      </c>
      <c r="B4040" s="17">
        <v>4378</v>
      </c>
    </row>
    <row r="4041" spans="1:2" x14ac:dyDescent="0.45">
      <c r="A4041" s="16" t="s">
        <v>4781</v>
      </c>
      <c r="B4041" s="17">
        <v>4379</v>
      </c>
    </row>
    <row r="4042" spans="1:2" x14ac:dyDescent="0.45">
      <c r="A4042" s="16" t="s">
        <v>107</v>
      </c>
      <c r="B4042" s="17">
        <v>773</v>
      </c>
    </row>
    <row r="4043" spans="1:2" x14ac:dyDescent="0.45">
      <c r="A4043" s="16" t="s">
        <v>4782</v>
      </c>
      <c r="B4043" s="17">
        <v>4380</v>
      </c>
    </row>
    <row r="4044" spans="1:2" x14ac:dyDescent="0.45">
      <c r="A4044" s="16" t="s">
        <v>4783</v>
      </c>
      <c r="B4044" s="17">
        <v>4381</v>
      </c>
    </row>
    <row r="4045" spans="1:2" x14ac:dyDescent="0.45">
      <c r="A4045" s="16" t="s">
        <v>1726</v>
      </c>
      <c r="B4045" s="17">
        <v>1301</v>
      </c>
    </row>
    <row r="4046" spans="1:2" x14ac:dyDescent="0.45">
      <c r="A4046" s="16" t="s">
        <v>1727</v>
      </c>
      <c r="B4046" s="17">
        <v>1302</v>
      </c>
    </row>
    <row r="4047" spans="1:2" x14ac:dyDescent="0.45">
      <c r="A4047" s="16" t="s">
        <v>1728</v>
      </c>
      <c r="B4047" s="17">
        <v>1303</v>
      </c>
    </row>
    <row r="4048" spans="1:2" x14ac:dyDescent="0.45">
      <c r="A4048" s="16" t="s">
        <v>1729</v>
      </c>
      <c r="B4048" s="17">
        <v>1304</v>
      </c>
    </row>
    <row r="4049" spans="1:2" x14ac:dyDescent="0.45">
      <c r="A4049" s="16" t="s">
        <v>1730</v>
      </c>
      <c r="B4049" s="17">
        <v>1305</v>
      </c>
    </row>
    <row r="4050" spans="1:2" x14ac:dyDescent="0.45">
      <c r="A4050" s="16" t="s">
        <v>1731</v>
      </c>
      <c r="B4050" s="17">
        <v>1306</v>
      </c>
    </row>
    <row r="4051" spans="1:2" x14ac:dyDescent="0.45">
      <c r="A4051" s="16" t="s">
        <v>4784</v>
      </c>
      <c r="B4051" s="17">
        <v>4382</v>
      </c>
    </row>
    <row r="4052" spans="1:2" x14ac:dyDescent="0.45">
      <c r="A4052" s="16" t="s">
        <v>4785</v>
      </c>
      <c r="B4052" s="17">
        <v>4383</v>
      </c>
    </row>
    <row r="4053" spans="1:2" x14ac:dyDescent="0.45">
      <c r="A4053" s="16" t="s">
        <v>4786</v>
      </c>
      <c r="B4053" s="17">
        <v>4384</v>
      </c>
    </row>
    <row r="4054" spans="1:2" x14ac:dyDescent="0.45">
      <c r="A4054" s="16" t="s">
        <v>4787</v>
      </c>
      <c r="B4054" s="17">
        <v>4385</v>
      </c>
    </row>
    <row r="4055" spans="1:2" x14ac:dyDescent="0.45">
      <c r="A4055" s="16" t="s">
        <v>1207</v>
      </c>
      <c r="B4055" s="17">
        <v>774</v>
      </c>
    </row>
    <row r="4056" spans="1:2" x14ac:dyDescent="0.45">
      <c r="A4056" s="16" t="s">
        <v>1732</v>
      </c>
      <c r="B4056" s="17">
        <v>1307</v>
      </c>
    </row>
    <row r="4057" spans="1:2" x14ac:dyDescent="0.45">
      <c r="A4057" s="16" t="s">
        <v>4788</v>
      </c>
      <c r="B4057" s="17">
        <v>4386</v>
      </c>
    </row>
    <row r="4058" spans="1:2" x14ac:dyDescent="0.45">
      <c r="A4058" s="16" t="s">
        <v>4789</v>
      </c>
      <c r="B4058" s="17">
        <v>4387</v>
      </c>
    </row>
    <row r="4059" spans="1:2" x14ac:dyDescent="0.45">
      <c r="A4059" s="16" t="s">
        <v>1733</v>
      </c>
      <c r="B4059" s="17">
        <v>1308</v>
      </c>
    </row>
    <row r="4060" spans="1:2" x14ac:dyDescent="0.45">
      <c r="A4060" s="16" t="s">
        <v>4790</v>
      </c>
      <c r="B4060" s="17">
        <v>4388</v>
      </c>
    </row>
    <row r="4061" spans="1:2" x14ac:dyDescent="0.45">
      <c r="A4061" s="16" t="s">
        <v>1208</v>
      </c>
      <c r="B4061" s="17">
        <v>775</v>
      </c>
    </row>
    <row r="4062" spans="1:2" x14ac:dyDescent="0.45">
      <c r="A4062" s="16" t="s">
        <v>1734</v>
      </c>
      <c r="B4062" s="17">
        <v>1309</v>
      </c>
    </row>
    <row r="4063" spans="1:2" x14ac:dyDescent="0.45">
      <c r="A4063" s="16" t="s">
        <v>1735</v>
      </c>
      <c r="B4063" s="17">
        <v>1310</v>
      </c>
    </row>
    <row r="4064" spans="1:2" x14ac:dyDescent="0.45">
      <c r="A4064" s="16" t="s">
        <v>4791</v>
      </c>
      <c r="B4064" s="17">
        <v>4389</v>
      </c>
    </row>
    <row r="4065" spans="1:2" x14ac:dyDescent="0.45">
      <c r="A4065" s="16" t="s">
        <v>104</v>
      </c>
      <c r="B4065" s="17">
        <v>776</v>
      </c>
    </row>
    <row r="4066" spans="1:2" x14ac:dyDescent="0.45">
      <c r="A4066" s="16" t="s">
        <v>1209</v>
      </c>
      <c r="B4066" s="17">
        <v>777</v>
      </c>
    </row>
    <row r="4067" spans="1:2" x14ac:dyDescent="0.45">
      <c r="A4067" s="16" t="s">
        <v>1210</v>
      </c>
      <c r="B4067" s="17">
        <v>778</v>
      </c>
    </row>
    <row r="4068" spans="1:2" x14ac:dyDescent="0.45">
      <c r="A4068" s="16" t="s">
        <v>4792</v>
      </c>
      <c r="B4068" s="17">
        <v>4390</v>
      </c>
    </row>
    <row r="4069" spans="1:2" x14ac:dyDescent="0.45">
      <c r="A4069" s="16" t="s">
        <v>1211</v>
      </c>
      <c r="B4069" s="17">
        <v>779</v>
      </c>
    </row>
    <row r="4070" spans="1:2" x14ac:dyDescent="0.45">
      <c r="A4070" s="16" t="s">
        <v>1736</v>
      </c>
      <c r="B4070" s="17">
        <v>1311</v>
      </c>
    </row>
    <row r="4071" spans="1:2" x14ac:dyDescent="0.45">
      <c r="A4071" s="16" t="s">
        <v>4793</v>
      </c>
      <c r="B4071" s="17">
        <v>4391</v>
      </c>
    </row>
    <row r="4072" spans="1:2" x14ac:dyDescent="0.45">
      <c r="A4072" s="16" t="s">
        <v>1212</v>
      </c>
      <c r="B4072" s="17">
        <v>780</v>
      </c>
    </row>
    <row r="4073" spans="1:2" x14ac:dyDescent="0.45">
      <c r="A4073" s="16" t="s">
        <v>4794</v>
      </c>
      <c r="B4073" s="17">
        <v>4392</v>
      </c>
    </row>
    <row r="4074" spans="1:2" x14ac:dyDescent="0.45">
      <c r="A4074" s="16" t="s">
        <v>4795</v>
      </c>
      <c r="B4074" s="17">
        <v>4393</v>
      </c>
    </row>
    <row r="4075" spans="1:2" x14ac:dyDescent="0.45">
      <c r="A4075" s="16" t="s">
        <v>4796</v>
      </c>
      <c r="B4075" s="17">
        <v>4394</v>
      </c>
    </row>
    <row r="4076" spans="1:2" x14ac:dyDescent="0.45">
      <c r="A4076" s="16" t="s">
        <v>1737</v>
      </c>
      <c r="B4076" s="17">
        <v>1312</v>
      </c>
    </row>
    <row r="4077" spans="1:2" x14ac:dyDescent="0.45">
      <c r="A4077" s="16" t="s">
        <v>1738</v>
      </c>
      <c r="B4077" s="17">
        <v>1313</v>
      </c>
    </row>
    <row r="4078" spans="1:2" x14ac:dyDescent="0.45">
      <c r="A4078" s="16" t="s">
        <v>1739</v>
      </c>
      <c r="B4078" s="17">
        <v>1314</v>
      </c>
    </row>
    <row r="4079" spans="1:2" x14ac:dyDescent="0.45">
      <c r="A4079" s="16" t="s">
        <v>1213</v>
      </c>
      <c r="B4079" s="17">
        <v>781</v>
      </c>
    </row>
    <row r="4080" spans="1:2" x14ac:dyDescent="0.45">
      <c r="A4080" s="16" t="s">
        <v>1740</v>
      </c>
      <c r="B4080" s="17">
        <v>1315</v>
      </c>
    </row>
    <row r="4081" spans="1:2" x14ac:dyDescent="0.45">
      <c r="A4081" s="16" t="s">
        <v>1741</v>
      </c>
      <c r="B4081" s="17">
        <v>1316</v>
      </c>
    </row>
    <row r="4082" spans="1:2" x14ac:dyDescent="0.45">
      <c r="A4082" s="16" t="s">
        <v>4797</v>
      </c>
      <c r="B4082" s="17">
        <v>4395</v>
      </c>
    </row>
    <row r="4083" spans="1:2" x14ac:dyDescent="0.45">
      <c r="A4083" s="16" t="s">
        <v>1214</v>
      </c>
      <c r="B4083" s="17">
        <v>782</v>
      </c>
    </row>
    <row r="4084" spans="1:2" x14ac:dyDescent="0.45">
      <c r="A4084" s="16" t="s">
        <v>4798</v>
      </c>
      <c r="B4084" s="17">
        <v>4396</v>
      </c>
    </row>
    <row r="4085" spans="1:2" x14ac:dyDescent="0.45">
      <c r="A4085" s="16" t="s">
        <v>1215</v>
      </c>
      <c r="B4085" s="17">
        <v>783</v>
      </c>
    </row>
    <row r="4086" spans="1:2" x14ac:dyDescent="0.45">
      <c r="A4086" s="16" t="s">
        <v>1216</v>
      </c>
      <c r="B4086" s="17">
        <v>784</v>
      </c>
    </row>
    <row r="4087" spans="1:2" x14ac:dyDescent="0.45">
      <c r="A4087" s="16" t="s">
        <v>4799</v>
      </c>
      <c r="B4087" s="17">
        <v>4397</v>
      </c>
    </row>
    <row r="4088" spans="1:2" x14ac:dyDescent="0.45">
      <c r="A4088" s="16" t="s">
        <v>1217</v>
      </c>
      <c r="B4088" s="17">
        <v>785</v>
      </c>
    </row>
    <row r="4089" spans="1:2" x14ac:dyDescent="0.45">
      <c r="A4089" s="16" t="s">
        <v>4800</v>
      </c>
      <c r="B4089" s="17">
        <v>4398</v>
      </c>
    </row>
    <row r="4090" spans="1:2" x14ac:dyDescent="0.45">
      <c r="A4090" s="16" t="s">
        <v>1218</v>
      </c>
      <c r="B4090" s="17">
        <v>786</v>
      </c>
    </row>
    <row r="4091" spans="1:2" x14ac:dyDescent="0.45">
      <c r="A4091" s="16" t="s">
        <v>4801</v>
      </c>
      <c r="B4091" s="17">
        <v>4399</v>
      </c>
    </row>
    <row r="4092" spans="1:2" x14ac:dyDescent="0.45">
      <c r="A4092" s="16" t="s">
        <v>4802</v>
      </c>
      <c r="B4092" s="17">
        <v>4400</v>
      </c>
    </row>
    <row r="4093" spans="1:2" x14ac:dyDescent="0.45">
      <c r="A4093" s="16" t="s">
        <v>4803</v>
      </c>
      <c r="B4093" s="17">
        <v>4401</v>
      </c>
    </row>
    <row r="4094" spans="1:2" x14ac:dyDescent="0.45">
      <c r="A4094" s="16" t="s">
        <v>4804</v>
      </c>
      <c r="B4094" s="17">
        <v>4402</v>
      </c>
    </row>
    <row r="4095" spans="1:2" x14ac:dyDescent="0.45">
      <c r="A4095" s="16" t="s">
        <v>4805</v>
      </c>
      <c r="B4095" s="17">
        <v>4403</v>
      </c>
    </row>
    <row r="4096" spans="1:2" x14ac:dyDescent="0.45">
      <c r="A4096" s="16" t="s">
        <v>4806</v>
      </c>
      <c r="B4096" s="17">
        <v>4404</v>
      </c>
    </row>
    <row r="4097" spans="1:2" x14ac:dyDescent="0.45">
      <c r="A4097" s="16" t="s">
        <v>4807</v>
      </c>
      <c r="B4097" s="17">
        <v>4405</v>
      </c>
    </row>
    <row r="4098" spans="1:2" x14ac:dyDescent="0.45">
      <c r="A4098" s="16" t="s">
        <v>4808</v>
      </c>
      <c r="B4098" s="17">
        <v>4406</v>
      </c>
    </row>
    <row r="4099" spans="1:2" x14ac:dyDescent="0.45">
      <c r="A4099" s="16" t="s">
        <v>1219</v>
      </c>
      <c r="B4099" s="17">
        <v>787</v>
      </c>
    </row>
    <row r="4100" spans="1:2" x14ac:dyDescent="0.45">
      <c r="A4100" s="16" t="s">
        <v>4809</v>
      </c>
      <c r="B4100" s="17">
        <v>4407</v>
      </c>
    </row>
    <row r="4101" spans="1:2" x14ac:dyDescent="0.45">
      <c r="A4101" s="16" t="s">
        <v>4810</v>
      </c>
      <c r="B4101" s="17">
        <v>4408</v>
      </c>
    </row>
    <row r="4102" spans="1:2" x14ac:dyDescent="0.45">
      <c r="A4102" s="16" t="s">
        <v>4811</v>
      </c>
      <c r="B4102" s="17">
        <v>4409</v>
      </c>
    </row>
    <row r="4103" spans="1:2" x14ac:dyDescent="0.45">
      <c r="A4103" s="16" t="s">
        <v>4812</v>
      </c>
      <c r="B4103" s="17">
        <v>4410</v>
      </c>
    </row>
    <row r="4104" spans="1:2" x14ac:dyDescent="0.45">
      <c r="A4104" s="16" t="s">
        <v>4813</v>
      </c>
      <c r="B4104" s="17">
        <v>4411</v>
      </c>
    </row>
    <row r="4105" spans="1:2" x14ac:dyDescent="0.45">
      <c r="A4105" s="16" t="s">
        <v>1220</v>
      </c>
      <c r="B4105" s="17">
        <v>788</v>
      </c>
    </row>
    <row r="4106" spans="1:2" x14ac:dyDescent="0.45">
      <c r="A4106" s="16" t="s">
        <v>4814</v>
      </c>
      <c r="B4106" s="17">
        <v>4412</v>
      </c>
    </row>
    <row r="4107" spans="1:2" x14ac:dyDescent="0.45">
      <c r="A4107" s="16" t="s">
        <v>4815</v>
      </c>
      <c r="B4107" s="17">
        <v>4413</v>
      </c>
    </row>
    <row r="4108" spans="1:2" x14ac:dyDescent="0.45">
      <c r="A4108" s="16" t="s">
        <v>4816</v>
      </c>
      <c r="B4108" s="17">
        <v>4414</v>
      </c>
    </row>
    <row r="4109" spans="1:2" x14ac:dyDescent="0.45">
      <c r="A4109" s="16" t="s">
        <v>1221</v>
      </c>
      <c r="B4109" s="17">
        <v>789</v>
      </c>
    </row>
    <row r="4110" spans="1:2" x14ac:dyDescent="0.45">
      <c r="A4110" s="16" t="s">
        <v>4817</v>
      </c>
      <c r="B4110" s="17">
        <v>4415</v>
      </c>
    </row>
    <row r="4111" spans="1:2" x14ac:dyDescent="0.45">
      <c r="A4111" s="16" t="s">
        <v>4818</v>
      </c>
      <c r="B4111" s="17">
        <v>4416</v>
      </c>
    </row>
    <row r="4112" spans="1:2" x14ac:dyDescent="0.45">
      <c r="A4112" s="16" t="s">
        <v>1742</v>
      </c>
      <c r="B4112" s="17">
        <v>1317</v>
      </c>
    </row>
    <row r="4113" spans="1:2" x14ac:dyDescent="0.45">
      <c r="A4113" s="16" t="s">
        <v>4819</v>
      </c>
      <c r="B4113" s="17">
        <v>4417</v>
      </c>
    </row>
    <row r="4114" spans="1:2" x14ac:dyDescent="0.45">
      <c r="A4114" s="16" t="s">
        <v>1222</v>
      </c>
      <c r="B4114" s="17">
        <v>790</v>
      </c>
    </row>
    <row r="4115" spans="1:2" x14ac:dyDescent="0.45">
      <c r="A4115" s="16" t="s">
        <v>1743</v>
      </c>
      <c r="B4115" s="17">
        <v>1318</v>
      </c>
    </row>
    <row r="4116" spans="1:2" x14ac:dyDescent="0.45">
      <c r="A4116" s="16" t="s">
        <v>4820</v>
      </c>
      <c r="B4116" s="17">
        <v>4418</v>
      </c>
    </row>
    <row r="4117" spans="1:2" x14ac:dyDescent="0.45">
      <c r="A4117" s="16" t="s">
        <v>4821</v>
      </c>
      <c r="B4117" s="17">
        <v>4419</v>
      </c>
    </row>
    <row r="4118" spans="1:2" x14ac:dyDescent="0.45">
      <c r="A4118" s="16" t="s">
        <v>4822</v>
      </c>
      <c r="B4118" s="17">
        <v>4420</v>
      </c>
    </row>
    <row r="4119" spans="1:2" x14ac:dyDescent="0.45">
      <c r="A4119" s="16" t="s">
        <v>4823</v>
      </c>
      <c r="B4119" s="17">
        <v>4421</v>
      </c>
    </row>
    <row r="4120" spans="1:2" x14ac:dyDescent="0.45">
      <c r="A4120" s="16" t="s">
        <v>1223</v>
      </c>
      <c r="B4120" s="17">
        <v>791</v>
      </c>
    </row>
    <row r="4121" spans="1:2" x14ac:dyDescent="0.45">
      <c r="A4121" s="16" t="s">
        <v>4824</v>
      </c>
      <c r="B4121" s="17">
        <v>4422</v>
      </c>
    </row>
    <row r="4122" spans="1:2" x14ac:dyDescent="0.45">
      <c r="A4122" s="16" t="s">
        <v>4825</v>
      </c>
      <c r="B4122" s="17">
        <v>4423</v>
      </c>
    </row>
    <row r="4123" spans="1:2" x14ac:dyDescent="0.45">
      <c r="A4123" s="16" t="s">
        <v>4826</v>
      </c>
      <c r="B4123" s="17">
        <v>4424</v>
      </c>
    </row>
    <row r="4124" spans="1:2" x14ac:dyDescent="0.45">
      <c r="A4124" s="16" t="s">
        <v>109</v>
      </c>
      <c r="B4124" s="17">
        <v>792</v>
      </c>
    </row>
    <row r="4125" spans="1:2" x14ac:dyDescent="0.45">
      <c r="A4125" s="16" t="s">
        <v>4827</v>
      </c>
      <c r="B4125" s="17">
        <v>4425</v>
      </c>
    </row>
    <row r="4126" spans="1:2" x14ac:dyDescent="0.45">
      <c r="A4126" s="16" t="s">
        <v>4828</v>
      </c>
      <c r="B4126" s="17">
        <v>4426</v>
      </c>
    </row>
    <row r="4127" spans="1:2" x14ac:dyDescent="0.45">
      <c r="A4127" s="16" t="s">
        <v>4829</v>
      </c>
      <c r="B4127" s="17">
        <v>4427</v>
      </c>
    </row>
    <row r="4128" spans="1:2" x14ac:dyDescent="0.45">
      <c r="A4128" s="16" t="s">
        <v>4830</v>
      </c>
      <c r="B4128" s="17">
        <v>4428</v>
      </c>
    </row>
    <row r="4129" spans="1:2" x14ac:dyDescent="0.45">
      <c r="A4129" s="16" t="s">
        <v>4831</v>
      </c>
      <c r="B4129" s="17">
        <v>4429</v>
      </c>
    </row>
    <row r="4130" spans="1:2" x14ac:dyDescent="0.45">
      <c r="A4130" s="16" t="s">
        <v>4832</v>
      </c>
      <c r="B4130" s="17">
        <v>4430</v>
      </c>
    </row>
    <row r="4131" spans="1:2" x14ac:dyDescent="0.45">
      <c r="A4131" s="16" t="s">
        <v>4833</v>
      </c>
      <c r="B4131" s="17">
        <v>4431</v>
      </c>
    </row>
    <row r="4132" spans="1:2" x14ac:dyDescent="0.45">
      <c r="A4132" s="16" t="s">
        <v>4834</v>
      </c>
      <c r="B4132" s="17">
        <v>4432</v>
      </c>
    </row>
    <row r="4133" spans="1:2" x14ac:dyDescent="0.45">
      <c r="A4133" s="16" t="s">
        <v>93</v>
      </c>
      <c r="B4133" s="17">
        <v>793</v>
      </c>
    </row>
    <row r="4134" spans="1:2" x14ac:dyDescent="0.45">
      <c r="A4134" s="16" t="s">
        <v>1744</v>
      </c>
      <c r="B4134" s="17">
        <v>1319</v>
      </c>
    </row>
    <row r="4135" spans="1:2" x14ac:dyDescent="0.45">
      <c r="A4135" s="16" t="s">
        <v>4835</v>
      </c>
      <c r="B4135" s="17">
        <v>4433</v>
      </c>
    </row>
    <row r="4136" spans="1:2" x14ac:dyDescent="0.45">
      <c r="A4136" s="16" t="s">
        <v>1224</v>
      </c>
      <c r="B4136" s="17">
        <v>794</v>
      </c>
    </row>
    <row r="4137" spans="1:2" x14ac:dyDescent="0.45">
      <c r="A4137" s="16" t="s">
        <v>1745</v>
      </c>
      <c r="B4137" s="17">
        <v>1320</v>
      </c>
    </row>
    <row r="4138" spans="1:2" x14ac:dyDescent="0.45">
      <c r="A4138" s="16" t="s">
        <v>4836</v>
      </c>
      <c r="B4138" s="17">
        <v>4434</v>
      </c>
    </row>
    <row r="4139" spans="1:2" x14ac:dyDescent="0.45">
      <c r="A4139" s="16" t="s">
        <v>4837</v>
      </c>
      <c r="B4139" s="17">
        <v>4435</v>
      </c>
    </row>
    <row r="4140" spans="1:2" x14ac:dyDescent="0.45">
      <c r="A4140" s="16" t="s">
        <v>4838</v>
      </c>
      <c r="B4140" s="17">
        <v>4436</v>
      </c>
    </row>
    <row r="4141" spans="1:2" x14ac:dyDescent="0.45">
      <c r="A4141" s="16" t="s">
        <v>4839</v>
      </c>
      <c r="B4141" s="17">
        <v>4437</v>
      </c>
    </row>
    <row r="4142" spans="1:2" x14ac:dyDescent="0.45">
      <c r="A4142" s="16" t="s">
        <v>4840</v>
      </c>
      <c r="B4142" s="17">
        <v>4438</v>
      </c>
    </row>
    <row r="4143" spans="1:2" x14ac:dyDescent="0.45">
      <c r="A4143" s="16" t="s">
        <v>4841</v>
      </c>
      <c r="B4143" s="17">
        <v>4439</v>
      </c>
    </row>
    <row r="4144" spans="1:2" x14ac:dyDescent="0.45">
      <c r="A4144" s="16" t="s">
        <v>4842</v>
      </c>
      <c r="B4144" s="17">
        <v>4440</v>
      </c>
    </row>
    <row r="4145" spans="1:2" x14ac:dyDescent="0.45">
      <c r="A4145" s="16" t="s">
        <v>4843</v>
      </c>
      <c r="B4145" s="17">
        <v>4441</v>
      </c>
    </row>
    <row r="4146" spans="1:2" x14ac:dyDescent="0.45">
      <c r="A4146" s="16" t="s">
        <v>4844</v>
      </c>
      <c r="B4146" s="17">
        <v>4442</v>
      </c>
    </row>
    <row r="4147" spans="1:2" x14ac:dyDescent="0.45">
      <c r="A4147" s="16" t="s">
        <v>4845</v>
      </c>
      <c r="B4147" s="17">
        <v>4443</v>
      </c>
    </row>
    <row r="4148" spans="1:2" x14ac:dyDescent="0.45">
      <c r="A4148" s="16" t="s">
        <v>4846</v>
      </c>
      <c r="B4148" s="17">
        <v>4444</v>
      </c>
    </row>
    <row r="4149" spans="1:2" x14ac:dyDescent="0.45">
      <c r="A4149" s="16" t="s">
        <v>4847</v>
      </c>
      <c r="B4149" s="17">
        <v>4445</v>
      </c>
    </row>
    <row r="4150" spans="1:2" x14ac:dyDescent="0.45">
      <c r="A4150" s="16" t="s">
        <v>4848</v>
      </c>
      <c r="B4150" s="17">
        <v>4446</v>
      </c>
    </row>
    <row r="4151" spans="1:2" x14ac:dyDescent="0.45">
      <c r="A4151" s="16" t="s">
        <v>4849</v>
      </c>
      <c r="B4151" s="17">
        <v>4447</v>
      </c>
    </row>
    <row r="4152" spans="1:2" x14ac:dyDescent="0.45">
      <c r="A4152" s="16" t="s">
        <v>4850</v>
      </c>
      <c r="B4152" s="17">
        <v>4448</v>
      </c>
    </row>
    <row r="4153" spans="1:2" x14ac:dyDescent="0.45">
      <c r="A4153" s="16" t="s">
        <v>4851</v>
      </c>
      <c r="B4153" s="17">
        <v>4449</v>
      </c>
    </row>
    <row r="4154" spans="1:2" x14ac:dyDescent="0.45">
      <c r="A4154" s="16" t="s">
        <v>4852</v>
      </c>
      <c r="B4154" s="17">
        <v>4450</v>
      </c>
    </row>
    <row r="4155" spans="1:2" x14ac:dyDescent="0.45">
      <c r="A4155" s="16" t="s">
        <v>4853</v>
      </c>
      <c r="B4155" s="17">
        <v>4451</v>
      </c>
    </row>
    <row r="4156" spans="1:2" x14ac:dyDescent="0.45">
      <c r="A4156" s="16" t="s">
        <v>4854</v>
      </c>
      <c r="B4156" s="17">
        <v>4452</v>
      </c>
    </row>
    <row r="4157" spans="1:2" x14ac:dyDescent="0.45">
      <c r="A4157" s="16" t="s">
        <v>4855</v>
      </c>
      <c r="B4157" s="17">
        <v>4453</v>
      </c>
    </row>
    <row r="4158" spans="1:2" x14ac:dyDescent="0.45">
      <c r="A4158" s="16" t="s">
        <v>4856</v>
      </c>
      <c r="B4158" s="17">
        <v>4454</v>
      </c>
    </row>
    <row r="4159" spans="1:2" x14ac:dyDescent="0.45">
      <c r="A4159" s="16" t="s">
        <v>4857</v>
      </c>
      <c r="B4159" s="17">
        <v>4455</v>
      </c>
    </row>
    <row r="4160" spans="1:2" x14ac:dyDescent="0.45">
      <c r="A4160" s="16" t="s">
        <v>4858</v>
      </c>
      <c r="B4160" s="17">
        <v>4456</v>
      </c>
    </row>
    <row r="4161" spans="1:2" x14ac:dyDescent="0.45">
      <c r="A4161" s="16" t="s">
        <v>4859</v>
      </c>
      <c r="B4161" s="17">
        <v>4457</v>
      </c>
    </row>
    <row r="4162" spans="1:2" x14ac:dyDescent="0.45">
      <c r="A4162" s="16" t="s">
        <v>4860</v>
      </c>
      <c r="B4162" s="17">
        <v>4458</v>
      </c>
    </row>
    <row r="4163" spans="1:2" x14ac:dyDescent="0.45">
      <c r="A4163" s="16" t="s">
        <v>4861</v>
      </c>
      <c r="B4163" s="17">
        <v>4459</v>
      </c>
    </row>
    <row r="4164" spans="1:2" x14ac:dyDescent="0.45">
      <c r="A4164" s="16" t="s">
        <v>4862</v>
      </c>
      <c r="B4164" s="17">
        <v>4460</v>
      </c>
    </row>
    <row r="4165" spans="1:2" x14ac:dyDescent="0.45">
      <c r="A4165" s="16" t="s">
        <v>4863</v>
      </c>
      <c r="B4165" s="17">
        <v>4461</v>
      </c>
    </row>
    <row r="4166" spans="1:2" x14ac:dyDescent="0.45">
      <c r="A4166" s="16" t="s">
        <v>4864</v>
      </c>
      <c r="B4166" s="17">
        <v>4462</v>
      </c>
    </row>
    <row r="4167" spans="1:2" x14ac:dyDescent="0.45">
      <c r="A4167" s="16" t="s">
        <v>4865</v>
      </c>
      <c r="B4167" s="17">
        <v>4463</v>
      </c>
    </row>
    <row r="4168" spans="1:2" x14ac:dyDescent="0.45">
      <c r="A4168" s="16" t="s">
        <v>4866</v>
      </c>
      <c r="B4168" s="17">
        <v>4464</v>
      </c>
    </row>
    <row r="4169" spans="1:2" x14ac:dyDescent="0.45">
      <c r="A4169" s="16" t="s">
        <v>4867</v>
      </c>
      <c r="B4169" s="17">
        <v>4465</v>
      </c>
    </row>
    <row r="4170" spans="1:2" x14ac:dyDescent="0.45">
      <c r="A4170" s="16" t="s">
        <v>4868</v>
      </c>
      <c r="B4170" s="17">
        <v>4466</v>
      </c>
    </row>
    <row r="4171" spans="1:2" x14ac:dyDescent="0.45">
      <c r="A4171" s="16" t="s">
        <v>4869</v>
      </c>
      <c r="B4171" s="17">
        <v>4467</v>
      </c>
    </row>
    <row r="4172" spans="1:2" x14ac:dyDescent="0.45">
      <c r="A4172" s="16" t="s">
        <v>4870</v>
      </c>
      <c r="B4172" s="17">
        <v>4468</v>
      </c>
    </row>
    <row r="4173" spans="1:2" x14ac:dyDescent="0.45">
      <c r="A4173" s="16" t="s">
        <v>4871</v>
      </c>
      <c r="B4173" s="17">
        <v>4469</v>
      </c>
    </row>
    <row r="4174" spans="1:2" x14ac:dyDescent="0.45">
      <c r="A4174" s="16" t="s">
        <v>4872</v>
      </c>
      <c r="B4174" s="17">
        <v>4470</v>
      </c>
    </row>
    <row r="4175" spans="1:2" x14ac:dyDescent="0.45">
      <c r="A4175" s="16" t="s">
        <v>4873</v>
      </c>
      <c r="B4175" s="17">
        <v>4471</v>
      </c>
    </row>
    <row r="4176" spans="1:2" x14ac:dyDescent="0.45">
      <c r="A4176" s="16" t="s">
        <v>4874</v>
      </c>
      <c r="B4176" s="17">
        <v>4472</v>
      </c>
    </row>
    <row r="4177" spans="1:2" x14ac:dyDescent="0.45">
      <c r="A4177" s="16" t="s">
        <v>4875</v>
      </c>
      <c r="B4177" s="17">
        <v>4473</v>
      </c>
    </row>
    <row r="4178" spans="1:2" x14ac:dyDescent="0.45">
      <c r="A4178" s="16" t="s">
        <v>4876</v>
      </c>
      <c r="B4178" s="17">
        <v>4474</v>
      </c>
    </row>
    <row r="4179" spans="1:2" x14ac:dyDescent="0.45">
      <c r="A4179" s="16" t="s">
        <v>4877</v>
      </c>
      <c r="B4179" s="17">
        <v>4475</v>
      </c>
    </row>
    <row r="4180" spans="1:2" x14ac:dyDescent="0.45">
      <c r="A4180" s="16" t="s">
        <v>1225</v>
      </c>
      <c r="B4180" s="17">
        <v>795</v>
      </c>
    </row>
    <row r="4181" spans="1:2" x14ac:dyDescent="0.45">
      <c r="A4181" s="16" t="s">
        <v>4878</v>
      </c>
      <c r="B4181" s="17">
        <v>4476</v>
      </c>
    </row>
    <row r="4182" spans="1:2" x14ac:dyDescent="0.45">
      <c r="A4182" s="16" t="s">
        <v>4879</v>
      </c>
      <c r="B4182" s="17">
        <v>4477</v>
      </c>
    </row>
    <row r="4183" spans="1:2" x14ac:dyDescent="0.45">
      <c r="A4183" s="16" t="s">
        <v>4880</v>
      </c>
      <c r="B4183" s="17">
        <v>4478</v>
      </c>
    </row>
    <row r="4184" spans="1:2" x14ac:dyDescent="0.45">
      <c r="A4184" s="16" t="s">
        <v>4881</v>
      </c>
      <c r="B4184" s="17">
        <v>4479</v>
      </c>
    </row>
    <row r="4185" spans="1:2" x14ac:dyDescent="0.45">
      <c r="A4185" s="16" t="s">
        <v>4882</v>
      </c>
      <c r="B4185" s="17">
        <v>4480</v>
      </c>
    </row>
    <row r="4186" spans="1:2" x14ac:dyDescent="0.45">
      <c r="A4186" s="16" t="s">
        <v>4883</v>
      </c>
      <c r="B4186" s="17">
        <v>4481</v>
      </c>
    </row>
    <row r="4187" spans="1:2" x14ac:dyDescent="0.45">
      <c r="A4187" s="16" t="s">
        <v>4884</v>
      </c>
      <c r="B4187" s="17">
        <v>4482</v>
      </c>
    </row>
    <row r="4188" spans="1:2" x14ac:dyDescent="0.45">
      <c r="A4188" s="16" t="s">
        <v>4885</v>
      </c>
      <c r="B4188" s="17">
        <v>4483</v>
      </c>
    </row>
    <row r="4189" spans="1:2" x14ac:dyDescent="0.45">
      <c r="A4189" s="16" t="s">
        <v>1226</v>
      </c>
      <c r="B4189" s="17">
        <v>796</v>
      </c>
    </row>
    <row r="4190" spans="1:2" x14ac:dyDescent="0.45">
      <c r="A4190" s="16" t="s">
        <v>4886</v>
      </c>
      <c r="B4190" s="17">
        <v>4484</v>
      </c>
    </row>
    <row r="4191" spans="1:2" x14ac:dyDescent="0.45">
      <c r="A4191" s="16" t="s">
        <v>4887</v>
      </c>
      <c r="B4191" s="17">
        <v>4485</v>
      </c>
    </row>
    <row r="4192" spans="1:2" x14ac:dyDescent="0.45">
      <c r="A4192" s="16" t="s">
        <v>1227</v>
      </c>
      <c r="B4192" s="17">
        <v>797</v>
      </c>
    </row>
    <row r="4193" spans="1:2" x14ac:dyDescent="0.45">
      <c r="A4193" s="16" t="s">
        <v>1746</v>
      </c>
      <c r="B4193" s="17">
        <v>1321</v>
      </c>
    </row>
    <row r="4194" spans="1:2" x14ac:dyDescent="0.45">
      <c r="A4194" s="16" t="s">
        <v>4888</v>
      </c>
      <c r="B4194" s="17">
        <v>4486</v>
      </c>
    </row>
    <row r="4195" spans="1:2" x14ac:dyDescent="0.45">
      <c r="A4195" s="16" t="s">
        <v>4889</v>
      </c>
      <c r="B4195" s="17">
        <v>4487</v>
      </c>
    </row>
    <row r="4196" spans="1:2" x14ac:dyDescent="0.45">
      <c r="A4196" s="16" t="s">
        <v>4890</v>
      </c>
      <c r="B4196" s="17">
        <v>4488</v>
      </c>
    </row>
    <row r="4197" spans="1:2" x14ac:dyDescent="0.45">
      <c r="A4197" s="16" t="s">
        <v>1228</v>
      </c>
      <c r="B4197" s="17">
        <v>798</v>
      </c>
    </row>
    <row r="4198" spans="1:2" x14ac:dyDescent="0.45">
      <c r="A4198" s="16" t="s">
        <v>4891</v>
      </c>
      <c r="B4198" s="17">
        <v>4489</v>
      </c>
    </row>
    <row r="4199" spans="1:2" x14ac:dyDescent="0.45">
      <c r="A4199" s="16" t="s">
        <v>4892</v>
      </c>
      <c r="B4199" s="17">
        <v>4490</v>
      </c>
    </row>
    <row r="4200" spans="1:2" x14ac:dyDescent="0.45">
      <c r="A4200" s="16" t="s">
        <v>4893</v>
      </c>
      <c r="B4200" s="17">
        <v>4491</v>
      </c>
    </row>
    <row r="4201" spans="1:2" x14ac:dyDescent="0.45">
      <c r="A4201" s="16" t="s">
        <v>1229</v>
      </c>
      <c r="B4201" s="17">
        <v>799</v>
      </c>
    </row>
    <row r="4202" spans="1:2" x14ac:dyDescent="0.45">
      <c r="A4202" s="16" t="s">
        <v>1747</v>
      </c>
      <c r="B4202" s="17">
        <v>1322</v>
      </c>
    </row>
    <row r="4203" spans="1:2" x14ac:dyDescent="0.45">
      <c r="A4203" s="16" t="s">
        <v>1230</v>
      </c>
      <c r="B4203" s="17">
        <v>800</v>
      </c>
    </row>
    <row r="4204" spans="1:2" x14ac:dyDescent="0.45">
      <c r="A4204" s="16" t="s">
        <v>4894</v>
      </c>
      <c r="B4204" s="17">
        <v>4492</v>
      </c>
    </row>
    <row r="4205" spans="1:2" x14ac:dyDescent="0.45">
      <c r="A4205" s="16" t="s">
        <v>4895</v>
      </c>
      <c r="B4205" s="17">
        <v>4493</v>
      </c>
    </row>
    <row r="4206" spans="1:2" x14ac:dyDescent="0.45">
      <c r="A4206" s="16" t="s">
        <v>4896</v>
      </c>
      <c r="B4206" s="17">
        <v>4494</v>
      </c>
    </row>
    <row r="4207" spans="1:2" x14ac:dyDescent="0.45">
      <c r="A4207" s="16" t="s">
        <v>4897</v>
      </c>
      <c r="B4207" s="17">
        <v>4495</v>
      </c>
    </row>
    <row r="4208" spans="1:2" x14ac:dyDescent="0.45">
      <c r="A4208" s="16" t="s">
        <v>4898</v>
      </c>
      <c r="B4208" s="17">
        <v>4496</v>
      </c>
    </row>
    <row r="4209" spans="1:2" x14ac:dyDescent="0.45">
      <c r="A4209" s="16" t="s">
        <v>1231</v>
      </c>
      <c r="B4209" s="17">
        <v>801</v>
      </c>
    </row>
    <row r="4210" spans="1:2" x14ac:dyDescent="0.45">
      <c r="A4210" s="16" t="s">
        <v>1748</v>
      </c>
      <c r="B4210" s="17">
        <v>1323</v>
      </c>
    </row>
    <row r="4211" spans="1:2" x14ac:dyDescent="0.45">
      <c r="A4211" s="16" t="s">
        <v>4899</v>
      </c>
      <c r="B4211" s="17">
        <v>4497</v>
      </c>
    </row>
    <row r="4212" spans="1:2" x14ac:dyDescent="0.45">
      <c r="A4212" s="16" t="s">
        <v>1232</v>
      </c>
      <c r="B4212" s="17">
        <v>802</v>
      </c>
    </row>
    <row r="4213" spans="1:2" x14ac:dyDescent="0.45">
      <c r="A4213" s="16" t="s">
        <v>4900</v>
      </c>
      <c r="B4213" s="17">
        <v>4498</v>
      </c>
    </row>
    <row r="4214" spans="1:2" x14ac:dyDescent="0.45">
      <c r="A4214" s="16" t="s">
        <v>1233</v>
      </c>
      <c r="B4214" s="17">
        <v>803</v>
      </c>
    </row>
    <row r="4215" spans="1:2" x14ac:dyDescent="0.45">
      <c r="A4215" s="16" t="s">
        <v>4901</v>
      </c>
      <c r="B4215" s="17">
        <v>4499</v>
      </c>
    </row>
    <row r="4216" spans="1:2" x14ac:dyDescent="0.45">
      <c r="A4216" s="16" t="s">
        <v>4902</v>
      </c>
      <c r="B4216" s="17">
        <v>4500</v>
      </c>
    </row>
    <row r="4217" spans="1:2" x14ac:dyDescent="0.45">
      <c r="A4217" s="16" t="s">
        <v>4903</v>
      </c>
      <c r="B4217" s="17">
        <v>4501</v>
      </c>
    </row>
    <row r="4218" spans="1:2" x14ac:dyDescent="0.45">
      <c r="A4218" s="16" t="s">
        <v>4904</v>
      </c>
      <c r="B4218" s="17">
        <v>4502</v>
      </c>
    </row>
    <row r="4219" spans="1:2" x14ac:dyDescent="0.45">
      <c r="A4219" s="16" t="s">
        <v>4905</v>
      </c>
      <c r="B4219" s="17">
        <v>4503</v>
      </c>
    </row>
    <row r="4220" spans="1:2" x14ac:dyDescent="0.45">
      <c r="A4220" s="16" t="s">
        <v>1234</v>
      </c>
      <c r="B4220" s="17">
        <v>804</v>
      </c>
    </row>
    <row r="4221" spans="1:2" x14ac:dyDescent="0.45">
      <c r="A4221" s="16" t="s">
        <v>1749</v>
      </c>
      <c r="B4221" s="17">
        <v>1324</v>
      </c>
    </row>
    <row r="4222" spans="1:2" x14ac:dyDescent="0.45">
      <c r="A4222" s="16" t="s">
        <v>4906</v>
      </c>
      <c r="B4222" s="17">
        <v>4504</v>
      </c>
    </row>
    <row r="4223" spans="1:2" x14ac:dyDescent="0.45">
      <c r="A4223" s="16" t="s">
        <v>1235</v>
      </c>
      <c r="B4223" s="17">
        <v>805</v>
      </c>
    </row>
    <row r="4224" spans="1:2" x14ac:dyDescent="0.45">
      <c r="A4224" s="16" t="s">
        <v>1750</v>
      </c>
      <c r="B4224" s="17">
        <v>1325</v>
      </c>
    </row>
    <row r="4225" spans="1:2" x14ac:dyDescent="0.45">
      <c r="A4225" s="16" t="s">
        <v>4907</v>
      </c>
      <c r="B4225" s="17">
        <v>4505</v>
      </c>
    </row>
    <row r="4226" spans="1:2" x14ac:dyDescent="0.45">
      <c r="A4226" s="16" t="s">
        <v>4908</v>
      </c>
      <c r="B4226" s="17">
        <v>4506</v>
      </c>
    </row>
    <row r="4227" spans="1:2" x14ac:dyDescent="0.45">
      <c r="A4227" s="16" t="s">
        <v>4909</v>
      </c>
      <c r="B4227" s="17">
        <v>4507</v>
      </c>
    </row>
    <row r="4228" spans="1:2" x14ac:dyDescent="0.45">
      <c r="A4228" s="16" t="s">
        <v>1236</v>
      </c>
      <c r="B4228" s="17">
        <v>806</v>
      </c>
    </row>
    <row r="4229" spans="1:2" x14ac:dyDescent="0.45">
      <c r="A4229" s="16" t="s">
        <v>4910</v>
      </c>
      <c r="B4229" s="17">
        <v>4508</v>
      </c>
    </row>
    <row r="4230" spans="1:2" x14ac:dyDescent="0.45">
      <c r="A4230" s="16" t="s">
        <v>1237</v>
      </c>
      <c r="B4230" s="17">
        <v>807</v>
      </c>
    </row>
    <row r="4231" spans="1:2" x14ac:dyDescent="0.45">
      <c r="A4231" s="16" t="s">
        <v>1238</v>
      </c>
      <c r="B4231" s="17">
        <v>808</v>
      </c>
    </row>
    <row r="4232" spans="1:2" x14ac:dyDescent="0.45">
      <c r="A4232" s="16" t="s">
        <v>4911</v>
      </c>
      <c r="B4232" s="17">
        <v>4509</v>
      </c>
    </row>
    <row r="4233" spans="1:2" x14ac:dyDescent="0.45">
      <c r="A4233" s="16" t="s">
        <v>1239</v>
      </c>
      <c r="B4233" s="17">
        <v>809</v>
      </c>
    </row>
    <row r="4234" spans="1:2" x14ac:dyDescent="0.45">
      <c r="A4234" s="16" t="s">
        <v>4912</v>
      </c>
      <c r="B4234" s="17">
        <v>4510</v>
      </c>
    </row>
    <row r="4235" spans="1:2" x14ac:dyDescent="0.45">
      <c r="A4235" s="16" t="s">
        <v>4913</v>
      </c>
      <c r="B4235" s="17">
        <v>4511</v>
      </c>
    </row>
    <row r="4236" spans="1:2" x14ac:dyDescent="0.45">
      <c r="A4236" s="16" t="s">
        <v>1240</v>
      </c>
      <c r="B4236" s="17">
        <v>810</v>
      </c>
    </row>
    <row r="4237" spans="1:2" x14ac:dyDescent="0.45">
      <c r="A4237" s="16" t="s">
        <v>1751</v>
      </c>
      <c r="B4237" s="17">
        <v>1326</v>
      </c>
    </row>
    <row r="4238" spans="1:2" x14ac:dyDescent="0.45">
      <c r="A4238" s="16" t="s">
        <v>1752</v>
      </c>
      <c r="B4238" s="17">
        <v>1327</v>
      </c>
    </row>
    <row r="4239" spans="1:2" x14ac:dyDescent="0.45">
      <c r="A4239" s="16" t="s">
        <v>1241</v>
      </c>
      <c r="B4239" s="17">
        <v>811</v>
      </c>
    </row>
    <row r="4240" spans="1:2" x14ac:dyDescent="0.45">
      <c r="A4240" s="16" t="s">
        <v>1242</v>
      </c>
      <c r="B4240" s="17">
        <v>812</v>
      </c>
    </row>
    <row r="4241" spans="1:2" x14ac:dyDescent="0.45">
      <c r="A4241" s="16" t="s">
        <v>4914</v>
      </c>
      <c r="B4241" s="17">
        <v>4512</v>
      </c>
    </row>
    <row r="4242" spans="1:2" x14ac:dyDescent="0.45">
      <c r="A4242" s="16" t="s">
        <v>4915</v>
      </c>
      <c r="B4242" s="17">
        <v>4513</v>
      </c>
    </row>
    <row r="4243" spans="1:2" x14ac:dyDescent="0.45">
      <c r="A4243" s="16" t="s">
        <v>4916</v>
      </c>
      <c r="B4243" s="17">
        <v>4514</v>
      </c>
    </row>
    <row r="4244" spans="1:2" x14ac:dyDescent="0.45">
      <c r="A4244" s="16" t="s">
        <v>4917</v>
      </c>
      <c r="B4244" s="17">
        <v>4515</v>
      </c>
    </row>
    <row r="4245" spans="1:2" x14ac:dyDescent="0.45">
      <c r="A4245" s="16" t="s">
        <v>4918</v>
      </c>
      <c r="B4245" s="17">
        <v>4516</v>
      </c>
    </row>
    <row r="4246" spans="1:2" x14ac:dyDescent="0.45">
      <c r="A4246" s="16" t="s">
        <v>4919</v>
      </c>
      <c r="B4246" s="17">
        <v>4517</v>
      </c>
    </row>
    <row r="4247" spans="1:2" x14ac:dyDescent="0.45">
      <c r="A4247" s="16" t="s">
        <v>1243</v>
      </c>
      <c r="B4247" s="17">
        <v>813</v>
      </c>
    </row>
    <row r="4248" spans="1:2" x14ac:dyDescent="0.45">
      <c r="A4248" s="16" t="s">
        <v>4920</v>
      </c>
      <c r="B4248" s="17">
        <v>4518</v>
      </c>
    </row>
    <row r="4249" spans="1:2" x14ac:dyDescent="0.45">
      <c r="A4249" s="16" t="s">
        <v>1753</v>
      </c>
      <c r="B4249" s="17">
        <v>1328</v>
      </c>
    </row>
    <row r="4250" spans="1:2" x14ac:dyDescent="0.45">
      <c r="A4250" s="16" t="s">
        <v>1754</v>
      </c>
      <c r="B4250" s="17">
        <v>1329</v>
      </c>
    </row>
    <row r="4251" spans="1:2" x14ac:dyDescent="0.45">
      <c r="A4251" s="16" t="s">
        <v>1755</v>
      </c>
      <c r="B4251" s="17">
        <v>1330</v>
      </c>
    </row>
    <row r="4252" spans="1:2" x14ac:dyDescent="0.45">
      <c r="A4252" s="16" t="s">
        <v>4921</v>
      </c>
      <c r="B4252" s="17">
        <v>4519</v>
      </c>
    </row>
    <row r="4253" spans="1:2" x14ac:dyDescent="0.45">
      <c r="A4253" s="16" t="s">
        <v>4922</v>
      </c>
      <c r="B4253" s="17">
        <v>4520</v>
      </c>
    </row>
    <row r="4254" spans="1:2" x14ac:dyDescent="0.45">
      <c r="A4254" s="16" t="s">
        <v>1756</v>
      </c>
      <c r="B4254" s="17">
        <v>1331</v>
      </c>
    </row>
    <row r="4255" spans="1:2" x14ac:dyDescent="0.45">
      <c r="A4255" s="16" t="s">
        <v>4923</v>
      </c>
      <c r="B4255" s="17">
        <v>4521</v>
      </c>
    </row>
    <row r="4256" spans="1:2" x14ac:dyDescent="0.45">
      <c r="A4256" s="16" t="s">
        <v>1244</v>
      </c>
      <c r="B4256" s="17">
        <v>814</v>
      </c>
    </row>
    <row r="4257" spans="1:2" x14ac:dyDescent="0.45">
      <c r="A4257" s="16" t="s">
        <v>1876</v>
      </c>
      <c r="B4257" s="17">
        <v>1453</v>
      </c>
    </row>
    <row r="4258" spans="1:2" x14ac:dyDescent="0.45">
      <c r="A4258" s="16" t="s">
        <v>4924</v>
      </c>
      <c r="B4258" s="17">
        <v>4522</v>
      </c>
    </row>
    <row r="4259" spans="1:2" x14ac:dyDescent="0.45">
      <c r="A4259" s="16" t="s">
        <v>4925</v>
      </c>
      <c r="B4259" s="17">
        <v>4523</v>
      </c>
    </row>
    <row r="4260" spans="1:2" x14ac:dyDescent="0.45">
      <c r="A4260" s="16" t="s">
        <v>4926</v>
      </c>
      <c r="B4260" s="17">
        <v>4524</v>
      </c>
    </row>
    <row r="4261" spans="1:2" x14ac:dyDescent="0.45">
      <c r="A4261" s="16" t="s">
        <v>4927</v>
      </c>
      <c r="B4261" s="17">
        <v>4525</v>
      </c>
    </row>
    <row r="4262" spans="1:2" x14ac:dyDescent="0.45">
      <c r="A4262" s="16" t="s">
        <v>4928</v>
      </c>
      <c r="B4262" s="17">
        <v>4526</v>
      </c>
    </row>
    <row r="4263" spans="1:2" x14ac:dyDescent="0.45">
      <c r="A4263" s="16" t="s">
        <v>1245</v>
      </c>
      <c r="B4263" s="17">
        <v>815</v>
      </c>
    </row>
    <row r="4264" spans="1:2" x14ac:dyDescent="0.45">
      <c r="A4264" s="16" t="s">
        <v>4929</v>
      </c>
      <c r="B4264" s="17">
        <v>4527</v>
      </c>
    </row>
    <row r="4265" spans="1:2" x14ac:dyDescent="0.45">
      <c r="A4265" s="16" t="s">
        <v>4930</v>
      </c>
      <c r="B4265" s="17">
        <v>4528</v>
      </c>
    </row>
    <row r="4266" spans="1:2" x14ac:dyDescent="0.45">
      <c r="A4266" s="16" t="s">
        <v>4931</v>
      </c>
      <c r="B4266" s="17">
        <v>4529</v>
      </c>
    </row>
    <row r="4267" spans="1:2" x14ac:dyDescent="0.45">
      <c r="A4267" s="16" t="s">
        <v>4932</v>
      </c>
      <c r="B4267" s="17">
        <v>4530</v>
      </c>
    </row>
    <row r="4268" spans="1:2" x14ac:dyDescent="0.45">
      <c r="A4268" s="16" t="s">
        <v>4933</v>
      </c>
      <c r="B4268" s="17">
        <v>4531</v>
      </c>
    </row>
    <row r="4269" spans="1:2" x14ac:dyDescent="0.45">
      <c r="A4269" s="16" t="s">
        <v>4934</v>
      </c>
      <c r="B4269" s="17">
        <v>4532</v>
      </c>
    </row>
    <row r="4270" spans="1:2" x14ac:dyDescent="0.45">
      <c r="A4270" s="16" t="s">
        <v>4935</v>
      </c>
      <c r="B4270" s="17">
        <v>4533</v>
      </c>
    </row>
    <row r="4271" spans="1:2" x14ac:dyDescent="0.45">
      <c r="A4271" s="16" t="s">
        <v>4936</v>
      </c>
      <c r="B4271" s="17">
        <v>4534</v>
      </c>
    </row>
    <row r="4272" spans="1:2" x14ac:dyDescent="0.45">
      <c r="A4272" s="16" t="s">
        <v>4937</v>
      </c>
      <c r="B4272" s="17">
        <v>4535</v>
      </c>
    </row>
    <row r="4273" spans="1:2" x14ac:dyDescent="0.45">
      <c r="A4273" s="16" t="s">
        <v>4938</v>
      </c>
      <c r="B4273" s="17">
        <v>4536</v>
      </c>
    </row>
    <row r="4274" spans="1:2" x14ac:dyDescent="0.45">
      <c r="A4274" s="16" t="s">
        <v>4939</v>
      </c>
      <c r="B4274" s="17">
        <v>4537</v>
      </c>
    </row>
    <row r="4275" spans="1:2" x14ac:dyDescent="0.45">
      <c r="A4275" s="16" t="s">
        <v>4940</v>
      </c>
      <c r="B4275" s="17">
        <v>4538</v>
      </c>
    </row>
    <row r="4276" spans="1:2" x14ac:dyDescent="0.45">
      <c r="A4276" s="16" t="s">
        <v>4941</v>
      </c>
      <c r="B4276" s="17">
        <v>4539</v>
      </c>
    </row>
    <row r="4277" spans="1:2" x14ac:dyDescent="0.45">
      <c r="A4277" s="16" t="s">
        <v>4942</v>
      </c>
      <c r="B4277" s="17">
        <v>4540</v>
      </c>
    </row>
    <row r="4278" spans="1:2" x14ac:dyDescent="0.45">
      <c r="A4278" s="16" t="s">
        <v>4943</v>
      </c>
      <c r="B4278" s="17">
        <v>4541</v>
      </c>
    </row>
    <row r="4279" spans="1:2" x14ac:dyDescent="0.45">
      <c r="A4279" s="16" t="s">
        <v>4944</v>
      </c>
      <c r="B4279" s="17">
        <v>4542</v>
      </c>
    </row>
    <row r="4280" spans="1:2" x14ac:dyDescent="0.45">
      <c r="A4280" s="16" t="s">
        <v>4945</v>
      </c>
      <c r="B4280" s="17">
        <v>4543</v>
      </c>
    </row>
    <row r="4281" spans="1:2" x14ac:dyDescent="0.45">
      <c r="A4281" s="16" t="s">
        <v>4946</v>
      </c>
      <c r="B4281" s="17">
        <v>4544</v>
      </c>
    </row>
    <row r="4282" spans="1:2" x14ac:dyDescent="0.45">
      <c r="A4282" s="16" t="s">
        <v>4947</v>
      </c>
      <c r="B4282" s="17">
        <v>4545</v>
      </c>
    </row>
    <row r="4283" spans="1:2" x14ac:dyDescent="0.45">
      <c r="A4283" s="16" t="s">
        <v>4948</v>
      </c>
      <c r="B4283" s="17">
        <v>4546</v>
      </c>
    </row>
    <row r="4284" spans="1:2" x14ac:dyDescent="0.45">
      <c r="A4284" s="16" t="s">
        <v>4949</v>
      </c>
      <c r="B4284" s="17">
        <v>4547</v>
      </c>
    </row>
    <row r="4285" spans="1:2" x14ac:dyDescent="0.45">
      <c r="A4285" s="16" t="s">
        <v>4950</v>
      </c>
      <c r="B4285" s="17">
        <v>4548</v>
      </c>
    </row>
    <row r="4286" spans="1:2" x14ac:dyDescent="0.45">
      <c r="A4286" s="16" t="s">
        <v>4951</v>
      </c>
      <c r="B4286" s="17">
        <v>4549</v>
      </c>
    </row>
    <row r="4287" spans="1:2" x14ac:dyDescent="0.45">
      <c r="A4287" s="16" t="s">
        <v>4952</v>
      </c>
      <c r="B4287" s="17">
        <v>4550</v>
      </c>
    </row>
    <row r="4288" spans="1:2" x14ac:dyDescent="0.45">
      <c r="A4288" s="16" t="s">
        <v>4953</v>
      </c>
      <c r="B4288" s="17">
        <v>4551</v>
      </c>
    </row>
    <row r="4289" spans="1:2" x14ac:dyDescent="0.45">
      <c r="A4289" s="16" t="s">
        <v>4954</v>
      </c>
      <c r="B4289" s="17">
        <v>4552</v>
      </c>
    </row>
    <row r="4290" spans="1:2" x14ac:dyDescent="0.45">
      <c r="A4290" s="16" t="s">
        <v>4955</v>
      </c>
      <c r="B4290" s="17">
        <v>4553</v>
      </c>
    </row>
    <row r="4291" spans="1:2" x14ac:dyDescent="0.45">
      <c r="A4291" s="16" t="s">
        <v>4956</v>
      </c>
      <c r="B4291" s="17">
        <v>4554</v>
      </c>
    </row>
    <row r="4292" spans="1:2" x14ac:dyDescent="0.45">
      <c r="A4292" s="16" t="s">
        <v>4957</v>
      </c>
      <c r="B4292" s="17">
        <v>4555</v>
      </c>
    </row>
    <row r="4293" spans="1:2" x14ac:dyDescent="0.45">
      <c r="A4293" s="16" t="s">
        <v>1246</v>
      </c>
      <c r="B4293" s="17">
        <v>816</v>
      </c>
    </row>
    <row r="4294" spans="1:2" x14ac:dyDescent="0.45">
      <c r="A4294" s="16" t="s">
        <v>4958</v>
      </c>
      <c r="B4294" s="17">
        <v>4556</v>
      </c>
    </row>
    <row r="4295" spans="1:2" x14ac:dyDescent="0.45">
      <c r="A4295" s="16" t="s">
        <v>4959</v>
      </c>
      <c r="B4295" s="17">
        <v>4557</v>
      </c>
    </row>
    <row r="4296" spans="1:2" x14ac:dyDescent="0.45">
      <c r="A4296" s="16" t="s">
        <v>4960</v>
      </c>
      <c r="B4296" s="17">
        <v>4558</v>
      </c>
    </row>
    <row r="4297" spans="1:2" x14ac:dyDescent="0.45">
      <c r="A4297" s="16" t="s">
        <v>4961</v>
      </c>
      <c r="B4297" s="17">
        <v>4559</v>
      </c>
    </row>
    <row r="4298" spans="1:2" x14ac:dyDescent="0.45">
      <c r="A4298" s="16" t="s">
        <v>4962</v>
      </c>
      <c r="B4298" s="17">
        <v>4560</v>
      </c>
    </row>
    <row r="4299" spans="1:2" x14ac:dyDescent="0.45">
      <c r="A4299" s="16" t="s">
        <v>4963</v>
      </c>
      <c r="B4299" s="17">
        <v>4561</v>
      </c>
    </row>
    <row r="4300" spans="1:2" x14ac:dyDescent="0.45">
      <c r="A4300" s="16" t="s">
        <v>4964</v>
      </c>
      <c r="B4300" s="17">
        <v>4562</v>
      </c>
    </row>
    <row r="4301" spans="1:2" x14ac:dyDescent="0.45">
      <c r="A4301" s="16" t="s">
        <v>4965</v>
      </c>
      <c r="B4301" s="17">
        <v>4563</v>
      </c>
    </row>
    <row r="4302" spans="1:2" x14ac:dyDescent="0.45">
      <c r="A4302" s="16" t="s">
        <v>4966</v>
      </c>
      <c r="B4302" s="17">
        <v>4564</v>
      </c>
    </row>
    <row r="4303" spans="1:2" x14ac:dyDescent="0.45">
      <c r="A4303" s="16" t="s">
        <v>4967</v>
      </c>
      <c r="B4303" s="17">
        <v>4565</v>
      </c>
    </row>
    <row r="4304" spans="1:2" x14ac:dyDescent="0.45">
      <c r="A4304" s="16" t="s">
        <v>1247</v>
      </c>
      <c r="B4304" s="17">
        <v>817</v>
      </c>
    </row>
    <row r="4305" spans="1:2" x14ac:dyDescent="0.45">
      <c r="A4305" s="16" t="s">
        <v>4968</v>
      </c>
      <c r="B4305" s="17">
        <v>4566</v>
      </c>
    </row>
    <row r="4306" spans="1:2" x14ac:dyDescent="0.45">
      <c r="A4306" s="16" t="s">
        <v>4969</v>
      </c>
      <c r="B4306" s="17">
        <v>4567</v>
      </c>
    </row>
    <row r="4307" spans="1:2" x14ac:dyDescent="0.45">
      <c r="A4307" s="16" t="s">
        <v>4970</v>
      </c>
      <c r="B4307" s="17">
        <v>4568</v>
      </c>
    </row>
    <row r="4308" spans="1:2" x14ac:dyDescent="0.45">
      <c r="A4308" s="16" t="s">
        <v>1248</v>
      </c>
      <c r="B4308" s="17">
        <v>818</v>
      </c>
    </row>
    <row r="4309" spans="1:2" x14ac:dyDescent="0.45">
      <c r="A4309" s="16" t="s">
        <v>4971</v>
      </c>
      <c r="B4309" s="17">
        <v>4569</v>
      </c>
    </row>
    <row r="4310" spans="1:2" x14ac:dyDescent="0.45">
      <c r="A4310" s="16" t="s">
        <v>4972</v>
      </c>
      <c r="B4310" s="17">
        <v>4570</v>
      </c>
    </row>
    <row r="4311" spans="1:2" x14ac:dyDescent="0.45">
      <c r="A4311" s="16" t="s">
        <v>4973</v>
      </c>
      <c r="B4311" s="17">
        <v>4571</v>
      </c>
    </row>
    <row r="4312" spans="1:2" x14ac:dyDescent="0.45">
      <c r="A4312" s="16" t="s">
        <v>4974</v>
      </c>
      <c r="B4312" s="17">
        <v>4572</v>
      </c>
    </row>
    <row r="4313" spans="1:2" x14ac:dyDescent="0.45">
      <c r="A4313" s="16" t="s">
        <v>4975</v>
      </c>
      <c r="B4313" s="17">
        <v>4573</v>
      </c>
    </row>
    <row r="4314" spans="1:2" x14ac:dyDescent="0.45">
      <c r="A4314" s="16" t="s">
        <v>4976</v>
      </c>
      <c r="B4314" s="17">
        <v>4574</v>
      </c>
    </row>
    <row r="4315" spans="1:2" x14ac:dyDescent="0.45">
      <c r="A4315" s="16" t="s">
        <v>4977</v>
      </c>
      <c r="B4315" s="17">
        <v>4575</v>
      </c>
    </row>
    <row r="4316" spans="1:2" x14ac:dyDescent="0.45">
      <c r="A4316" s="16" t="s">
        <v>4978</v>
      </c>
      <c r="B4316" s="17">
        <v>4576</v>
      </c>
    </row>
    <row r="4317" spans="1:2" x14ac:dyDescent="0.45">
      <c r="A4317" s="16" t="s">
        <v>4979</v>
      </c>
      <c r="B4317" s="17">
        <v>4577</v>
      </c>
    </row>
    <row r="4318" spans="1:2" x14ac:dyDescent="0.45">
      <c r="A4318" s="16" t="s">
        <v>4980</v>
      </c>
      <c r="B4318" s="17">
        <v>4578</v>
      </c>
    </row>
    <row r="4319" spans="1:2" x14ac:dyDescent="0.45">
      <c r="A4319" s="16" t="s">
        <v>4981</v>
      </c>
      <c r="B4319" s="17">
        <v>4579</v>
      </c>
    </row>
    <row r="4320" spans="1:2" x14ac:dyDescent="0.45">
      <c r="A4320" s="16" t="s">
        <v>4982</v>
      </c>
      <c r="B4320" s="17">
        <v>4580</v>
      </c>
    </row>
    <row r="4321" spans="1:2" x14ac:dyDescent="0.45">
      <c r="A4321" s="16" t="s">
        <v>4983</v>
      </c>
      <c r="B4321" s="17">
        <v>4581</v>
      </c>
    </row>
    <row r="4322" spans="1:2" x14ac:dyDescent="0.45">
      <c r="A4322" s="16" t="s">
        <v>4984</v>
      </c>
      <c r="B4322" s="17">
        <v>4582</v>
      </c>
    </row>
    <row r="4323" spans="1:2" x14ac:dyDescent="0.45">
      <c r="A4323" s="16" t="s">
        <v>4985</v>
      </c>
      <c r="B4323" s="17">
        <v>4583</v>
      </c>
    </row>
    <row r="4324" spans="1:2" x14ac:dyDescent="0.45">
      <c r="A4324" s="16" t="s">
        <v>4986</v>
      </c>
      <c r="B4324" s="17">
        <v>4584</v>
      </c>
    </row>
    <row r="4325" spans="1:2" x14ac:dyDescent="0.45">
      <c r="A4325" s="16" t="s">
        <v>4987</v>
      </c>
      <c r="B4325" s="17">
        <v>4585</v>
      </c>
    </row>
    <row r="4326" spans="1:2" x14ac:dyDescent="0.45">
      <c r="A4326" s="16" t="s">
        <v>4988</v>
      </c>
      <c r="B4326" s="17">
        <v>4586</v>
      </c>
    </row>
    <row r="4327" spans="1:2" x14ac:dyDescent="0.45">
      <c r="A4327" s="16" t="s">
        <v>4989</v>
      </c>
      <c r="B4327" s="17">
        <v>4587</v>
      </c>
    </row>
    <row r="4328" spans="1:2" x14ac:dyDescent="0.45">
      <c r="A4328" s="16" t="s">
        <v>4990</v>
      </c>
      <c r="B4328" s="17">
        <v>4588</v>
      </c>
    </row>
    <row r="4329" spans="1:2" x14ac:dyDescent="0.45">
      <c r="A4329" s="16" t="s">
        <v>4991</v>
      </c>
      <c r="B4329" s="17">
        <v>4589</v>
      </c>
    </row>
    <row r="4330" spans="1:2" x14ac:dyDescent="0.45">
      <c r="A4330" s="16" t="s">
        <v>4992</v>
      </c>
      <c r="B4330" s="17">
        <v>4590</v>
      </c>
    </row>
    <row r="4331" spans="1:2" x14ac:dyDescent="0.45">
      <c r="A4331" s="16" t="s">
        <v>4993</v>
      </c>
      <c r="B4331" s="17">
        <v>4591</v>
      </c>
    </row>
    <row r="4332" spans="1:2" x14ac:dyDescent="0.45">
      <c r="A4332" s="16" t="s">
        <v>4994</v>
      </c>
      <c r="B4332" s="17">
        <v>4592</v>
      </c>
    </row>
    <row r="4333" spans="1:2" x14ac:dyDescent="0.45">
      <c r="A4333" s="16" t="s">
        <v>4995</v>
      </c>
      <c r="B4333" s="17">
        <v>4593</v>
      </c>
    </row>
    <row r="4334" spans="1:2" x14ac:dyDescent="0.45">
      <c r="A4334" s="16" t="s">
        <v>4996</v>
      </c>
      <c r="B4334" s="17">
        <v>4594</v>
      </c>
    </row>
    <row r="4335" spans="1:2" x14ac:dyDescent="0.45">
      <c r="A4335" s="16" t="s">
        <v>4997</v>
      </c>
      <c r="B4335" s="17">
        <v>4595</v>
      </c>
    </row>
    <row r="4336" spans="1:2" x14ac:dyDescent="0.45">
      <c r="A4336" s="16" t="s">
        <v>4998</v>
      </c>
      <c r="B4336" s="17">
        <v>4596</v>
      </c>
    </row>
    <row r="4337" spans="1:2" x14ac:dyDescent="0.45">
      <c r="A4337" s="16" t="s">
        <v>4999</v>
      </c>
      <c r="B4337" s="17">
        <v>4597</v>
      </c>
    </row>
    <row r="4338" spans="1:2" x14ac:dyDescent="0.45">
      <c r="A4338" s="16" t="s">
        <v>5000</v>
      </c>
      <c r="B4338" s="17">
        <v>4598</v>
      </c>
    </row>
    <row r="4339" spans="1:2" x14ac:dyDescent="0.45">
      <c r="A4339" s="16" t="s">
        <v>5001</v>
      </c>
      <c r="B4339" s="17">
        <v>4599</v>
      </c>
    </row>
    <row r="4340" spans="1:2" x14ac:dyDescent="0.45">
      <c r="A4340" s="16" t="s">
        <v>5002</v>
      </c>
      <c r="B4340" s="17">
        <v>4600</v>
      </c>
    </row>
    <row r="4341" spans="1:2" x14ac:dyDescent="0.45">
      <c r="A4341" s="16" t="s">
        <v>5003</v>
      </c>
      <c r="B4341" s="17">
        <v>4601</v>
      </c>
    </row>
    <row r="4342" spans="1:2" x14ac:dyDescent="0.45">
      <c r="A4342" s="16" t="s">
        <v>5004</v>
      </c>
      <c r="B4342" s="17">
        <v>4602</v>
      </c>
    </row>
    <row r="4343" spans="1:2" x14ac:dyDescent="0.45">
      <c r="A4343" s="16" t="s">
        <v>5005</v>
      </c>
      <c r="B4343" s="17">
        <v>4603</v>
      </c>
    </row>
    <row r="4344" spans="1:2" x14ac:dyDescent="0.45">
      <c r="A4344" s="16" t="s">
        <v>5006</v>
      </c>
      <c r="B4344" s="17">
        <v>4604</v>
      </c>
    </row>
    <row r="4345" spans="1:2" x14ac:dyDescent="0.45">
      <c r="A4345" s="16" t="s">
        <v>5007</v>
      </c>
      <c r="B4345" s="17">
        <v>4605</v>
      </c>
    </row>
    <row r="4346" spans="1:2" x14ac:dyDescent="0.45">
      <c r="A4346" s="16" t="s">
        <v>5008</v>
      </c>
      <c r="B4346" s="17">
        <v>4606</v>
      </c>
    </row>
    <row r="4347" spans="1:2" x14ac:dyDescent="0.45">
      <c r="A4347" s="16" t="s">
        <v>5009</v>
      </c>
      <c r="B4347" s="17">
        <v>4607</v>
      </c>
    </row>
    <row r="4348" spans="1:2" x14ac:dyDescent="0.45">
      <c r="A4348" s="16" t="s">
        <v>5010</v>
      </c>
      <c r="B4348" s="17">
        <v>4608</v>
      </c>
    </row>
    <row r="4349" spans="1:2" x14ac:dyDescent="0.45">
      <c r="A4349" s="16" t="s">
        <v>5011</v>
      </c>
      <c r="B4349" s="17">
        <v>4609</v>
      </c>
    </row>
    <row r="4350" spans="1:2" x14ac:dyDescent="0.45">
      <c r="A4350" s="16" t="s">
        <v>5012</v>
      </c>
      <c r="B4350" s="17">
        <v>4610</v>
      </c>
    </row>
    <row r="4351" spans="1:2" x14ac:dyDescent="0.45">
      <c r="A4351" s="16" t="s">
        <v>5013</v>
      </c>
      <c r="B4351" s="17">
        <v>4611</v>
      </c>
    </row>
    <row r="4352" spans="1:2" x14ac:dyDescent="0.45">
      <c r="A4352" s="16" t="s">
        <v>5014</v>
      </c>
      <c r="B4352" s="17">
        <v>4612</v>
      </c>
    </row>
    <row r="4353" spans="1:2" x14ac:dyDescent="0.45">
      <c r="A4353" s="16" t="s">
        <v>5015</v>
      </c>
      <c r="B4353" s="17">
        <v>4613</v>
      </c>
    </row>
    <row r="4354" spans="1:2" x14ac:dyDescent="0.45">
      <c r="A4354" s="16" t="s">
        <v>5016</v>
      </c>
      <c r="B4354" s="17">
        <v>4614</v>
      </c>
    </row>
    <row r="4355" spans="1:2" x14ac:dyDescent="0.45">
      <c r="A4355" s="16" t="s">
        <v>5017</v>
      </c>
      <c r="B4355" s="17">
        <v>4615</v>
      </c>
    </row>
    <row r="4356" spans="1:2" x14ac:dyDescent="0.45">
      <c r="A4356" s="16" t="s">
        <v>5018</v>
      </c>
      <c r="B4356" s="17">
        <v>4616</v>
      </c>
    </row>
    <row r="4357" spans="1:2" x14ac:dyDescent="0.45">
      <c r="A4357" s="16" t="s">
        <v>5019</v>
      </c>
      <c r="B4357" s="17">
        <v>4617</v>
      </c>
    </row>
    <row r="4358" spans="1:2" x14ac:dyDescent="0.45">
      <c r="A4358" s="16" t="s">
        <v>5020</v>
      </c>
      <c r="B4358" s="17">
        <v>4618</v>
      </c>
    </row>
    <row r="4359" spans="1:2" x14ac:dyDescent="0.45">
      <c r="A4359" s="16" t="s">
        <v>5021</v>
      </c>
      <c r="B4359" s="17">
        <v>4619</v>
      </c>
    </row>
    <row r="4360" spans="1:2" x14ac:dyDescent="0.45">
      <c r="A4360" s="16" t="s">
        <v>5022</v>
      </c>
      <c r="B4360" s="17">
        <v>4620</v>
      </c>
    </row>
    <row r="4361" spans="1:2" x14ac:dyDescent="0.45">
      <c r="A4361" s="16" t="s">
        <v>5023</v>
      </c>
      <c r="B4361" s="17">
        <v>4621</v>
      </c>
    </row>
    <row r="4362" spans="1:2" x14ac:dyDescent="0.45">
      <c r="A4362" s="16" t="s">
        <v>5024</v>
      </c>
      <c r="B4362" s="17">
        <v>4622</v>
      </c>
    </row>
    <row r="4363" spans="1:2" x14ac:dyDescent="0.45">
      <c r="A4363" s="16" t="s">
        <v>5025</v>
      </c>
      <c r="B4363" s="17">
        <v>4623</v>
      </c>
    </row>
    <row r="4364" spans="1:2" x14ac:dyDescent="0.45">
      <c r="A4364" s="16" t="s">
        <v>5026</v>
      </c>
      <c r="B4364" s="17">
        <v>4624</v>
      </c>
    </row>
    <row r="4365" spans="1:2" x14ac:dyDescent="0.45">
      <c r="A4365" s="16" t="s">
        <v>1249</v>
      </c>
      <c r="B4365" s="17">
        <v>819</v>
      </c>
    </row>
    <row r="4366" spans="1:2" x14ac:dyDescent="0.45">
      <c r="A4366" s="16" t="s">
        <v>5027</v>
      </c>
      <c r="B4366" s="17">
        <v>4625</v>
      </c>
    </row>
    <row r="4367" spans="1:2" x14ac:dyDescent="0.45">
      <c r="A4367" s="16" t="s">
        <v>5028</v>
      </c>
      <c r="B4367" s="17">
        <v>4626</v>
      </c>
    </row>
    <row r="4368" spans="1:2" x14ac:dyDescent="0.45">
      <c r="A4368" s="16" t="s">
        <v>5029</v>
      </c>
      <c r="B4368" s="17">
        <v>4627</v>
      </c>
    </row>
    <row r="4369" spans="1:2" x14ac:dyDescent="0.45">
      <c r="A4369" s="16" t="s">
        <v>5030</v>
      </c>
      <c r="B4369" s="17">
        <v>4628</v>
      </c>
    </row>
    <row r="4370" spans="1:2" x14ac:dyDescent="0.45">
      <c r="A4370" s="16" t="s">
        <v>5031</v>
      </c>
      <c r="B4370" s="17">
        <v>4629</v>
      </c>
    </row>
    <row r="4371" spans="1:2" x14ac:dyDescent="0.45">
      <c r="A4371" s="16" t="s">
        <v>5032</v>
      </c>
      <c r="B4371" s="17">
        <v>4630</v>
      </c>
    </row>
    <row r="4372" spans="1:2" x14ac:dyDescent="0.45">
      <c r="A4372" s="16" t="s">
        <v>5033</v>
      </c>
      <c r="B4372" s="17">
        <v>4631</v>
      </c>
    </row>
    <row r="4373" spans="1:2" x14ac:dyDescent="0.45">
      <c r="A4373" s="16" t="s">
        <v>5034</v>
      </c>
      <c r="B4373" s="17">
        <v>4632</v>
      </c>
    </row>
    <row r="4374" spans="1:2" x14ac:dyDescent="0.45">
      <c r="A4374" s="16" t="s">
        <v>5035</v>
      </c>
      <c r="B4374" s="17">
        <v>4633</v>
      </c>
    </row>
    <row r="4375" spans="1:2" x14ac:dyDescent="0.45">
      <c r="A4375" s="16" t="s">
        <v>5036</v>
      </c>
      <c r="B4375" s="17">
        <v>4634</v>
      </c>
    </row>
    <row r="4376" spans="1:2" x14ac:dyDescent="0.45">
      <c r="A4376" s="16" t="s">
        <v>5037</v>
      </c>
      <c r="B4376" s="17">
        <v>4635</v>
      </c>
    </row>
    <row r="4377" spans="1:2" x14ac:dyDescent="0.45">
      <c r="A4377" s="16" t="s">
        <v>1250</v>
      </c>
      <c r="B4377" s="17">
        <v>820</v>
      </c>
    </row>
    <row r="4378" spans="1:2" x14ac:dyDescent="0.45">
      <c r="A4378" s="16" t="s">
        <v>5038</v>
      </c>
      <c r="B4378" s="17">
        <v>4636</v>
      </c>
    </row>
    <row r="4379" spans="1:2" x14ac:dyDescent="0.45">
      <c r="A4379" s="16" t="s">
        <v>5039</v>
      </c>
      <c r="B4379" s="17">
        <v>4637</v>
      </c>
    </row>
    <row r="4380" spans="1:2" x14ac:dyDescent="0.45">
      <c r="A4380" s="16" t="s">
        <v>5040</v>
      </c>
      <c r="B4380" s="17">
        <v>4638</v>
      </c>
    </row>
    <row r="4381" spans="1:2" x14ac:dyDescent="0.45">
      <c r="A4381" s="16" t="s">
        <v>5041</v>
      </c>
      <c r="B4381" s="17">
        <v>4639</v>
      </c>
    </row>
    <row r="4382" spans="1:2" x14ac:dyDescent="0.45">
      <c r="A4382" s="16" t="s">
        <v>5042</v>
      </c>
      <c r="B4382" s="17">
        <v>4640</v>
      </c>
    </row>
    <row r="4383" spans="1:2" x14ac:dyDescent="0.45">
      <c r="A4383" s="16" t="s">
        <v>5043</v>
      </c>
      <c r="B4383" s="17">
        <v>4641</v>
      </c>
    </row>
    <row r="4384" spans="1:2" x14ac:dyDescent="0.45">
      <c r="A4384" s="16" t="s">
        <v>5044</v>
      </c>
      <c r="B4384" s="17">
        <v>4642</v>
      </c>
    </row>
    <row r="4385" spans="1:2" x14ac:dyDescent="0.45">
      <c r="A4385" s="16" t="s">
        <v>5045</v>
      </c>
      <c r="B4385" s="17">
        <v>4643</v>
      </c>
    </row>
    <row r="4386" spans="1:2" x14ac:dyDescent="0.45">
      <c r="A4386" s="16" t="s">
        <v>5046</v>
      </c>
      <c r="B4386" s="17">
        <v>4644</v>
      </c>
    </row>
    <row r="4387" spans="1:2" x14ac:dyDescent="0.45">
      <c r="A4387" s="16" t="s">
        <v>5047</v>
      </c>
      <c r="B4387" s="17">
        <v>4645</v>
      </c>
    </row>
    <row r="4388" spans="1:2" x14ac:dyDescent="0.45">
      <c r="A4388" s="16" t="s">
        <v>5048</v>
      </c>
      <c r="B4388" s="17">
        <v>4646</v>
      </c>
    </row>
    <row r="4389" spans="1:2" x14ac:dyDescent="0.45">
      <c r="A4389" s="16" t="s">
        <v>5049</v>
      </c>
      <c r="B4389" s="17">
        <v>4647</v>
      </c>
    </row>
    <row r="4390" spans="1:2" x14ac:dyDescent="0.45">
      <c r="A4390" s="16" t="s">
        <v>5050</v>
      </c>
      <c r="B4390" s="17">
        <v>4648</v>
      </c>
    </row>
    <row r="4391" spans="1:2" x14ac:dyDescent="0.45">
      <c r="A4391" s="16" t="s">
        <v>5051</v>
      </c>
      <c r="B4391" s="17">
        <v>4649</v>
      </c>
    </row>
    <row r="4392" spans="1:2" x14ac:dyDescent="0.45">
      <c r="A4392" s="16" t="s">
        <v>5052</v>
      </c>
      <c r="B4392" s="17">
        <v>4650</v>
      </c>
    </row>
    <row r="4393" spans="1:2" x14ac:dyDescent="0.45">
      <c r="A4393" s="16" t="s">
        <v>5053</v>
      </c>
      <c r="B4393" s="17">
        <v>4651</v>
      </c>
    </row>
    <row r="4394" spans="1:2" x14ac:dyDescent="0.45">
      <c r="A4394" s="16" t="s">
        <v>5054</v>
      </c>
      <c r="B4394" s="17">
        <v>4652</v>
      </c>
    </row>
    <row r="4395" spans="1:2" x14ac:dyDescent="0.45">
      <c r="A4395" s="16" t="s">
        <v>5055</v>
      </c>
      <c r="B4395" s="17">
        <v>4653</v>
      </c>
    </row>
    <row r="4396" spans="1:2" x14ac:dyDescent="0.45">
      <c r="A4396" s="16" t="s">
        <v>5056</v>
      </c>
      <c r="B4396" s="17">
        <v>4654</v>
      </c>
    </row>
    <row r="4397" spans="1:2" x14ac:dyDescent="0.45">
      <c r="A4397" s="16" t="s">
        <v>1251</v>
      </c>
      <c r="B4397" s="17">
        <v>821</v>
      </c>
    </row>
    <row r="4398" spans="1:2" x14ac:dyDescent="0.45">
      <c r="A4398" s="16" t="s">
        <v>5057</v>
      </c>
      <c r="B4398" s="17">
        <v>4655</v>
      </c>
    </row>
    <row r="4399" spans="1:2" x14ac:dyDescent="0.45">
      <c r="A4399" s="16" t="s">
        <v>5058</v>
      </c>
      <c r="B4399" s="17">
        <v>4656</v>
      </c>
    </row>
    <row r="4400" spans="1:2" x14ac:dyDescent="0.45">
      <c r="A4400" s="16" t="s">
        <v>1252</v>
      </c>
      <c r="B4400" s="17">
        <v>822</v>
      </c>
    </row>
    <row r="4401" spans="1:2" x14ac:dyDescent="0.45">
      <c r="A4401" s="16" t="s">
        <v>5059</v>
      </c>
      <c r="B4401" s="17">
        <v>4657</v>
      </c>
    </row>
    <row r="4402" spans="1:2" x14ac:dyDescent="0.45">
      <c r="A4402" s="16" t="s">
        <v>1253</v>
      </c>
      <c r="B4402" s="17">
        <v>823</v>
      </c>
    </row>
    <row r="4403" spans="1:2" x14ac:dyDescent="0.45">
      <c r="A4403" s="16" t="s">
        <v>1757</v>
      </c>
      <c r="B4403" s="17">
        <v>1332</v>
      </c>
    </row>
    <row r="4404" spans="1:2" x14ac:dyDescent="0.45">
      <c r="A4404" s="16" t="s">
        <v>1758</v>
      </c>
      <c r="B4404" s="17">
        <v>1333</v>
      </c>
    </row>
    <row r="4405" spans="1:2" x14ac:dyDescent="0.45">
      <c r="A4405" s="16" t="s">
        <v>5060</v>
      </c>
      <c r="B4405" s="17">
        <v>4658</v>
      </c>
    </row>
    <row r="4406" spans="1:2" x14ac:dyDescent="0.45">
      <c r="A4406" s="16" t="s">
        <v>5061</v>
      </c>
      <c r="B4406" s="17">
        <v>4659</v>
      </c>
    </row>
    <row r="4407" spans="1:2" x14ac:dyDescent="0.45">
      <c r="A4407" s="16" t="s">
        <v>5062</v>
      </c>
      <c r="B4407" s="17">
        <v>4660</v>
      </c>
    </row>
    <row r="4408" spans="1:2" x14ac:dyDescent="0.45">
      <c r="A4408" s="16" t="s">
        <v>5063</v>
      </c>
      <c r="B4408" s="17">
        <v>4661</v>
      </c>
    </row>
    <row r="4409" spans="1:2" x14ac:dyDescent="0.45">
      <c r="A4409" s="16" t="s">
        <v>5064</v>
      </c>
      <c r="B4409" s="17">
        <v>4662</v>
      </c>
    </row>
    <row r="4410" spans="1:2" x14ac:dyDescent="0.45">
      <c r="A4410" s="16" t="s">
        <v>1254</v>
      </c>
      <c r="B4410" s="17">
        <v>824</v>
      </c>
    </row>
    <row r="4411" spans="1:2" x14ac:dyDescent="0.45">
      <c r="A4411" s="16" t="s">
        <v>5065</v>
      </c>
      <c r="B4411" s="17">
        <v>4663</v>
      </c>
    </row>
    <row r="4412" spans="1:2" x14ac:dyDescent="0.45">
      <c r="A4412" s="16" t="s">
        <v>5066</v>
      </c>
      <c r="B4412" s="17">
        <v>4664</v>
      </c>
    </row>
    <row r="4413" spans="1:2" x14ac:dyDescent="0.45">
      <c r="A4413" s="16" t="s">
        <v>5067</v>
      </c>
      <c r="B4413" s="17">
        <v>4665</v>
      </c>
    </row>
    <row r="4414" spans="1:2" x14ac:dyDescent="0.45">
      <c r="A4414" s="16" t="s">
        <v>5068</v>
      </c>
      <c r="B4414" s="17">
        <v>4666</v>
      </c>
    </row>
    <row r="4415" spans="1:2" x14ac:dyDescent="0.45">
      <c r="A4415" s="16" t="s">
        <v>1255</v>
      </c>
      <c r="B4415" s="17">
        <v>825</v>
      </c>
    </row>
    <row r="4416" spans="1:2" x14ac:dyDescent="0.45">
      <c r="A4416" s="16" t="s">
        <v>5069</v>
      </c>
      <c r="B4416" s="17">
        <v>4667</v>
      </c>
    </row>
    <row r="4417" spans="1:2" x14ac:dyDescent="0.45">
      <c r="A4417" s="16" t="s">
        <v>5070</v>
      </c>
      <c r="B4417" s="17">
        <v>4668</v>
      </c>
    </row>
    <row r="4418" spans="1:2" x14ac:dyDescent="0.45">
      <c r="A4418" s="16" t="s">
        <v>5071</v>
      </c>
      <c r="B4418" s="17">
        <v>4669</v>
      </c>
    </row>
    <row r="4419" spans="1:2" x14ac:dyDescent="0.45">
      <c r="A4419" s="16" t="s">
        <v>5072</v>
      </c>
      <c r="B4419" s="17">
        <v>4670</v>
      </c>
    </row>
    <row r="4420" spans="1:2" x14ac:dyDescent="0.45">
      <c r="A4420" s="16" t="s">
        <v>5073</v>
      </c>
      <c r="B4420" s="17">
        <v>4671</v>
      </c>
    </row>
    <row r="4421" spans="1:2" x14ac:dyDescent="0.45">
      <c r="A4421" s="16" t="s">
        <v>5074</v>
      </c>
      <c r="B4421" s="17">
        <v>4672</v>
      </c>
    </row>
    <row r="4422" spans="1:2" x14ac:dyDescent="0.45">
      <c r="A4422" s="16" t="s">
        <v>5075</v>
      </c>
      <c r="B4422" s="17">
        <v>4673</v>
      </c>
    </row>
    <row r="4423" spans="1:2" x14ac:dyDescent="0.45">
      <c r="A4423" s="16" t="s">
        <v>5076</v>
      </c>
      <c r="B4423" s="17">
        <v>4674</v>
      </c>
    </row>
    <row r="4424" spans="1:2" x14ac:dyDescent="0.45">
      <c r="A4424" s="16" t="s">
        <v>5077</v>
      </c>
      <c r="B4424" s="17">
        <v>4675</v>
      </c>
    </row>
    <row r="4425" spans="1:2" x14ac:dyDescent="0.45">
      <c r="A4425" s="16" t="s">
        <v>5078</v>
      </c>
      <c r="B4425" s="17">
        <v>4676</v>
      </c>
    </row>
    <row r="4426" spans="1:2" x14ac:dyDescent="0.45">
      <c r="A4426" s="16" t="s">
        <v>5079</v>
      </c>
      <c r="B4426" s="17">
        <v>4677</v>
      </c>
    </row>
    <row r="4427" spans="1:2" x14ac:dyDescent="0.45">
      <c r="A4427" s="16" t="s">
        <v>5080</v>
      </c>
      <c r="B4427" s="17">
        <v>4678</v>
      </c>
    </row>
    <row r="4428" spans="1:2" x14ac:dyDescent="0.45">
      <c r="A4428" s="16" t="s">
        <v>5081</v>
      </c>
      <c r="B4428" s="17">
        <v>4679</v>
      </c>
    </row>
    <row r="4429" spans="1:2" x14ac:dyDescent="0.45">
      <c r="A4429" s="16" t="s">
        <v>5082</v>
      </c>
      <c r="B4429" s="17">
        <v>4680</v>
      </c>
    </row>
    <row r="4430" spans="1:2" x14ac:dyDescent="0.45">
      <c r="A4430" s="16" t="s">
        <v>5083</v>
      </c>
      <c r="B4430" s="17">
        <v>4681</v>
      </c>
    </row>
    <row r="4431" spans="1:2" x14ac:dyDescent="0.45">
      <c r="A4431" s="16" t="s">
        <v>5084</v>
      </c>
      <c r="B4431" s="17">
        <v>4682</v>
      </c>
    </row>
    <row r="4432" spans="1:2" x14ac:dyDescent="0.45">
      <c r="A4432" s="16" t="s">
        <v>5085</v>
      </c>
      <c r="B4432" s="17">
        <v>4683</v>
      </c>
    </row>
    <row r="4433" spans="1:2" x14ac:dyDescent="0.45">
      <c r="A4433" s="16" t="s">
        <v>5086</v>
      </c>
      <c r="B4433" s="17">
        <v>4684</v>
      </c>
    </row>
    <row r="4434" spans="1:2" x14ac:dyDescent="0.45">
      <c r="A4434" s="16" t="s">
        <v>5087</v>
      </c>
      <c r="B4434" s="17">
        <v>4685</v>
      </c>
    </row>
    <row r="4435" spans="1:2" x14ac:dyDescent="0.45">
      <c r="A4435" s="16" t="s">
        <v>5088</v>
      </c>
      <c r="B4435" s="17">
        <v>4686</v>
      </c>
    </row>
    <row r="4436" spans="1:2" x14ac:dyDescent="0.45">
      <c r="A4436" s="16" t="s">
        <v>5089</v>
      </c>
      <c r="B4436" s="17">
        <v>4687</v>
      </c>
    </row>
    <row r="4437" spans="1:2" x14ac:dyDescent="0.45">
      <c r="A4437" s="16" t="s">
        <v>5090</v>
      </c>
      <c r="B4437" s="17">
        <v>4688</v>
      </c>
    </row>
    <row r="4438" spans="1:2" x14ac:dyDescent="0.45">
      <c r="A4438" s="16" t="s">
        <v>5091</v>
      </c>
      <c r="B4438" s="17">
        <v>4689</v>
      </c>
    </row>
    <row r="4439" spans="1:2" x14ac:dyDescent="0.45">
      <c r="A4439" s="16" t="s">
        <v>5092</v>
      </c>
      <c r="B4439" s="17">
        <v>4690</v>
      </c>
    </row>
    <row r="4440" spans="1:2" x14ac:dyDescent="0.45">
      <c r="A4440" s="16" t="s">
        <v>5093</v>
      </c>
      <c r="B4440" s="17">
        <v>4691</v>
      </c>
    </row>
    <row r="4441" spans="1:2" x14ac:dyDescent="0.45">
      <c r="A4441" s="16" t="s">
        <v>5094</v>
      </c>
      <c r="B4441" s="17">
        <v>4692</v>
      </c>
    </row>
    <row r="4442" spans="1:2" x14ac:dyDescent="0.45">
      <c r="A4442" s="16" t="s">
        <v>5095</v>
      </c>
      <c r="B4442" s="17">
        <v>4693</v>
      </c>
    </row>
    <row r="4443" spans="1:2" x14ac:dyDescent="0.45">
      <c r="A4443" s="16" t="s">
        <v>5096</v>
      </c>
      <c r="B4443" s="17">
        <v>4694</v>
      </c>
    </row>
    <row r="4444" spans="1:2" x14ac:dyDescent="0.45">
      <c r="A4444" s="16" t="s">
        <v>5097</v>
      </c>
      <c r="B4444" s="17">
        <v>4695</v>
      </c>
    </row>
    <row r="4445" spans="1:2" x14ac:dyDescent="0.45">
      <c r="A4445" s="16" t="s">
        <v>5098</v>
      </c>
      <c r="B4445" s="17">
        <v>4696</v>
      </c>
    </row>
    <row r="4446" spans="1:2" x14ac:dyDescent="0.45">
      <c r="A4446" s="16" t="s">
        <v>5099</v>
      </c>
      <c r="B4446" s="17">
        <v>4697</v>
      </c>
    </row>
    <row r="4447" spans="1:2" x14ac:dyDescent="0.45">
      <c r="A4447" s="16" t="s">
        <v>5100</v>
      </c>
      <c r="B4447" s="17">
        <v>4698</v>
      </c>
    </row>
    <row r="4448" spans="1:2" x14ac:dyDescent="0.45">
      <c r="A4448" s="16" t="s">
        <v>5101</v>
      </c>
      <c r="B4448" s="17">
        <v>4699</v>
      </c>
    </row>
    <row r="4449" spans="1:2" x14ac:dyDescent="0.45">
      <c r="A4449" s="16" t="s">
        <v>5102</v>
      </c>
      <c r="B4449" s="17">
        <v>4700</v>
      </c>
    </row>
    <row r="4450" spans="1:2" x14ac:dyDescent="0.45">
      <c r="A4450" s="16" t="s">
        <v>103</v>
      </c>
      <c r="B4450" s="17">
        <v>826</v>
      </c>
    </row>
    <row r="4451" spans="1:2" x14ac:dyDescent="0.45">
      <c r="A4451" s="16" t="s">
        <v>5103</v>
      </c>
      <c r="B4451" s="17">
        <v>4701</v>
      </c>
    </row>
    <row r="4452" spans="1:2" x14ac:dyDescent="0.45">
      <c r="A4452" s="16" t="s">
        <v>5104</v>
      </c>
      <c r="B4452" s="17">
        <v>4702</v>
      </c>
    </row>
    <row r="4453" spans="1:2" x14ac:dyDescent="0.45">
      <c r="A4453" s="16" t="s">
        <v>5105</v>
      </c>
      <c r="B4453" s="17">
        <v>4703</v>
      </c>
    </row>
    <row r="4454" spans="1:2" x14ac:dyDescent="0.45">
      <c r="A4454" s="16" t="s">
        <v>5106</v>
      </c>
      <c r="B4454" s="17">
        <v>4704</v>
      </c>
    </row>
    <row r="4455" spans="1:2" x14ac:dyDescent="0.45">
      <c r="A4455" s="16" t="s">
        <v>1256</v>
      </c>
      <c r="B4455" s="17">
        <v>827</v>
      </c>
    </row>
    <row r="4456" spans="1:2" x14ac:dyDescent="0.45">
      <c r="A4456" s="16" t="s">
        <v>5107</v>
      </c>
      <c r="B4456" s="17">
        <v>4705</v>
      </c>
    </row>
    <row r="4457" spans="1:2" x14ac:dyDescent="0.45">
      <c r="A4457" s="16" t="s">
        <v>5108</v>
      </c>
      <c r="B4457" s="17">
        <v>4706</v>
      </c>
    </row>
    <row r="4458" spans="1:2" x14ac:dyDescent="0.45">
      <c r="A4458" s="16" t="s">
        <v>5109</v>
      </c>
      <c r="B4458" s="17">
        <v>4707</v>
      </c>
    </row>
    <row r="4459" spans="1:2" x14ac:dyDescent="0.45">
      <c r="A4459" s="16" t="s">
        <v>5110</v>
      </c>
      <c r="B4459" s="17">
        <v>4708</v>
      </c>
    </row>
    <row r="4460" spans="1:2" x14ac:dyDescent="0.45">
      <c r="A4460" s="16" t="s">
        <v>5111</v>
      </c>
      <c r="B4460" s="17">
        <v>4709</v>
      </c>
    </row>
    <row r="4461" spans="1:2" x14ac:dyDescent="0.45">
      <c r="A4461" s="16" t="s">
        <v>5112</v>
      </c>
      <c r="B4461" s="17">
        <v>4710</v>
      </c>
    </row>
    <row r="4462" spans="1:2" x14ac:dyDescent="0.45">
      <c r="A4462" s="16" t="s">
        <v>5113</v>
      </c>
      <c r="B4462" s="17">
        <v>4711</v>
      </c>
    </row>
    <row r="4463" spans="1:2" x14ac:dyDescent="0.45">
      <c r="A4463" s="16" t="s">
        <v>1257</v>
      </c>
      <c r="B4463" s="17">
        <v>828</v>
      </c>
    </row>
    <row r="4464" spans="1:2" x14ac:dyDescent="0.45">
      <c r="A4464" s="16" t="s">
        <v>5114</v>
      </c>
      <c r="B4464" s="17">
        <v>4712</v>
      </c>
    </row>
    <row r="4465" spans="1:2" x14ac:dyDescent="0.45">
      <c r="A4465" s="16" t="s">
        <v>5115</v>
      </c>
      <c r="B4465" s="17">
        <v>4713</v>
      </c>
    </row>
    <row r="4466" spans="1:2" x14ac:dyDescent="0.45">
      <c r="A4466" s="16" t="s">
        <v>5116</v>
      </c>
      <c r="B4466" s="17">
        <v>4714</v>
      </c>
    </row>
    <row r="4467" spans="1:2" x14ac:dyDescent="0.45">
      <c r="A4467" s="16" t="s">
        <v>5117</v>
      </c>
      <c r="B4467" s="17">
        <v>4715</v>
      </c>
    </row>
    <row r="4468" spans="1:2" x14ac:dyDescent="0.45">
      <c r="A4468" s="16" t="s">
        <v>1258</v>
      </c>
      <c r="B4468" s="17">
        <v>829</v>
      </c>
    </row>
    <row r="4469" spans="1:2" x14ac:dyDescent="0.45">
      <c r="A4469" s="16" t="s">
        <v>5118</v>
      </c>
      <c r="B4469" s="17">
        <v>4716</v>
      </c>
    </row>
    <row r="4470" spans="1:2" x14ac:dyDescent="0.45">
      <c r="A4470" s="16" t="s">
        <v>5119</v>
      </c>
      <c r="B4470" s="17">
        <v>4717</v>
      </c>
    </row>
    <row r="4471" spans="1:2" x14ac:dyDescent="0.45">
      <c r="A4471" s="16" t="s">
        <v>5120</v>
      </c>
      <c r="B4471" s="17">
        <v>4718</v>
      </c>
    </row>
    <row r="4472" spans="1:2" x14ac:dyDescent="0.45">
      <c r="A4472" s="16" t="s">
        <v>1259</v>
      </c>
      <c r="B4472" s="17">
        <v>830</v>
      </c>
    </row>
    <row r="4473" spans="1:2" x14ac:dyDescent="0.45">
      <c r="A4473" s="16" t="s">
        <v>1260</v>
      </c>
      <c r="B4473" s="17">
        <v>831</v>
      </c>
    </row>
    <row r="4474" spans="1:2" x14ac:dyDescent="0.45">
      <c r="A4474" s="16" t="s">
        <v>5121</v>
      </c>
      <c r="B4474" s="17">
        <v>4719</v>
      </c>
    </row>
    <row r="4475" spans="1:2" x14ac:dyDescent="0.45">
      <c r="A4475" s="16" t="s">
        <v>5122</v>
      </c>
      <c r="B4475" s="17">
        <v>4720</v>
      </c>
    </row>
    <row r="4476" spans="1:2" x14ac:dyDescent="0.45">
      <c r="A4476" s="16" t="s">
        <v>5123</v>
      </c>
      <c r="B4476" s="17">
        <v>4721</v>
      </c>
    </row>
    <row r="4477" spans="1:2" x14ac:dyDescent="0.45">
      <c r="A4477" s="16" t="s">
        <v>5124</v>
      </c>
      <c r="B4477" s="17">
        <v>4722</v>
      </c>
    </row>
    <row r="4478" spans="1:2" x14ac:dyDescent="0.45">
      <c r="A4478" s="16" t="s">
        <v>1261</v>
      </c>
      <c r="B4478" s="17">
        <v>832</v>
      </c>
    </row>
    <row r="4479" spans="1:2" x14ac:dyDescent="0.45">
      <c r="A4479" s="16" t="s">
        <v>5125</v>
      </c>
      <c r="B4479" s="17">
        <v>4723</v>
      </c>
    </row>
    <row r="4480" spans="1:2" x14ac:dyDescent="0.45">
      <c r="A4480" s="16" t="s">
        <v>1262</v>
      </c>
      <c r="B4480" s="17">
        <v>833</v>
      </c>
    </row>
    <row r="4481" spans="1:2" x14ac:dyDescent="0.45">
      <c r="A4481" s="16" t="s">
        <v>1759</v>
      </c>
      <c r="B4481" s="17">
        <v>1334</v>
      </c>
    </row>
    <row r="4482" spans="1:2" x14ac:dyDescent="0.45">
      <c r="A4482" s="16" t="s">
        <v>5126</v>
      </c>
      <c r="B4482" s="17">
        <v>4724</v>
      </c>
    </row>
    <row r="4483" spans="1:2" x14ac:dyDescent="0.45">
      <c r="A4483" s="16" t="s">
        <v>1263</v>
      </c>
      <c r="B4483" s="17">
        <v>834</v>
      </c>
    </row>
    <row r="4484" spans="1:2" x14ac:dyDescent="0.45">
      <c r="A4484" s="16" t="s">
        <v>1875</v>
      </c>
      <c r="B4484" s="17">
        <v>1452</v>
      </c>
    </row>
    <row r="4485" spans="1:2" x14ac:dyDescent="0.45">
      <c r="A4485" s="16" t="s">
        <v>5127</v>
      </c>
      <c r="B4485" s="17">
        <v>4725</v>
      </c>
    </row>
    <row r="4486" spans="1:2" x14ac:dyDescent="0.45">
      <c r="A4486" s="16" t="s">
        <v>5128</v>
      </c>
      <c r="B4486" s="17">
        <v>4726</v>
      </c>
    </row>
    <row r="4487" spans="1:2" x14ac:dyDescent="0.45">
      <c r="A4487" s="16" t="s">
        <v>5129</v>
      </c>
      <c r="B4487" s="17">
        <v>4727</v>
      </c>
    </row>
    <row r="4488" spans="1:2" x14ac:dyDescent="0.45">
      <c r="A4488" s="16" t="s">
        <v>1264</v>
      </c>
      <c r="B4488" s="17">
        <v>835</v>
      </c>
    </row>
    <row r="4489" spans="1:2" x14ac:dyDescent="0.45">
      <c r="A4489" s="16" t="s">
        <v>5130</v>
      </c>
      <c r="B4489" s="17">
        <v>4728</v>
      </c>
    </row>
    <row r="4490" spans="1:2" x14ac:dyDescent="0.45">
      <c r="A4490" s="16" t="s">
        <v>1265</v>
      </c>
      <c r="B4490" s="17">
        <v>836</v>
      </c>
    </row>
    <row r="4491" spans="1:2" x14ac:dyDescent="0.45">
      <c r="A4491" s="16" t="s">
        <v>5131</v>
      </c>
      <c r="B4491" s="17">
        <v>4729</v>
      </c>
    </row>
    <row r="4492" spans="1:2" x14ac:dyDescent="0.45">
      <c r="A4492" s="16" t="s">
        <v>5132</v>
      </c>
      <c r="B4492" s="17">
        <v>4730</v>
      </c>
    </row>
    <row r="4493" spans="1:2" x14ac:dyDescent="0.45">
      <c r="A4493" s="16" t="s">
        <v>1266</v>
      </c>
      <c r="B4493" s="17">
        <v>837</v>
      </c>
    </row>
    <row r="4494" spans="1:2" x14ac:dyDescent="0.45">
      <c r="A4494" s="16" t="s">
        <v>5133</v>
      </c>
      <c r="B4494" s="17">
        <v>4731</v>
      </c>
    </row>
    <row r="4495" spans="1:2" x14ac:dyDescent="0.45">
      <c r="A4495" s="16" t="s">
        <v>1267</v>
      </c>
      <c r="B4495" s="17">
        <v>838</v>
      </c>
    </row>
    <row r="4496" spans="1:2" x14ac:dyDescent="0.45">
      <c r="A4496" s="16" t="s">
        <v>5134</v>
      </c>
      <c r="B4496" s="17">
        <v>4732</v>
      </c>
    </row>
    <row r="4497" spans="1:2" x14ac:dyDescent="0.45">
      <c r="A4497" s="16" t="s">
        <v>5135</v>
      </c>
      <c r="B4497" s="17">
        <v>4733</v>
      </c>
    </row>
    <row r="4498" spans="1:2" x14ac:dyDescent="0.45">
      <c r="A4498" s="16" t="s">
        <v>1268</v>
      </c>
      <c r="B4498" s="17">
        <v>839</v>
      </c>
    </row>
    <row r="4499" spans="1:2" x14ac:dyDescent="0.45">
      <c r="A4499" s="16" t="s">
        <v>1760</v>
      </c>
      <c r="B4499" s="17">
        <v>1335</v>
      </c>
    </row>
    <row r="4500" spans="1:2" x14ac:dyDescent="0.45">
      <c r="A4500" s="16" t="s">
        <v>5136</v>
      </c>
      <c r="B4500" s="17">
        <v>4734</v>
      </c>
    </row>
    <row r="4501" spans="1:2" x14ac:dyDescent="0.45">
      <c r="A4501" s="16" t="s">
        <v>5137</v>
      </c>
      <c r="B4501" s="17">
        <v>4735</v>
      </c>
    </row>
    <row r="4502" spans="1:2" x14ac:dyDescent="0.45">
      <c r="A4502" s="16" t="s">
        <v>5138</v>
      </c>
      <c r="B4502" s="17">
        <v>4736</v>
      </c>
    </row>
    <row r="4503" spans="1:2" x14ac:dyDescent="0.45">
      <c r="A4503" s="16" t="s">
        <v>5139</v>
      </c>
      <c r="B4503" s="17">
        <v>4737</v>
      </c>
    </row>
    <row r="4504" spans="1:2" x14ac:dyDescent="0.45">
      <c r="A4504" s="16" t="s">
        <v>5140</v>
      </c>
      <c r="B4504" s="17">
        <v>4738</v>
      </c>
    </row>
    <row r="4505" spans="1:2" x14ac:dyDescent="0.45">
      <c r="A4505" s="16" t="s">
        <v>5141</v>
      </c>
      <c r="B4505" s="17">
        <v>4739</v>
      </c>
    </row>
    <row r="4506" spans="1:2" x14ac:dyDescent="0.45">
      <c r="A4506" s="16" t="s">
        <v>5142</v>
      </c>
      <c r="B4506" s="17">
        <v>4740</v>
      </c>
    </row>
    <row r="4507" spans="1:2" x14ac:dyDescent="0.45">
      <c r="A4507" s="16" t="s">
        <v>5143</v>
      </c>
      <c r="B4507" s="17">
        <v>4741</v>
      </c>
    </row>
    <row r="4508" spans="1:2" x14ac:dyDescent="0.45">
      <c r="A4508" s="16" t="s">
        <v>5144</v>
      </c>
      <c r="B4508" s="17">
        <v>4742</v>
      </c>
    </row>
    <row r="4509" spans="1:2" x14ac:dyDescent="0.45">
      <c r="A4509" s="16" t="s">
        <v>5145</v>
      </c>
      <c r="B4509" s="17">
        <v>4743</v>
      </c>
    </row>
    <row r="4510" spans="1:2" x14ac:dyDescent="0.45">
      <c r="A4510" s="16" t="s">
        <v>5146</v>
      </c>
      <c r="B4510" s="17">
        <v>4744</v>
      </c>
    </row>
    <row r="4511" spans="1:2" x14ac:dyDescent="0.45">
      <c r="A4511" s="16" t="s">
        <v>5147</v>
      </c>
      <c r="B4511" s="17">
        <v>4745</v>
      </c>
    </row>
    <row r="4512" spans="1:2" x14ac:dyDescent="0.45">
      <c r="A4512" s="16" t="s">
        <v>5148</v>
      </c>
      <c r="B4512" s="17">
        <v>4746</v>
      </c>
    </row>
    <row r="4513" spans="1:2" x14ac:dyDescent="0.45">
      <c r="A4513" s="16" t="s">
        <v>5149</v>
      </c>
      <c r="B4513" s="17">
        <v>4747</v>
      </c>
    </row>
    <row r="4514" spans="1:2" x14ac:dyDescent="0.45">
      <c r="A4514" s="16" t="s">
        <v>5150</v>
      </c>
      <c r="B4514" s="17">
        <v>4748</v>
      </c>
    </row>
    <row r="4515" spans="1:2" x14ac:dyDescent="0.45">
      <c r="A4515" s="16" t="s">
        <v>5151</v>
      </c>
      <c r="B4515" s="17">
        <v>4749</v>
      </c>
    </row>
    <row r="4516" spans="1:2" x14ac:dyDescent="0.45">
      <c r="A4516" s="16" t="s">
        <v>5152</v>
      </c>
      <c r="B4516" s="17">
        <v>4750</v>
      </c>
    </row>
    <row r="4517" spans="1:2" x14ac:dyDescent="0.45">
      <c r="A4517" s="16" t="s">
        <v>5153</v>
      </c>
      <c r="B4517" s="17">
        <v>4751</v>
      </c>
    </row>
    <row r="4518" spans="1:2" x14ac:dyDescent="0.45">
      <c r="A4518" s="16" t="s">
        <v>5154</v>
      </c>
      <c r="B4518" s="17">
        <v>4752</v>
      </c>
    </row>
    <row r="4519" spans="1:2" x14ac:dyDescent="0.45">
      <c r="A4519" s="16" t="s">
        <v>5155</v>
      </c>
      <c r="B4519" s="17">
        <v>4753</v>
      </c>
    </row>
    <row r="4520" spans="1:2" x14ac:dyDescent="0.45">
      <c r="A4520" s="16" t="s">
        <v>5156</v>
      </c>
      <c r="B4520" s="17">
        <v>4754</v>
      </c>
    </row>
    <row r="4521" spans="1:2" x14ac:dyDescent="0.45">
      <c r="A4521" s="16" t="s">
        <v>5157</v>
      </c>
      <c r="B4521" s="17">
        <v>4755</v>
      </c>
    </row>
    <row r="4522" spans="1:2" x14ac:dyDescent="0.45">
      <c r="A4522" s="16" t="s">
        <v>5158</v>
      </c>
      <c r="B4522" s="17">
        <v>4756</v>
      </c>
    </row>
    <row r="4523" spans="1:2" x14ac:dyDescent="0.45">
      <c r="A4523" s="16" t="s">
        <v>5159</v>
      </c>
      <c r="B4523" s="17">
        <v>4757</v>
      </c>
    </row>
    <row r="4524" spans="1:2" x14ac:dyDescent="0.45">
      <c r="A4524" s="16" t="s">
        <v>5160</v>
      </c>
      <c r="B4524" s="17">
        <v>4758</v>
      </c>
    </row>
    <row r="4525" spans="1:2" x14ac:dyDescent="0.45">
      <c r="A4525" s="16" t="s">
        <v>5161</v>
      </c>
      <c r="B4525" s="17">
        <v>4759</v>
      </c>
    </row>
    <row r="4526" spans="1:2" x14ac:dyDescent="0.45">
      <c r="A4526" s="16" t="s">
        <v>5162</v>
      </c>
      <c r="B4526" s="17">
        <v>4760</v>
      </c>
    </row>
    <row r="4527" spans="1:2" x14ac:dyDescent="0.45">
      <c r="A4527" s="16" t="s">
        <v>5163</v>
      </c>
      <c r="B4527" s="17">
        <v>4761</v>
      </c>
    </row>
    <row r="4528" spans="1:2" x14ac:dyDescent="0.45">
      <c r="A4528" s="16" t="s">
        <v>5164</v>
      </c>
      <c r="B4528" s="17">
        <v>4762</v>
      </c>
    </row>
    <row r="4529" spans="1:2" x14ac:dyDescent="0.45">
      <c r="A4529" s="16" t="s">
        <v>5165</v>
      </c>
      <c r="B4529" s="17">
        <v>4763</v>
      </c>
    </row>
    <row r="4530" spans="1:2" x14ac:dyDescent="0.45">
      <c r="A4530" s="16" t="s">
        <v>5166</v>
      </c>
      <c r="B4530" s="17">
        <v>4764</v>
      </c>
    </row>
    <row r="4531" spans="1:2" x14ac:dyDescent="0.45">
      <c r="A4531" s="16" t="s">
        <v>5167</v>
      </c>
      <c r="B4531" s="17">
        <v>4765</v>
      </c>
    </row>
    <row r="4532" spans="1:2" x14ac:dyDescent="0.45">
      <c r="A4532" s="16" t="s">
        <v>1269</v>
      </c>
      <c r="B4532" s="17">
        <v>840</v>
      </c>
    </row>
    <row r="4533" spans="1:2" x14ac:dyDescent="0.45">
      <c r="A4533" s="16" t="s">
        <v>5168</v>
      </c>
      <c r="B4533" s="17">
        <v>4766</v>
      </c>
    </row>
    <row r="4534" spans="1:2" x14ac:dyDescent="0.45">
      <c r="A4534" s="16" t="s">
        <v>5169</v>
      </c>
      <c r="B4534" s="17">
        <v>4767</v>
      </c>
    </row>
    <row r="4535" spans="1:2" x14ac:dyDescent="0.45">
      <c r="A4535" s="16" t="s">
        <v>5170</v>
      </c>
      <c r="B4535" s="17">
        <v>4768</v>
      </c>
    </row>
    <row r="4536" spans="1:2" x14ac:dyDescent="0.45">
      <c r="A4536" s="16" t="s">
        <v>5171</v>
      </c>
      <c r="B4536" s="17">
        <v>4769</v>
      </c>
    </row>
    <row r="4537" spans="1:2" x14ac:dyDescent="0.45">
      <c r="A4537" s="16" t="s">
        <v>5172</v>
      </c>
      <c r="B4537" s="17">
        <v>4770</v>
      </c>
    </row>
    <row r="4538" spans="1:2" x14ac:dyDescent="0.45">
      <c r="A4538" s="16" t="s">
        <v>5173</v>
      </c>
      <c r="B4538" s="17">
        <v>4771</v>
      </c>
    </row>
    <row r="4539" spans="1:2" x14ac:dyDescent="0.45">
      <c r="A4539" s="16" t="s">
        <v>5174</v>
      </c>
      <c r="B4539" s="17">
        <v>4772</v>
      </c>
    </row>
    <row r="4540" spans="1:2" x14ac:dyDescent="0.45">
      <c r="A4540" s="16" t="s">
        <v>5175</v>
      </c>
      <c r="B4540" s="17">
        <v>4773</v>
      </c>
    </row>
    <row r="4541" spans="1:2" x14ac:dyDescent="0.45">
      <c r="A4541" s="16" t="s">
        <v>5176</v>
      </c>
      <c r="B4541" s="17">
        <v>4774</v>
      </c>
    </row>
    <row r="4542" spans="1:2" x14ac:dyDescent="0.45">
      <c r="A4542" s="16" t="s">
        <v>5177</v>
      </c>
      <c r="B4542" s="17">
        <v>4775</v>
      </c>
    </row>
    <row r="4543" spans="1:2" x14ac:dyDescent="0.45">
      <c r="A4543" s="16" t="s">
        <v>1270</v>
      </c>
      <c r="B4543" s="17">
        <v>841</v>
      </c>
    </row>
    <row r="4544" spans="1:2" x14ac:dyDescent="0.45">
      <c r="A4544" s="16" t="s">
        <v>5178</v>
      </c>
      <c r="B4544" s="17">
        <v>4776</v>
      </c>
    </row>
    <row r="4545" spans="1:2" x14ac:dyDescent="0.45">
      <c r="A4545" s="16" t="s">
        <v>5179</v>
      </c>
      <c r="B4545" s="17">
        <v>4777</v>
      </c>
    </row>
    <row r="4546" spans="1:2" x14ac:dyDescent="0.45">
      <c r="A4546" s="16" t="s">
        <v>5180</v>
      </c>
      <c r="B4546" s="17">
        <v>4778</v>
      </c>
    </row>
    <row r="4547" spans="1:2" x14ac:dyDescent="0.45">
      <c r="A4547" s="16" t="s">
        <v>5181</v>
      </c>
      <c r="B4547" s="17">
        <v>4779</v>
      </c>
    </row>
    <row r="4548" spans="1:2" x14ac:dyDescent="0.45">
      <c r="A4548" s="16" t="s">
        <v>1271</v>
      </c>
      <c r="B4548" s="17">
        <v>842</v>
      </c>
    </row>
    <row r="4549" spans="1:2" x14ac:dyDescent="0.45">
      <c r="A4549" s="16" t="s">
        <v>1761</v>
      </c>
      <c r="B4549" s="17">
        <v>1336</v>
      </c>
    </row>
    <row r="4550" spans="1:2" x14ac:dyDescent="0.45">
      <c r="A4550" s="16" t="s">
        <v>5182</v>
      </c>
      <c r="B4550" s="17">
        <v>4780</v>
      </c>
    </row>
    <row r="4551" spans="1:2" x14ac:dyDescent="0.45">
      <c r="A4551" s="16" t="s">
        <v>1272</v>
      </c>
      <c r="B4551" s="17">
        <v>843</v>
      </c>
    </row>
    <row r="4552" spans="1:2" x14ac:dyDescent="0.45">
      <c r="A4552" s="16" t="s">
        <v>1762</v>
      </c>
      <c r="B4552" s="17">
        <v>1337</v>
      </c>
    </row>
    <row r="4553" spans="1:2" x14ac:dyDescent="0.45">
      <c r="A4553" s="16" t="s">
        <v>1763</v>
      </c>
      <c r="B4553" s="17">
        <v>1338</v>
      </c>
    </row>
    <row r="4554" spans="1:2" x14ac:dyDescent="0.45">
      <c r="A4554" s="16" t="s">
        <v>5183</v>
      </c>
      <c r="B4554" s="17">
        <v>4781</v>
      </c>
    </row>
    <row r="4555" spans="1:2" x14ac:dyDescent="0.45">
      <c r="A4555" s="16" t="s">
        <v>5184</v>
      </c>
      <c r="B4555" s="17">
        <v>4782</v>
      </c>
    </row>
    <row r="4556" spans="1:2" x14ac:dyDescent="0.45">
      <c r="A4556" s="16" t="s">
        <v>5185</v>
      </c>
      <c r="B4556" s="17">
        <v>4783</v>
      </c>
    </row>
    <row r="4557" spans="1:2" x14ac:dyDescent="0.45">
      <c r="A4557" s="16" t="s">
        <v>5186</v>
      </c>
      <c r="B4557" s="17">
        <v>4784</v>
      </c>
    </row>
    <row r="4558" spans="1:2" x14ac:dyDescent="0.45">
      <c r="A4558" s="16" t="s">
        <v>1273</v>
      </c>
      <c r="B4558" s="17">
        <v>844</v>
      </c>
    </row>
    <row r="4559" spans="1:2" x14ac:dyDescent="0.45">
      <c r="A4559" s="16" t="s">
        <v>5187</v>
      </c>
      <c r="B4559" s="17">
        <v>4785</v>
      </c>
    </row>
    <row r="4560" spans="1:2" x14ac:dyDescent="0.45">
      <c r="A4560" s="16" t="s">
        <v>5188</v>
      </c>
      <c r="B4560" s="17">
        <v>4786</v>
      </c>
    </row>
    <row r="4561" spans="1:2" x14ac:dyDescent="0.45">
      <c r="A4561" s="16" t="s">
        <v>5189</v>
      </c>
      <c r="B4561" s="17">
        <v>4787</v>
      </c>
    </row>
    <row r="4562" spans="1:2" x14ac:dyDescent="0.45">
      <c r="A4562" s="16" t="s">
        <v>5190</v>
      </c>
      <c r="B4562" s="17">
        <v>4788</v>
      </c>
    </row>
    <row r="4563" spans="1:2" x14ac:dyDescent="0.45">
      <c r="A4563" s="16" t="s">
        <v>5191</v>
      </c>
      <c r="B4563" s="17">
        <v>4789</v>
      </c>
    </row>
    <row r="4564" spans="1:2" x14ac:dyDescent="0.45">
      <c r="A4564" s="16" t="s">
        <v>1274</v>
      </c>
      <c r="B4564" s="17">
        <v>845</v>
      </c>
    </row>
    <row r="4565" spans="1:2" x14ac:dyDescent="0.45">
      <c r="A4565" s="16" t="s">
        <v>5192</v>
      </c>
      <c r="B4565" s="17">
        <v>4790</v>
      </c>
    </row>
    <row r="4566" spans="1:2" x14ac:dyDescent="0.45">
      <c r="A4566" s="16" t="s">
        <v>5193</v>
      </c>
      <c r="B4566" s="17">
        <v>4791</v>
      </c>
    </row>
    <row r="4567" spans="1:2" x14ac:dyDescent="0.45">
      <c r="A4567" s="16" t="s">
        <v>5194</v>
      </c>
      <c r="B4567" s="17">
        <v>4792</v>
      </c>
    </row>
    <row r="4568" spans="1:2" x14ac:dyDescent="0.45">
      <c r="A4568" s="16" t="s">
        <v>5195</v>
      </c>
      <c r="B4568" s="17">
        <v>4793</v>
      </c>
    </row>
    <row r="4569" spans="1:2" x14ac:dyDescent="0.45">
      <c r="A4569" s="16" t="s">
        <v>5196</v>
      </c>
      <c r="B4569" s="17">
        <v>4794</v>
      </c>
    </row>
    <row r="4570" spans="1:2" x14ac:dyDescent="0.45">
      <c r="A4570" s="16" t="s">
        <v>5197</v>
      </c>
      <c r="B4570" s="17">
        <v>4795</v>
      </c>
    </row>
    <row r="4571" spans="1:2" x14ac:dyDescent="0.45">
      <c r="A4571" s="16" t="s">
        <v>1275</v>
      </c>
      <c r="B4571" s="17">
        <v>846</v>
      </c>
    </row>
    <row r="4572" spans="1:2" x14ac:dyDescent="0.45">
      <c r="A4572" s="16" t="s">
        <v>5198</v>
      </c>
      <c r="B4572" s="17">
        <v>4796</v>
      </c>
    </row>
    <row r="4573" spans="1:2" x14ac:dyDescent="0.45">
      <c r="A4573" s="16" t="s">
        <v>5199</v>
      </c>
      <c r="B4573" s="17">
        <v>4797</v>
      </c>
    </row>
    <row r="4574" spans="1:2" x14ac:dyDescent="0.45">
      <c r="A4574" s="16" t="s">
        <v>5200</v>
      </c>
      <c r="B4574" s="17">
        <v>4798</v>
      </c>
    </row>
    <row r="4575" spans="1:2" x14ac:dyDescent="0.45">
      <c r="A4575" s="16" t="s">
        <v>5201</v>
      </c>
      <c r="B4575" s="17">
        <v>4799</v>
      </c>
    </row>
    <row r="4576" spans="1:2" x14ac:dyDescent="0.45">
      <c r="A4576" s="16" t="s">
        <v>5202</v>
      </c>
      <c r="B4576" s="17">
        <v>4800</v>
      </c>
    </row>
    <row r="4577" spans="1:2" x14ac:dyDescent="0.45">
      <c r="A4577" s="16" t="s">
        <v>1276</v>
      </c>
      <c r="B4577" s="17">
        <v>847</v>
      </c>
    </row>
    <row r="4578" spans="1:2" x14ac:dyDescent="0.45">
      <c r="A4578" s="16" t="s">
        <v>5203</v>
      </c>
      <c r="B4578" s="17">
        <v>4801</v>
      </c>
    </row>
    <row r="4579" spans="1:2" x14ac:dyDescent="0.45">
      <c r="A4579" s="16" t="s">
        <v>1764</v>
      </c>
      <c r="B4579" s="17">
        <v>1339</v>
      </c>
    </row>
    <row r="4580" spans="1:2" x14ac:dyDescent="0.45">
      <c r="A4580" s="16" t="s">
        <v>5204</v>
      </c>
      <c r="B4580" s="17">
        <v>4802</v>
      </c>
    </row>
    <row r="4581" spans="1:2" x14ac:dyDescent="0.45">
      <c r="A4581" s="16" t="s">
        <v>5205</v>
      </c>
      <c r="B4581" s="17">
        <v>4803</v>
      </c>
    </row>
    <row r="4582" spans="1:2" x14ac:dyDescent="0.45">
      <c r="A4582" s="16" t="s">
        <v>1277</v>
      </c>
      <c r="B4582" s="17">
        <v>848</v>
      </c>
    </row>
    <row r="4583" spans="1:2" x14ac:dyDescent="0.45">
      <c r="A4583" s="16" t="s">
        <v>5206</v>
      </c>
      <c r="B4583" s="17">
        <v>4804</v>
      </c>
    </row>
    <row r="4584" spans="1:2" x14ac:dyDescent="0.45">
      <c r="A4584" s="16" t="s">
        <v>1278</v>
      </c>
      <c r="B4584" s="17">
        <v>849</v>
      </c>
    </row>
    <row r="4585" spans="1:2" x14ac:dyDescent="0.45">
      <c r="A4585" s="16" t="s">
        <v>1279</v>
      </c>
      <c r="B4585" s="17">
        <v>850</v>
      </c>
    </row>
    <row r="4586" spans="1:2" x14ac:dyDescent="0.45">
      <c r="A4586" s="16" t="s">
        <v>5207</v>
      </c>
      <c r="B4586" s="17">
        <v>4805</v>
      </c>
    </row>
    <row r="4587" spans="1:2" x14ac:dyDescent="0.45">
      <c r="A4587" s="16" t="s">
        <v>1280</v>
      </c>
      <c r="B4587" s="17">
        <v>851</v>
      </c>
    </row>
    <row r="4588" spans="1:2" x14ac:dyDescent="0.45">
      <c r="A4588" s="16" t="s">
        <v>1765</v>
      </c>
      <c r="B4588" s="17">
        <v>1340</v>
      </c>
    </row>
    <row r="4589" spans="1:2" x14ac:dyDescent="0.45">
      <c r="A4589" s="16" t="s">
        <v>5208</v>
      </c>
      <c r="B4589" s="17">
        <v>4806</v>
      </c>
    </row>
    <row r="4590" spans="1:2" x14ac:dyDescent="0.45">
      <c r="A4590" s="16" t="s">
        <v>1281</v>
      </c>
      <c r="B4590" s="17">
        <v>852</v>
      </c>
    </row>
    <row r="4591" spans="1:2" x14ac:dyDescent="0.45">
      <c r="A4591" s="16" t="s">
        <v>1766</v>
      </c>
      <c r="B4591" s="17">
        <v>1341</v>
      </c>
    </row>
    <row r="4592" spans="1:2" x14ac:dyDescent="0.45">
      <c r="A4592" s="16" t="s">
        <v>1767</v>
      </c>
      <c r="B4592" s="17">
        <v>1342</v>
      </c>
    </row>
    <row r="4593" spans="1:2" x14ac:dyDescent="0.45">
      <c r="A4593" s="16" t="s">
        <v>5209</v>
      </c>
      <c r="B4593" s="17">
        <v>4807</v>
      </c>
    </row>
    <row r="4594" spans="1:2" x14ac:dyDescent="0.45">
      <c r="A4594" s="16" t="s">
        <v>5210</v>
      </c>
      <c r="B4594" s="17">
        <v>4808</v>
      </c>
    </row>
    <row r="4595" spans="1:2" x14ac:dyDescent="0.45">
      <c r="A4595" s="16" t="s">
        <v>5211</v>
      </c>
      <c r="B4595" s="17">
        <v>4809</v>
      </c>
    </row>
    <row r="4596" spans="1:2" x14ac:dyDescent="0.45">
      <c r="A4596" s="16" t="s">
        <v>5212</v>
      </c>
      <c r="B4596" s="17">
        <v>4810</v>
      </c>
    </row>
    <row r="4597" spans="1:2" x14ac:dyDescent="0.45">
      <c r="A4597" s="16" t="s">
        <v>5213</v>
      </c>
      <c r="B4597" s="17">
        <v>4811</v>
      </c>
    </row>
    <row r="4598" spans="1:2" x14ac:dyDescent="0.45">
      <c r="A4598" s="16" t="s">
        <v>5214</v>
      </c>
      <c r="B4598" s="17">
        <v>4812</v>
      </c>
    </row>
    <row r="4599" spans="1:2" x14ac:dyDescent="0.45">
      <c r="A4599" s="16" t="s">
        <v>1282</v>
      </c>
      <c r="B4599" s="17">
        <v>853</v>
      </c>
    </row>
    <row r="4600" spans="1:2" x14ac:dyDescent="0.45">
      <c r="A4600" s="16" t="s">
        <v>5215</v>
      </c>
      <c r="B4600" s="17">
        <v>4813</v>
      </c>
    </row>
    <row r="4601" spans="1:2" x14ac:dyDescent="0.45">
      <c r="A4601" s="16" t="s">
        <v>5216</v>
      </c>
      <c r="B4601" s="17">
        <v>4814</v>
      </c>
    </row>
    <row r="4602" spans="1:2" x14ac:dyDescent="0.45">
      <c r="A4602" s="16" t="s">
        <v>5217</v>
      </c>
      <c r="B4602" s="17">
        <v>4815</v>
      </c>
    </row>
    <row r="4603" spans="1:2" x14ac:dyDescent="0.45">
      <c r="A4603" s="16" t="s">
        <v>5218</v>
      </c>
      <c r="B4603" s="17">
        <v>4816</v>
      </c>
    </row>
    <row r="4604" spans="1:2" x14ac:dyDescent="0.45">
      <c r="A4604" s="16" t="s">
        <v>1283</v>
      </c>
      <c r="B4604" s="17">
        <v>854</v>
      </c>
    </row>
    <row r="4605" spans="1:2" x14ac:dyDescent="0.45">
      <c r="A4605" s="16" t="s">
        <v>5219</v>
      </c>
      <c r="B4605" s="17">
        <v>4817</v>
      </c>
    </row>
    <row r="4606" spans="1:2" x14ac:dyDescent="0.45">
      <c r="A4606" s="16" t="s">
        <v>5220</v>
      </c>
      <c r="B4606" s="17">
        <v>4818</v>
      </c>
    </row>
    <row r="4607" spans="1:2" x14ac:dyDescent="0.45">
      <c r="A4607" s="16" t="s">
        <v>5221</v>
      </c>
      <c r="B4607" s="17">
        <v>4819</v>
      </c>
    </row>
    <row r="4608" spans="1:2" x14ac:dyDescent="0.45">
      <c r="A4608" s="16" t="s">
        <v>5222</v>
      </c>
      <c r="B4608" s="17">
        <v>4820</v>
      </c>
    </row>
    <row r="4609" spans="1:2" x14ac:dyDescent="0.45">
      <c r="A4609" s="16" t="s">
        <v>5223</v>
      </c>
      <c r="B4609" s="17">
        <v>4821</v>
      </c>
    </row>
    <row r="4610" spans="1:2" x14ac:dyDescent="0.45">
      <c r="A4610" s="16" t="s">
        <v>5224</v>
      </c>
      <c r="B4610" s="17">
        <v>4822</v>
      </c>
    </row>
    <row r="4611" spans="1:2" x14ac:dyDescent="0.45">
      <c r="A4611" s="16" t="s">
        <v>5225</v>
      </c>
      <c r="B4611" s="17">
        <v>4823</v>
      </c>
    </row>
    <row r="4612" spans="1:2" x14ac:dyDescent="0.45">
      <c r="A4612" s="16" t="s">
        <v>1284</v>
      </c>
      <c r="B4612" s="17">
        <v>855</v>
      </c>
    </row>
    <row r="4613" spans="1:2" x14ac:dyDescent="0.45">
      <c r="A4613" s="16" t="s">
        <v>5226</v>
      </c>
      <c r="B4613" s="17">
        <v>4824</v>
      </c>
    </row>
    <row r="4614" spans="1:2" x14ac:dyDescent="0.45">
      <c r="A4614" s="16" t="s">
        <v>1285</v>
      </c>
      <c r="B4614" s="17">
        <v>856</v>
      </c>
    </row>
    <row r="4615" spans="1:2" x14ac:dyDescent="0.45">
      <c r="A4615" s="16" t="s">
        <v>5227</v>
      </c>
      <c r="B4615" s="17">
        <v>4825</v>
      </c>
    </row>
    <row r="4616" spans="1:2" x14ac:dyDescent="0.45">
      <c r="A4616" s="16" t="s">
        <v>5228</v>
      </c>
      <c r="B4616" s="17">
        <v>4826</v>
      </c>
    </row>
    <row r="4617" spans="1:2" x14ac:dyDescent="0.45">
      <c r="A4617" s="16" t="s">
        <v>5229</v>
      </c>
      <c r="B4617" s="17">
        <v>4827</v>
      </c>
    </row>
    <row r="4618" spans="1:2" x14ac:dyDescent="0.45">
      <c r="A4618" s="16" t="s">
        <v>5230</v>
      </c>
      <c r="B4618" s="17">
        <v>4828</v>
      </c>
    </row>
    <row r="4619" spans="1:2" x14ac:dyDescent="0.45">
      <c r="A4619" s="16" t="s">
        <v>5231</v>
      </c>
      <c r="B4619" s="17">
        <v>4829</v>
      </c>
    </row>
    <row r="4620" spans="1:2" x14ac:dyDescent="0.45">
      <c r="A4620" s="16" t="s">
        <v>5232</v>
      </c>
      <c r="B4620" s="17">
        <v>4830</v>
      </c>
    </row>
    <row r="4621" spans="1:2" x14ac:dyDescent="0.45">
      <c r="A4621" s="16" t="s">
        <v>5233</v>
      </c>
      <c r="B4621" s="17">
        <v>4831</v>
      </c>
    </row>
    <row r="4622" spans="1:2" x14ac:dyDescent="0.45">
      <c r="A4622" s="16" t="s">
        <v>5234</v>
      </c>
      <c r="B4622" s="17">
        <v>4832</v>
      </c>
    </row>
    <row r="4623" spans="1:2" x14ac:dyDescent="0.45">
      <c r="A4623" s="16" t="s">
        <v>5235</v>
      </c>
      <c r="B4623" s="17">
        <v>4833</v>
      </c>
    </row>
    <row r="4624" spans="1:2" x14ac:dyDescent="0.45">
      <c r="A4624" s="16" t="s">
        <v>5236</v>
      </c>
      <c r="B4624" s="17">
        <v>4834</v>
      </c>
    </row>
    <row r="4625" spans="1:2" x14ac:dyDescent="0.45">
      <c r="A4625" s="16" t="s">
        <v>5237</v>
      </c>
      <c r="B4625" s="17">
        <v>4835</v>
      </c>
    </row>
    <row r="4626" spans="1:2" x14ac:dyDescent="0.45">
      <c r="A4626" s="16" t="s">
        <v>5238</v>
      </c>
      <c r="B4626" s="17">
        <v>4836</v>
      </c>
    </row>
    <row r="4627" spans="1:2" x14ac:dyDescent="0.45">
      <c r="A4627" s="16" t="s">
        <v>5239</v>
      </c>
      <c r="B4627" s="17">
        <v>4837</v>
      </c>
    </row>
    <row r="4628" spans="1:2" x14ac:dyDescent="0.45">
      <c r="A4628" s="16" t="s">
        <v>5240</v>
      </c>
      <c r="B4628" s="17">
        <v>4838</v>
      </c>
    </row>
    <row r="4629" spans="1:2" x14ac:dyDescent="0.45">
      <c r="A4629" s="16" t="s">
        <v>5241</v>
      </c>
      <c r="B4629" s="17">
        <v>4839</v>
      </c>
    </row>
    <row r="4630" spans="1:2" x14ac:dyDescent="0.45">
      <c r="A4630" s="16" t="s">
        <v>5242</v>
      </c>
      <c r="B4630" s="17">
        <v>4840</v>
      </c>
    </row>
    <row r="4631" spans="1:2" x14ac:dyDescent="0.45">
      <c r="A4631" s="16" t="s">
        <v>5243</v>
      </c>
      <c r="B4631" s="17">
        <v>4841</v>
      </c>
    </row>
    <row r="4632" spans="1:2" x14ac:dyDescent="0.45">
      <c r="A4632" s="16" t="s">
        <v>5244</v>
      </c>
      <c r="B4632" s="17">
        <v>4842</v>
      </c>
    </row>
    <row r="4633" spans="1:2" x14ac:dyDescent="0.45">
      <c r="A4633" s="16" t="s">
        <v>5245</v>
      </c>
      <c r="B4633" s="17">
        <v>4843</v>
      </c>
    </row>
    <row r="4634" spans="1:2" x14ac:dyDescent="0.45">
      <c r="A4634" s="16" t="s">
        <v>5246</v>
      </c>
      <c r="B4634" s="17">
        <v>4844</v>
      </c>
    </row>
    <row r="4635" spans="1:2" x14ac:dyDescent="0.45">
      <c r="A4635" s="16" t="s">
        <v>5247</v>
      </c>
      <c r="B4635" s="17">
        <v>4845</v>
      </c>
    </row>
    <row r="4636" spans="1:2" x14ac:dyDescent="0.45">
      <c r="A4636" s="16" t="s">
        <v>1286</v>
      </c>
      <c r="B4636" s="17">
        <v>857</v>
      </c>
    </row>
    <row r="4637" spans="1:2" x14ac:dyDescent="0.45">
      <c r="A4637" s="16" t="s">
        <v>5248</v>
      </c>
      <c r="B4637" s="17">
        <v>4846</v>
      </c>
    </row>
    <row r="4638" spans="1:2" x14ac:dyDescent="0.45">
      <c r="A4638" s="16" t="s">
        <v>5249</v>
      </c>
      <c r="B4638" s="17">
        <v>4847</v>
      </c>
    </row>
    <row r="4639" spans="1:2" x14ac:dyDescent="0.45">
      <c r="A4639" s="16" t="s">
        <v>5250</v>
      </c>
      <c r="B4639" s="17">
        <v>4848</v>
      </c>
    </row>
    <row r="4640" spans="1:2" x14ac:dyDescent="0.45">
      <c r="A4640" s="16" t="s">
        <v>5251</v>
      </c>
      <c r="B4640" s="17">
        <v>4849</v>
      </c>
    </row>
    <row r="4641" spans="1:2" x14ac:dyDescent="0.45">
      <c r="A4641" s="16" t="s">
        <v>5252</v>
      </c>
      <c r="B4641" s="17">
        <v>4850</v>
      </c>
    </row>
    <row r="4642" spans="1:2" x14ac:dyDescent="0.45">
      <c r="A4642" s="16" t="s">
        <v>5253</v>
      </c>
      <c r="B4642" s="17">
        <v>4851</v>
      </c>
    </row>
    <row r="4643" spans="1:2" x14ac:dyDescent="0.45">
      <c r="A4643" s="16" t="s">
        <v>1287</v>
      </c>
      <c r="B4643" s="17">
        <v>858</v>
      </c>
    </row>
    <row r="4644" spans="1:2" x14ac:dyDescent="0.45">
      <c r="A4644" s="16" t="s">
        <v>1768</v>
      </c>
      <c r="B4644" s="17">
        <v>1343</v>
      </c>
    </row>
    <row r="4645" spans="1:2" x14ac:dyDescent="0.45">
      <c r="A4645" s="16" t="s">
        <v>5254</v>
      </c>
      <c r="B4645" s="17">
        <v>4852</v>
      </c>
    </row>
    <row r="4646" spans="1:2" x14ac:dyDescent="0.45">
      <c r="A4646" s="16" t="s">
        <v>1288</v>
      </c>
      <c r="B4646" s="17">
        <v>859</v>
      </c>
    </row>
    <row r="4647" spans="1:2" x14ac:dyDescent="0.45">
      <c r="A4647" s="16" t="s">
        <v>1769</v>
      </c>
      <c r="B4647" s="17">
        <v>1344</v>
      </c>
    </row>
    <row r="4648" spans="1:2" x14ac:dyDescent="0.45">
      <c r="A4648" s="16" t="s">
        <v>5255</v>
      </c>
      <c r="B4648" s="17">
        <v>4853</v>
      </c>
    </row>
    <row r="4649" spans="1:2" x14ac:dyDescent="0.45">
      <c r="A4649" s="16" t="s">
        <v>5256</v>
      </c>
      <c r="B4649" s="17">
        <v>4854</v>
      </c>
    </row>
    <row r="4650" spans="1:2" x14ac:dyDescent="0.45">
      <c r="A4650" s="16" t="s">
        <v>5257</v>
      </c>
      <c r="B4650" s="17">
        <v>4855</v>
      </c>
    </row>
    <row r="4651" spans="1:2" x14ac:dyDescent="0.45">
      <c r="A4651" s="16" t="s">
        <v>5258</v>
      </c>
      <c r="B4651" s="17">
        <v>4856</v>
      </c>
    </row>
    <row r="4652" spans="1:2" x14ac:dyDescent="0.45">
      <c r="A4652" s="16" t="s">
        <v>1289</v>
      </c>
      <c r="B4652" s="17">
        <v>860</v>
      </c>
    </row>
    <row r="4653" spans="1:2" x14ac:dyDescent="0.45">
      <c r="A4653" s="16" t="s">
        <v>5259</v>
      </c>
      <c r="B4653" s="17">
        <v>4857</v>
      </c>
    </row>
    <row r="4654" spans="1:2" x14ac:dyDescent="0.45">
      <c r="A4654" s="16" t="s">
        <v>5260</v>
      </c>
      <c r="B4654" s="17">
        <v>4858</v>
      </c>
    </row>
    <row r="4655" spans="1:2" x14ac:dyDescent="0.45">
      <c r="A4655" s="16" t="s">
        <v>5261</v>
      </c>
      <c r="B4655" s="17">
        <v>4859</v>
      </c>
    </row>
    <row r="4656" spans="1:2" x14ac:dyDescent="0.45">
      <c r="A4656" s="16" t="s">
        <v>5262</v>
      </c>
      <c r="B4656" s="17">
        <v>4860</v>
      </c>
    </row>
    <row r="4657" spans="1:2" x14ac:dyDescent="0.45">
      <c r="A4657" s="16" t="s">
        <v>5263</v>
      </c>
      <c r="B4657" s="17">
        <v>4861</v>
      </c>
    </row>
    <row r="4658" spans="1:2" x14ac:dyDescent="0.45">
      <c r="A4658" s="16" t="s">
        <v>5264</v>
      </c>
      <c r="B4658" s="17">
        <v>4862</v>
      </c>
    </row>
    <row r="4659" spans="1:2" x14ac:dyDescent="0.45">
      <c r="A4659" s="16" t="s">
        <v>5265</v>
      </c>
      <c r="B4659" s="17">
        <v>4863</v>
      </c>
    </row>
    <row r="4660" spans="1:2" x14ac:dyDescent="0.45">
      <c r="A4660" s="16" t="s">
        <v>5266</v>
      </c>
      <c r="B4660" s="17">
        <v>4864</v>
      </c>
    </row>
    <row r="4661" spans="1:2" x14ac:dyDescent="0.45">
      <c r="A4661" s="16" t="s">
        <v>5267</v>
      </c>
      <c r="B4661" s="17">
        <v>4865</v>
      </c>
    </row>
    <row r="4662" spans="1:2" x14ac:dyDescent="0.45">
      <c r="A4662" s="16" t="s">
        <v>5268</v>
      </c>
      <c r="B4662" s="17">
        <v>4866</v>
      </c>
    </row>
    <row r="4663" spans="1:2" x14ac:dyDescent="0.45">
      <c r="A4663" s="16" t="s">
        <v>5269</v>
      </c>
      <c r="B4663" s="17">
        <v>4867</v>
      </c>
    </row>
    <row r="4664" spans="1:2" x14ac:dyDescent="0.45">
      <c r="A4664" s="16" t="s">
        <v>5270</v>
      </c>
      <c r="B4664" s="17">
        <v>4868</v>
      </c>
    </row>
    <row r="4665" spans="1:2" x14ac:dyDescent="0.45">
      <c r="A4665" s="16" t="s">
        <v>5271</v>
      </c>
      <c r="B4665" s="17">
        <v>4869</v>
      </c>
    </row>
    <row r="4666" spans="1:2" x14ac:dyDescent="0.45">
      <c r="A4666" s="16" t="s">
        <v>5272</v>
      </c>
      <c r="B4666" s="17">
        <v>4870</v>
      </c>
    </row>
    <row r="4667" spans="1:2" x14ac:dyDescent="0.45">
      <c r="A4667" s="16" t="s">
        <v>5273</v>
      </c>
      <c r="B4667" s="17">
        <v>4871</v>
      </c>
    </row>
    <row r="4668" spans="1:2" x14ac:dyDescent="0.45">
      <c r="A4668" s="16" t="s">
        <v>5274</v>
      </c>
      <c r="B4668" s="17">
        <v>4872</v>
      </c>
    </row>
    <row r="4669" spans="1:2" x14ac:dyDescent="0.45">
      <c r="A4669" s="16" t="s">
        <v>5275</v>
      </c>
      <c r="B4669" s="17">
        <v>4873</v>
      </c>
    </row>
    <row r="4670" spans="1:2" x14ac:dyDescent="0.45">
      <c r="A4670" s="16" t="s">
        <v>5276</v>
      </c>
      <c r="B4670" s="17">
        <v>4874</v>
      </c>
    </row>
    <row r="4671" spans="1:2" x14ac:dyDescent="0.45">
      <c r="A4671" s="16" t="s">
        <v>5277</v>
      </c>
      <c r="B4671" s="17">
        <v>4875</v>
      </c>
    </row>
    <row r="4672" spans="1:2" x14ac:dyDescent="0.45">
      <c r="A4672" s="16" t="s">
        <v>1290</v>
      </c>
      <c r="B4672" s="17">
        <v>861</v>
      </c>
    </row>
    <row r="4673" spans="1:2" x14ac:dyDescent="0.45">
      <c r="A4673" s="16" t="s">
        <v>5278</v>
      </c>
      <c r="B4673" s="17">
        <v>4876</v>
      </c>
    </row>
    <row r="4674" spans="1:2" x14ac:dyDescent="0.45">
      <c r="A4674" s="16" t="s">
        <v>5279</v>
      </c>
      <c r="B4674" s="17">
        <v>4877</v>
      </c>
    </row>
    <row r="4675" spans="1:2" x14ac:dyDescent="0.45">
      <c r="A4675" s="16" t="s">
        <v>5280</v>
      </c>
      <c r="B4675" s="17">
        <v>4878</v>
      </c>
    </row>
    <row r="4676" spans="1:2" x14ac:dyDescent="0.45">
      <c r="A4676" s="16" t="s">
        <v>5281</v>
      </c>
      <c r="B4676" s="17">
        <v>4879</v>
      </c>
    </row>
    <row r="4677" spans="1:2" x14ac:dyDescent="0.45">
      <c r="A4677" s="16" t="s">
        <v>5282</v>
      </c>
      <c r="B4677" s="17">
        <v>4880</v>
      </c>
    </row>
    <row r="4678" spans="1:2" x14ac:dyDescent="0.45">
      <c r="A4678" s="16" t="s">
        <v>5283</v>
      </c>
      <c r="B4678" s="17">
        <v>4881</v>
      </c>
    </row>
    <row r="4679" spans="1:2" x14ac:dyDescent="0.45">
      <c r="A4679" s="16" t="s">
        <v>1827</v>
      </c>
      <c r="B4679" s="17">
        <v>1402</v>
      </c>
    </row>
    <row r="4680" spans="1:2" x14ac:dyDescent="0.45">
      <c r="A4680" s="16" t="s">
        <v>5284</v>
      </c>
      <c r="B4680" s="17">
        <v>4882</v>
      </c>
    </row>
    <row r="4681" spans="1:2" x14ac:dyDescent="0.45">
      <c r="A4681" s="16" t="s">
        <v>1291</v>
      </c>
      <c r="B4681" s="17">
        <v>862</v>
      </c>
    </row>
    <row r="4682" spans="1:2" x14ac:dyDescent="0.45">
      <c r="A4682" s="16" t="s">
        <v>5285</v>
      </c>
      <c r="B4682" s="17">
        <v>4883</v>
      </c>
    </row>
    <row r="4683" spans="1:2" x14ac:dyDescent="0.45">
      <c r="A4683" s="16" t="s">
        <v>1292</v>
      </c>
      <c r="B4683" s="17">
        <v>863</v>
      </c>
    </row>
    <row r="4684" spans="1:2" x14ac:dyDescent="0.45">
      <c r="A4684" s="16" t="s">
        <v>5286</v>
      </c>
      <c r="B4684" s="17">
        <v>4884</v>
      </c>
    </row>
    <row r="4685" spans="1:2" x14ac:dyDescent="0.45">
      <c r="A4685" s="16" t="s">
        <v>5287</v>
      </c>
      <c r="B4685" s="17">
        <v>4885</v>
      </c>
    </row>
    <row r="4686" spans="1:2" x14ac:dyDescent="0.45">
      <c r="A4686" s="16" t="s">
        <v>5288</v>
      </c>
      <c r="B4686" s="17">
        <v>4886</v>
      </c>
    </row>
    <row r="4687" spans="1:2" x14ac:dyDescent="0.45">
      <c r="A4687" s="16" t="s">
        <v>5289</v>
      </c>
      <c r="B4687" s="17">
        <v>4887</v>
      </c>
    </row>
    <row r="4688" spans="1:2" x14ac:dyDescent="0.45">
      <c r="A4688" s="16" t="s">
        <v>5290</v>
      </c>
      <c r="B4688" s="17">
        <v>4888</v>
      </c>
    </row>
    <row r="4689" spans="1:2" x14ac:dyDescent="0.45">
      <c r="A4689" s="16" t="s">
        <v>5291</v>
      </c>
      <c r="B4689" s="17">
        <v>4889</v>
      </c>
    </row>
    <row r="4690" spans="1:2" x14ac:dyDescent="0.45">
      <c r="A4690" s="16" t="s">
        <v>1293</v>
      </c>
      <c r="B4690" s="17">
        <v>864</v>
      </c>
    </row>
    <row r="4691" spans="1:2" x14ac:dyDescent="0.45">
      <c r="A4691" s="16" t="s">
        <v>5292</v>
      </c>
      <c r="B4691" s="17">
        <v>4890</v>
      </c>
    </row>
    <row r="4692" spans="1:2" x14ac:dyDescent="0.45">
      <c r="A4692" s="16" t="s">
        <v>5293</v>
      </c>
      <c r="B4692" s="17">
        <v>4891</v>
      </c>
    </row>
    <row r="4693" spans="1:2" x14ac:dyDescent="0.45">
      <c r="A4693" s="16" t="s">
        <v>1294</v>
      </c>
      <c r="B4693" s="17">
        <v>865</v>
      </c>
    </row>
    <row r="4694" spans="1:2" x14ac:dyDescent="0.45">
      <c r="A4694" s="16" t="s">
        <v>5294</v>
      </c>
      <c r="B4694" s="17">
        <v>4892</v>
      </c>
    </row>
    <row r="4695" spans="1:2" x14ac:dyDescent="0.45">
      <c r="A4695" s="16" t="s">
        <v>5295</v>
      </c>
      <c r="B4695" s="17">
        <v>4893</v>
      </c>
    </row>
    <row r="4696" spans="1:2" x14ac:dyDescent="0.45">
      <c r="A4696" s="16" t="s">
        <v>5296</v>
      </c>
      <c r="B4696" s="17">
        <v>4894</v>
      </c>
    </row>
    <row r="4697" spans="1:2" x14ac:dyDescent="0.45">
      <c r="A4697" s="16" t="s">
        <v>5297</v>
      </c>
      <c r="B4697" s="17">
        <v>4895</v>
      </c>
    </row>
    <row r="4698" spans="1:2" x14ac:dyDescent="0.45">
      <c r="A4698" s="16" t="s">
        <v>5298</v>
      </c>
      <c r="B4698" s="17">
        <v>4896</v>
      </c>
    </row>
    <row r="4699" spans="1:2" x14ac:dyDescent="0.45">
      <c r="A4699" s="16" t="s">
        <v>1295</v>
      </c>
      <c r="B4699" s="17">
        <v>866</v>
      </c>
    </row>
    <row r="4700" spans="1:2" x14ac:dyDescent="0.45">
      <c r="A4700" s="16" t="s">
        <v>5299</v>
      </c>
      <c r="B4700" s="17">
        <v>4897</v>
      </c>
    </row>
    <row r="4701" spans="1:2" x14ac:dyDescent="0.45">
      <c r="A4701" s="16" t="s">
        <v>5300</v>
      </c>
      <c r="B4701" s="17">
        <v>4898</v>
      </c>
    </row>
    <row r="4702" spans="1:2" x14ac:dyDescent="0.45">
      <c r="A4702" s="16" t="s">
        <v>5301</v>
      </c>
      <c r="B4702" s="17">
        <v>4899</v>
      </c>
    </row>
    <row r="4703" spans="1:2" x14ac:dyDescent="0.45">
      <c r="A4703" s="16" t="s">
        <v>5302</v>
      </c>
      <c r="B4703" s="17">
        <v>4900</v>
      </c>
    </row>
    <row r="4704" spans="1:2" x14ac:dyDescent="0.45">
      <c r="A4704" s="16" t="s">
        <v>1296</v>
      </c>
      <c r="B4704" s="17">
        <v>867</v>
      </c>
    </row>
    <row r="4705" spans="1:2" x14ac:dyDescent="0.45">
      <c r="A4705" s="16" t="s">
        <v>5303</v>
      </c>
      <c r="B4705" s="17">
        <v>4901</v>
      </c>
    </row>
    <row r="4706" spans="1:2" x14ac:dyDescent="0.45">
      <c r="A4706" s="16" t="s">
        <v>1297</v>
      </c>
      <c r="B4706" s="17">
        <v>868</v>
      </c>
    </row>
    <row r="4707" spans="1:2" x14ac:dyDescent="0.45">
      <c r="A4707" s="16" t="s">
        <v>1860</v>
      </c>
      <c r="B4707" s="17">
        <v>1437</v>
      </c>
    </row>
    <row r="4708" spans="1:2" x14ac:dyDescent="0.45">
      <c r="A4708" s="16" t="s">
        <v>5304</v>
      </c>
      <c r="B4708" s="17">
        <v>4902</v>
      </c>
    </row>
    <row r="4709" spans="1:2" x14ac:dyDescent="0.45">
      <c r="A4709" s="16" t="s">
        <v>5305</v>
      </c>
      <c r="B4709" s="17">
        <v>4903</v>
      </c>
    </row>
    <row r="4710" spans="1:2" x14ac:dyDescent="0.45">
      <c r="A4710" s="16" t="s">
        <v>5306</v>
      </c>
      <c r="B4710" s="17">
        <v>4904</v>
      </c>
    </row>
    <row r="4711" spans="1:2" x14ac:dyDescent="0.45">
      <c r="A4711" s="16" t="s">
        <v>5307</v>
      </c>
      <c r="B4711" s="17">
        <v>4905</v>
      </c>
    </row>
    <row r="4712" spans="1:2" x14ac:dyDescent="0.45">
      <c r="A4712" s="16" t="s">
        <v>1298</v>
      </c>
      <c r="B4712" s="17">
        <v>869</v>
      </c>
    </row>
    <row r="4713" spans="1:2" x14ac:dyDescent="0.45">
      <c r="A4713" s="16" t="s">
        <v>5308</v>
      </c>
      <c r="B4713" s="17">
        <v>4906</v>
      </c>
    </row>
    <row r="4714" spans="1:2" x14ac:dyDescent="0.45">
      <c r="A4714" s="16" t="s">
        <v>1299</v>
      </c>
      <c r="B4714" s="17">
        <v>870</v>
      </c>
    </row>
    <row r="4715" spans="1:2" x14ac:dyDescent="0.45">
      <c r="A4715" s="16" t="s">
        <v>5309</v>
      </c>
      <c r="B4715" s="17">
        <v>4907</v>
      </c>
    </row>
    <row r="4716" spans="1:2" x14ac:dyDescent="0.45">
      <c r="A4716" s="16" t="s">
        <v>5310</v>
      </c>
      <c r="B4716" s="17">
        <v>4908</v>
      </c>
    </row>
    <row r="4717" spans="1:2" x14ac:dyDescent="0.45">
      <c r="A4717" s="16" t="s">
        <v>5311</v>
      </c>
      <c r="B4717" s="17">
        <v>4909</v>
      </c>
    </row>
    <row r="4718" spans="1:2" x14ac:dyDescent="0.45">
      <c r="A4718" s="16" t="s">
        <v>5312</v>
      </c>
      <c r="B4718" s="17">
        <v>4910</v>
      </c>
    </row>
    <row r="4719" spans="1:2" x14ac:dyDescent="0.45">
      <c r="A4719" s="16" t="s">
        <v>5313</v>
      </c>
      <c r="B4719" s="17">
        <v>4911</v>
      </c>
    </row>
    <row r="4720" spans="1:2" x14ac:dyDescent="0.45">
      <c r="A4720" s="16" t="s">
        <v>5314</v>
      </c>
      <c r="B4720" s="17">
        <v>4912</v>
      </c>
    </row>
    <row r="4721" spans="1:2" x14ac:dyDescent="0.45">
      <c r="A4721" s="16" t="s">
        <v>5315</v>
      </c>
      <c r="B4721" s="17">
        <v>4913</v>
      </c>
    </row>
    <row r="4722" spans="1:2" x14ac:dyDescent="0.45">
      <c r="A4722" s="16" t="s">
        <v>5316</v>
      </c>
      <c r="B4722" s="17">
        <v>4914</v>
      </c>
    </row>
    <row r="4723" spans="1:2" x14ac:dyDescent="0.45">
      <c r="A4723" s="16" t="s">
        <v>5317</v>
      </c>
      <c r="B4723" s="17">
        <v>4915</v>
      </c>
    </row>
    <row r="4724" spans="1:2" x14ac:dyDescent="0.45">
      <c r="A4724" s="16" t="s">
        <v>5318</v>
      </c>
      <c r="B4724" s="17">
        <v>4916</v>
      </c>
    </row>
    <row r="4725" spans="1:2" x14ac:dyDescent="0.45">
      <c r="A4725" s="16" t="s">
        <v>5319</v>
      </c>
      <c r="B4725" s="17">
        <v>4917</v>
      </c>
    </row>
    <row r="4726" spans="1:2" x14ac:dyDescent="0.45">
      <c r="A4726" s="16" t="s">
        <v>5320</v>
      </c>
      <c r="B4726" s="17">
        <v>4918</v>
      </c>
    </row>
    <row r="4727" spans="1:2" x14ac:dyDescent="0.45">
      <c r="A4727" s="16" t="s">
        <v>5321</v>
      </c>
      <c r="B4727" s="17">
        <v>4919</v>
      </c>
    </row>
    <row r="4728" spans="1:2" x14ac:dyDescent="0.45">
      <c r="A4728" s="16" t="s">
        <v>5322</v>
      </c>
      <c r="B4728" s="17">
        <v>4920</v>
      </c>
    </row>
    <row r="4729" spans="1:2" x14ac:dyDescent="0.45">
      <c r="A4729" s="16" t="s">
        <v>5323</v>
      </c>
      <c r="B4729" s="17">
        <v>4921</v>
      </c>
    </row>
    <row r="4730" spans="1:2" x14ac:dyDescent="0.45">
      <c r="A4730" s="16" t="s">
        <v>5324</v>
      </c>
      <c r="B4730" s="17">
        <v>4922</v>
      </c>
    </row>
    <row r="4731" spans="1:2" x14ac:dyDescent="0.45">
      <c r="A4731" s="16" t="s">
        <v>5325</v>
      </c>
      <c r="B4731" s="17">
        <v>4923</v>
      </c>
    </row>
    <row r="4732" spans="1:2" x14ac:dyDescent="0.45">
      <c r="A4732" s="16" t="s">
        <v>5326</v>
      </c>
      <c r="B4732" s="17">
        <v>4924</v>
      </c>
    </row>
    <row r="4733" spans="1:2" x14ac:dyDescent="0.45">
      <c r="A4733" s="16" t="s">
        <v>5327</v>
      </c>
      <c r="B4733" s="17">
        <v>4925</v>
      </c>
    </row>
    <row r="4734" spans="1:2" x14ac:dyDescent="0.45">
      <c r="A4734" s="16" t="s">
        <v>5328</v>
      </c>
      <c r="B4734" s="17">
        <v>4926</v>
      </c>
    </row>
    <row r="4735" spans="1:2" x14ac:dyDescent="0.45">
      <c r="A4735" s="16" t="s">
        <v>5329</v>
      </c>
      <c r="B4735" s="17">
        <v>4927</v>
      </c>
    </row>
    <row r="4736" spans="1:2" x14ac:dyDescent="0.45">
      <c r="A4736" s="16" t="s">
        <v>5330</v>
      </c>
      <c r="B4736" s="17">
        <v>4928</v>
      </c>
    </row>
    <row r="4737" spans="1:2" x14ac:dyDescent="0.45">
      <c r="A4737" s="16" t="s">
        <v>1300</v>
      </c>
      <c r="B4737" s="17">
        <v>871</v>
      </c>
    </row>
    <row r="4738" spans="1:2" x14ac:dyDescent="0.45">
      <c r="A4738" s="16" t="s">
        <v>5331</v>
      </c>
      <c r="B4738" s="17">
        <v>4929</v>
      </c>
    </row>
    <row r="4739" spans="1:2" x14ac:dyDescent="0.45">
      <c r="A4739" s="16" t="s">
        <v>5332</v>
      </c>
      <c r="B4739" s="17">
        <v>4930</v>
      </c>
    </row>
    <row r="4740" spans="1:2" x14ac:dyDescent="0.45">
      <c r="A4740" s="16" t="s">
        <v>5333</v>
      </c>
      <c r="B4740" s="17">
        <v>4931</v>
      </c>
    </row>
    <row r="4741" spans="1:2" x14ac:dyDescent="0.45">
      <c r="A4741" s="16" t="s">
        <v>5334</v>
      </c>
      <c r="B4741" s="17">
        <v>4932</v>
      </c>
    </row>
    <row r="4742" spans="1:2" x14ac:dyDescent="0.45">
      <c r="A4742" s="16" t="s">
        <v>5335</v>
      </c>
      <c r="B4742" s="17">
        <v>4933</v>
      </c>
    </row>
    <row r="4743" spans="1:2" x14ac:dyDescent="0.45">
      <c r="A4743" s="16" t="s">
        <v>1861</v>
      </c>
      <c r="B4743" s="17">
        <v>1438</v>
      </c>
    </row>
    <row r="4744" spans="1:2" x14ac:dyDescent="0.45">
      <c r="A4744" s="16" t="s">
        <v>5336</v>
      </c>
      <c r="B4744" s="17">
        <v>4934</v>
      </c>
    </row>
    <row r="4745" spans="1:2" x14ac:dyDescent="0.45">
      <c r="A4745" s="16" t="s">
        <v>1301</v>
      </c>
      <c r="B4745" s="17">
        <v>872</v>
      </c>
    </row>
    <row r="4746" spans="1:2" x14ac:dyDescent="0.45">
      <c r="A4746" s="16" t="s">
        <v>5337</v>
      </c>
      <c r="B4746" s="17">
        <v>4935</v>
      </c>
    </row>
    <row r="4747" spans="1:2" x14ac:dyDescent="0.45">
      <c r="A4747" s="16" t="s">
        <v>5338</v>
      </c>
      <c r="B4747" s="17">
        <v>4936</v>
      </c>
    </row>
    <row r="4748" spans="1:2" x14ac:dyDescent="0.45">
      <c r="A4748" s="16" t="s">
        <v>1302</v>
      </c>
      <c r="B4748" s="17">
        <v>873</v>
      </c>
    </row>
    <row r="4749" spans="1:2" x14ac:dyDescent="0.45">
      <c r="A4749" s="16" t="s">
        <v>5339</v>
      </c>
      <c r="B4749" s="17">
        <v>4937</v>
      </c>
    </row>
    <row r="4750" spans="1:2" x14ac:dyDescent="0.45">
      <c r="A4750" s="16" t="s">
        <v>1303</v>
      </c>
      <c r="B4750" s="17">
        <v>874</v>
      </c>
    </row>
    <row r="4751" spans="1:2" x14ac:dyDescent="0.45">
      <c r="A4751" s="16" t="s">
        <v>5340</v>
      </c>
      <c r="B4751" s="17">
        <v>4938</v>
      </c>
    </row>
    <row r="4752" spans="1:2" x14ac:dyDescent="0.45">
      <c r="A4752" s="16" t="s">
        <v>5341</v>
      </c>
      <c r="B4752" s="17">
        <v>4939</v>
      </c>
    </row>
    <row r="4753" spans="1:2" x14ac:dyDescent="0.45">
      <c r="A4753" s="16" t="s">
        <v>5342</v>
      </c>
      <c r="B4753" s="17">
        <v>4940</v>
      </c>
    </row>
    <row r="4754" spans="1:2" x14ac:dyDescent="0.45">
      <c r="A4754" s="16" t="s">
        <v>5343</v>
      </c>
      <c r="B4754" s="17">
        <v>4941</v>
      </c>
    </row>
    <row r="4755" spans="1:2" x14ac:dyDescent="0.45">
      <c r="A4755" s="16" t="s">
        <v>5344</v>
      </c>
      <c r="B4755" s="17">
        <v>4942</v>
      </c>
    </row>
    <row r="4756" spans="1:2" x14ac:dyDescent="0.45">
      <c r="A4756" s="16" t="s">
        <v>5345</v>
      </c>
      <c r="B4756" s="17">
        <v>4943</v>
      </c>
    </row>
    <row r="4757" spans="1:2" x14ac:dyDescent="0.45">
      <c r="A4757" s="16" t="s">
        <v>5346</v>
      </c>
      <c r="B4757" s="17">
        <v>4944</v>
      </c>
    </row>
    <row r="4758" spans="1:2" x14ac:dyDescent="0.45">
      <c r="A4758" s="16" t="s">
        <v>5347</v>
      </c>
      <c r="B4758" s="17">
        <v>4945</v>
      </c>
    </row>
    <row r="4759" spans="1:2" x14ac:dyDescent="0.45">
      <c r="A4759" s="16" t="s">
        <v>1304</v>
      </c>
      <c r="B4759" s="17">
        <v>875</v>
      </c>
    </row>
    <row r="4760" spans="1:2" x14ac:dyDescent="0.45">
      <c r="A4760" s="16" t="s">
        <v>5348</v>
      </c>
      <c r="B4760" s="17">
        <v>4946</v>
      </c>
    </row>
    <row r="4761" spans="1:2" x14ac:dyDescent="0.45">
      <c r="A4761" s="16" t="s">
        <v>5349</v>
      </c>
      <c r="B4761" s="17">
        <v>4947</v>
      </c>
    </row>
    <row r="4762" spans="1:2" x14ac:dyDescent="0.45">
      <c r="A4762" s="16" t="s">
        <v>5350</v>
      </c>
      <c r="B4762" s="17">
        <v>4948</v>
      </c>
    </row>
    <row r="4763" spans="1:2" x14ac:dyDescent="0.45">
      <c r="A4763" s="16" t="s">
        <v>1305</v>
      </c>
      <c r="B4763" s="17">
        <v>876</v>
      </c>
    </row>
    <row r="4764" spans="1:2" x14ac:dyDescent="0.45">
      <c r="A4764" s="16" t="s">
        <v>5351</v>
      </c>
      <c r="B4764" s="17">
        <v>4949</v>
      </c>
    </row>
    <row r="4765" spans="1:2" x14ac:dyDescent="0.45">
      <c r="A4765" s="16" t="s">
        <v>1306</v>
      </c>
      <c r="B4765" s="17">
        <v>877</v>
      </c>
    </row>
    <row r="4766" spans="1:2" x14ac:dyDescent="0.45">
      <c r="A4766" s="16" t="s">
        <v>5352</v>
      </c>
      <c r="B4766" s="17">
        <v>4950</v>
      </c>
    </row>
    <row r="4767" spans="1:2" x14ac:dyDescent="0.45">
      <c r="A4767" s="16" t="s">
        <v>1307</v>
      </c>
      <c r="B4767" s="17">
        <v>878</v>
      </c>
    </row>
    <row r="4768" spans="1:2" x14ac:dyDescent="0.45">
      <c r="A4768" s="16" t="s">
        <v>5353</v>
      </c>
      <c r="B4768" s="17">
        <v>4951</v>
      </c>
    </row>
    <row r="4769" spans="1:2" x14ac:dyDescent="0.45">
      <c r="A4769" s="16" t="s">
        <v>5354</v>
      </c>
      <c r="B4769" s="17">
        <v>4952</v>
      </c>
    </row>
    <row r="4770" spans="1:2" x14ac:dyDescent="0.45">
      <c r="A4770" s="16" t="s">
        <v>5355</v>
      </c>
      <c r="B4770" s="17">
        <v>4953</v>
      </c>
    </row>
    <row r="4771" spans="1:2" x14ac:dyDescent="0.45">
      <c r="A4771" s="16" t="s">
        <v>5356</v>
      </c>
      <c r="B4771" s="17">
        <v>4954</v>
      </c>
    </row>
    <row r="4772" spans="1:2" x14ac:dyDescent="0.45">
      <c r="A4772" s="16" t="s">
        <v>5357</v>
      </c>
      <c r="B4772" s="17">
        <v>4955</v>
      </c>
    </row>
    <row r="4773" spans="1:2" x14ac:dyDescent="0.45">
      <c r="A4773" s="16" t="s">
        <v>5358</v>
      </c>
      <c r="B4773" s="17">
        <v>4956</v>
      </c>
    </row>
    <row r="4774" spans="1:2" x14ac:dyDescent="0.45">
      <c r="A4774" s="16" t="s">
        <v>5359</v>
      </c>
      <c r="B4774" s="17">
        <v>4957</v>
      </c>
    </row>
    <row r="4775" spans="1:2" x14ac:dyDescent="0.45">
      <c r="A4775" s="16" t="s">
        <v>5360</v>
      </c>
      <c r="B4775" s="17">
        <v>4958</v>
      </c>
    </row>
    <row r="4776" spans="1:2" x14ac:dyDescent="0.45">
      <c r="A4776" s="16" t="s">
        <v>1308</v>
      </c>
      <c r="B4776" s="17">
        <v>879</v>
      </c>
    </row>
    <row r="4777" spans="1:2" x14ac:dyDescent="0.45">
      <c r="A4777" s="16" t="s">
        <v>5361</v>
      </c>
      <c r="B4777" s="17">
        <v>4959</v>
      </c>
    </row>
    <row r="4778" spans="1:2" x14ac:dyDescent="0.45">
      <c r="A4778" s="16" t="s">
        <v>5362</v>
      </c>
      <c r="B4778" s="17">
        <v>4960</v>
      </c>
    </row>
    <row r="4779" spans="1:2" x14ac:dyDescent="0.45">
      <c r="A4779" s="16" t="s">
        <v>5363</v>
      </c>
      <c r="B4779" s="17">
        <v>4961</v>
      </c>
    </row>
    <row r="4780" spans="1:2" x14ac:dyDescent="0.45">
      <c r="A4780" s="16" t="s">
        <v>5364</v>
      </c>
      <c r="B4780" s="17">
        <v>4962</v>
      </c>
    </row>
    <row r="4781" spans="1:2" x14ac:dyDescent="0.45">
      <c r="A4781" s="16" t="s">
        <v>5365</v>
      </c>
      <c r="B4781" s="17">
        <v>4963</v>
      </c>
    </row>
    <row r="4782" spans="1:2" x14ac:dyDescent="0.45">
      <c r="A4782" s="16" t="s">
        <v>1309</v>
      </c>
      <c r="B4782" s="17">
        <v>880</v>
      </c>
    </row>
    <row r="4783" spans="1:2" x14ac:dyDescent="0.45">
      <c r="A4783" s="16" t="s">
        <v>5366</v>
      </c>
      <c r="B4783" s="17">
        <v>4964</v>
      </c>
    </row>
    <row r="4784" spans="1:2" x14ac:dyDescent="0.45">
      <c r="A4784" s="16" t="s">
        <v>5367</v>
      </c>
      <c r="B4784" s="17">
        <v>4965</v>
      </c>
    </row>
    <row r="4785" spans="1:2" x14ac:dyDescent="0.45">
      <c r="A4785" s="16" t="s">
        <v>1874</v>
      </c>
      <c r="B4785" s="17">
        <v>1451</v>
      </c>
    </row>
    <row r="4786" spans="1:2" x14ac:dyDescent="0.45">
      <c r="A4786" s="16" t="s">
        <v>1770</v>
      </c>
      <c r="B4786" s="17">
        <v>1345</v>
      </c>
    </row>
    <row r="4787" spans="1:2" x14ac:dyDescent="0.45">
      <c r="A4787" s="16" t="s">
        <v>5368</v>
      </c>
      <c r="B4787" s="17">
        <v>4966</v>
      </c>
    </row>
    <row r="4788" spans="1:2" x14ac:dyDescent="0.45">
      <c r="A4788" s="16" t="s">
        <v>5369</v>
      </c>
      <c r="B4788" s="17">
        <v>4967</v>
      </c>
    </row>
    <row r="4789" spans="1:2" x14ac:dyDescent="0.45">
      <c r="A4789" s="16" t="s">
        <v>5370</v>
      </c>
      <c r="B4789" s="17">
        <v>4968</v>
      </c>
    </row>
    <row r="4790" spans="1:2" x14ac:dyDescent="0.45">
      <c r="A4790" s="16" t="s">
        <v>5371</v>
      </c>
      <c r="B4790" s="17">
        <v>4969</v>
      </c>
    </row>
    <row r="4791" spans="1:2" x14ac:dyDescent="0.45">
      <c r="A4791" s="16" t="s">
        <v>1310</v>
      </c>
      <c r="B4791" s="17">
        <v>881</v>
      </c>
    </row>
    <row r="4792" spans="1:2" x14ac:dyDescent="0.45">
      <c r="A4792" s="16" t="s">
        <v>5372</v>
      </c>
      <c r="B4792" s="17">
        <v>4970</v>
      </c>
    </row>
    <row r="4793" spans="1:2" x14ac:dyDescent="0.45">
      <c r="A4793" s="16" t="s">
        <v>5373</v>
      </c>
      <c r="B4793" s="17">
        <v>4971</v>
      </c>
    </row>
    <row r="4794" spans="1:2" x14ac:dyDescent="0.45">
      <c r="A4794" s="16" t="s">
        <v>5374</v>
      </c>
      <c r="B4794" s="17">
        <v>4972</v>
      </c>
    </row>
    <row r="4795" spans="1:2" x14ac:dyDescent="0.45">
      <c r="A4795" s="16" t="s">
        <v>5375</v>
      </c>
      <c r="B4795" s="17">
        <v>4973</v>
      </c>
    </row>
    <row r="4796" spans="1:2" x14ac:dyDescent="0.45">
      <c r="A4796" s="16" t="s">
        <v>5376</v>
      </c>
      <c r="B4796" s="17">
        <v>4974</v>
      </c>
    </row>
    <row r="4797" spans="1:2" x14ac:dyDescent="0.45">
      <c r="A4797" s="16" t="s">
        <v>1311</v>
      </c>
      <c r="B4797" s="17">
        <v>882</v>
      </c>
    </row>
    <row r="4798" spans="1:2" x14ac:dyDescent="0.45">
      <c r="A4798" s="16" t="s">
        <v>5377</v>
      </c>
      <c r="B4798" s="17">
        <v>4975</v>
      </c>
    </row>
    <row r="4799" spans="1:2" x14ac:dyDescent="0.45">
      <c r="A4799" s="16" t="s">
        <v>1312</v>
      </c>
      <c r="B4799" s="17">
        <v>883</v>
      </c>
    </row>
    <row r="4800" spans="1:2" x14ac:dyDescent="0.45">
      <c r="A4800" s="16" t="s">
        <v>5378</v>
      </c>
      <c r="B4800" s="17">
        <v>4976</v>
      </c>
    </row>
    <row r="4801" spans="1:2" x14ac:dyDescent="0.45">
      <c r="A4801" s="16" t="s">
        <v>1862</v>
      </c>
      <c r="B4801" s="17">
        <v>1439</v>
      </c>
    </row>
    <row r="4802" spans="1:2" x14ac:dyDescent="0.45">
      <c r="A4802" s="16" t="s">
        <v>96</v>
      </c>
      <c r="B4802" s="17">
        <v>4977</v>
      </c>
    </row>
    <row r="4803" spans="1:2" x14ac:dyDescent="0.45">
      <c r="A4803" s="16" t="s">
        <v>95</v>
      </c>
      <c r="B4803" s="17">
        <v>4978</v>
      </c>
    </row>
    <row r="4804" spans="1:2" x14ac:dyDescent="0.45">
      <c r="A4804" s="16" t="s">
        <v>5379</v>
      </c>
      <c r="B4804" s="17">
        <v>4979</v>
      </c>
    </row>
    <row r="4805" spans="1:2" x14ac:dyDescent="0.45">
      <c r="A4805" s="16" t="s">
        <v>5380</v>
      </c>
      <c r="B4805" s="17">
        <v>4980</v>
      </c>
    </row>
    <row r="4806" spans="1:2" x14ac:dyDescent="0.45">
      <c r="A4806" s="16" t="s">
        <v>5381</v>
      </c>
      <c r="B4806" s="17">
        <v>4981</v>
      </c>
    </row>
    <row r="4807" spans="1:2" x14ac:dyDescent="0.45">
      <c r="A4807" s="16" t="s">
        <v>5382</v>
      </c>
      <c r="B4807" s="17">
        <v>4982</v>
      </c>
    </row>
    <row r="4808" spans="1:2" x14ac:dyDescent="0.45">
      <c r="A4808" s="16" t="s">
        <v>5383</v>
      </c>
      <c r="B4808" s="17">
        <v>4983</v>
      </c>
    </row>
    <row r="4809" spans="1:2" x14ac:dyDescent="0.45">
      <c r="A4809" s="16" t="s">
        <v>5384</v>
      </c>
      <c r="B4809" s="17">
        <v>4984</v>
      </c>
    </row>
    <row r="4810" spans="1:2" x14ac:dyDescent="0.45">
      <c r="A4810" s="16" t="s">
        <v>1313</v>
      </c>
      <c r="B4810" s="17">
        <v>884</v>
      </c>
    </row>
    <row r="4811" spans="1:2" x14ac:dyDescent="0.45">
      <c r="A4811" s="16" t="s">
        <v>106</v>
      </c>
      <c r="B4811" s="17">
        <v>4985</v>
      </c>
    </row>
    <row r="4812" spans="1:2" x14ac:dyDescent="0.45">
      <c r="A4812" s="16" t="s">
        <v>5385</v>
      </c>
      <c r="B4812" s="17">
        <v>4986</v>
      </c>
    </row>
    <row r="4813" spans="1:2" x14ac:dyDescent="0.45">
      <c r="A4813" s="16" t="s">
        <v>5386</v>
      </c>
      <c r="B4813" s="17">
        <v>4987</v>
      </c>
    </row>
    <row r="4814" spans="1:2" x14ac:dyDescent="0.45">
      <c r="A4814" s="16" t="s">
        <v>1314</v>
      </c>
      <c r="B4814" s="17">
        <v>885</v>
      </c>
    </row>
    <row r="4815" spans="1:2" x14ac:dyDescent="0.45">
      <c r="A4815" s="16" t="s">
        <v>1771</v>
      </c>
      <c r="B4815" s="17">
        <v>1346</v>
      </c>
    </row>
    <row r="4816" spans="1:2" x14ac:dyDescent="0.45">
      <c r="A4816" s="16" t="s">
        <v>5387</v>
      </c>
      <c r="B4816" s="17">
        <v>4988</v>
      </c>
    </row>
    <row r="4817" spans="1:2" x14ac:dyDescent="0.45">
      <c r="A4817" s="16" t="s">
        <v>5388</v>
      </c>
      <c r="B4817" s="17">
        <v>4989</v>
      </c>
    </row>
    <row r="4818" spans="1:2" x14ac:dyDescent="0.45">
      <c r="A4818" s="16" t="s">
        <v>5389</v>
      </c>
      <c r="B4818" s="17">
        <v>4990</v>
      </c>
    </row>
    <row r="4819" spans="1:2" x14ac:dyDescent="0.45">
      <c r="A4819" s="16" t="s">
        <v>5390</v>
      </c>
      <c r="B4819" s="17">
        <v>4991</v>
      </c>
    </row>
    <row r="4820" spans="1:2" x14ac:dyDescent="0.45">
      <c r="A4820" s="16" t="s">
        <v>1315</v>
      </c>
      <c r="B4820" s="17">
        <v>886</v>
      </c>
    </row>
    <row r="4821" spans="1:2" x14ac:dyDescent="0.45">
      <c r="A4821" s="16" t="s">
        <v>1316</v>
      </c>
      <c r="B4821" s="17">
        <v>887</v>
      </c>
    </row>
    <row r="4822" spans="1:2" x14ac:dyDescent="0.45">
      <c r="A4822" s="16" t="s">
        <v>5391</v>
      </c>
      <c r="B4822" s="17">
        <v>4992</v>
      </c>
    </row>
    <row r="4823" spans="1:2" x14ac:dyDescent="0.45">
      <c r="A4823" s="16" t="s">
        <v>1317</v>
      </c>
      <c r="B4823" s="17">
        <v>888</v>
      </c>
    </row>
    <row r="4824" spans="1:2" x14ac:dyDescent="0.45">
      <c r="A4824" s="16" t="s">
        <v>5392</v>
      </c>
      <c r="B4824" s="17">
        <v>4993</v>
      </c>
    </row>
    <row r="4825" spans="1:2" x14ac:dyDescent="0.45">
      <c r="A4825" s="16" t="s">
        <v>5393</v>
      </c>
      <c r="B4825" s="17">
        <v>4994</v>
      </c>
    </row>
    <row r="4826" spans="1:2" x14ac:dyDescent="0.45">
      <c r="A4826" s="16" t="s">
        <v>1318</v>
      </c>
      <c r="B4826" s="17">
        <v>889</v>
      </c>
    </row>
    <row r="4827" spans="1:2" x14ac:dyDescent="0.45">
      <c r="A4827" s="16" t="s">
        <v>5394</v>
      </c>
      <c r="B4827" s="17">
        <v>4995</v>
      </c>
    </row>
    <row r="4828" spans="1:2" x14ac:dyDescent="0.45">
      <c r="A4828" s="16" t="s">
        <v>5395</v>
      </c>
      <c r="B4828" s="17">
        <v>4996</v>
      </c>
    </row>
    <row r="4829" spans="1:2" x14ac:dyDescent="0.45">
      <c r="A4829" s="16" t="s">
        <v>5396</v>
      </c>
      <c r="B4829" s="17">
        <v>4997</v>
      </c>
    </row>
    <row r="4830" spans="1:2" x14ac:dyDescent="0.45">
      <c r="A4830" s="16" t="s">
        <v>5397</v>
      </c>
      <c r="B4830" s="17">
        <v>4998</v>
      </c>
    </row>
    <row r="4831" spans="1:2" x14ac:dyDescent="0.45">
      <c r="A4831" s="16" t="s">
        <v>1319</v>
      </c>
      <c r="B4831" s="17">
        <v>890</v>
      </c>
    </row>
    <row r="4832" spans="1:2" x14ac:dyDescent="0.45">
      <c r="A4832" s="16" t="s">
        <v>1772</v>
      </c>
      <c r="B4832" s="17">
        <v>1347</v>
      </c>
    </row>
    <row r="4833" spans="1:2" x14ac:dyDescent="0.45">
      <c r="A4833" s="16" t="s">
        <v>1320</v>
      </c>
      <c r="B4833" s="17">
        <v>891</v>
      </c>
    </row>
    <row r="4834" spans="1:2" x14ac:dyDescent="0.45">
      <c r="A4834" s="16" t="s">
        <v>1773</v>
      </c>
      <c r="B4834" s="17">
        <v>1348</v>
      </c>
    </row>
    <row r="4835" spans="1:2" x14ac:dyDescent="0.45">
      <c r="A4835" s="16" t="s">
        <v>5398</v>
      </c>
      <c r="B4835" s="17">
        <v>4999</v>
      </c>
    </row>
    <row r="4836" spans="1:2" x14ac:dyDescent="0.45">
      <c r="A4836" s="16" t="s">
        <v>1321</v>
      </c>
      <c r="B4836" s="17">
        <v>892</v>
      </c>
    </row>
    <row r="4837" spans="1:2" x14ac:dyDescent="0.45">
      <c r="A4837" s="16" t="s">
        <v>5399</v>
      </c>
      <c r="B4837" s="17">
        <v>5000</v>
      </c>
    </row>
    <row r="4838" spans="1:2" x14ac:dyDescent="0.45">
      <c r="A4838" s="16" t="s">
        <v>5400</v>
      </c>
      <c r="B4838" s="17">
        <v>5001</v>
      </c>
    </row>
    <row r="4839" spans="1:2" x14ac:dyDescent="0.45">
      <c r="A4839" s="16" t="s">
        <v>5401</v>
      </c>
      <c r="B4839" s="17">
        <v>5002</v>
      </c>
    </row>
    <row r="4840" spans="1:2" x14ac:dyDescent="0.45">
      <c r="A4840" s="16" t="s">
        <v>5402</v>
      </c>
      <c r="B4840" s="17">
        <v>5003</v>
      </c>
    </row>
    <row r="4841" spans="1:2" x14ac:dyDescent="0.45">
      <c r="A4841" s="16" t="s">
        <v>5403</v>
      </c>
      <c r="B4841" s="17">
        <v>5004</v>
      </c>
    </row>
    <row r="4842" spans="1:2" x14ac:dyDescent="0.45">
      <c r="A4842" s="16" t="s">
        <v>5404</v>
      </c>
      <c r="B4842" s="17">
        <v>5005</v>
      </c>
    </row>
    <row r="4843" spans="1:2" x14ac:dyDescent="0.45">
      <c r="A4843" s="16" t="s">
        <v>5405</v>
      </c>
      <c r="B4843" s="17">
        <v>5006</v>
      </c>
    </row>
    <row r="4844" spans="1:2" x14ac:dyDescent="0.45">
      <c r="A4844" s="16" t="s">
        <v>5406</v>
      </c>
      <c r="B4844" s="17">
        <v>5007</v>
      </c>
    </row>
    <row r="4845" spans="1:2" x14ac:dyDescent="0.45">
      <c r="A4845" s="16" t="s">
        <v>5407</v>
      </c>
      <c r="B4845" s="17">
        <v>5008</v>
      </c>
    </row>
    <row r="4846" spans="1:2" x14ac:dyDescent="0.45">
      <c r="A4846" s="16" t="s">
        <v>1322</v>
      </c>
      <c r="B4846" s="17">
        <v>893</v>
      </c>
    </row>
    <row r="4847" spans="1:2" x14ac:dyDescent="0.45">
      <c r="A4847" s="16" t="s">
        <v>5408</v>
      </c>
      <c r="B4847" s="17">
        <v>5009</v>
      </c>
    </row>
    <row r="4848" spans="1:2" x14ac:dyDescent="0.45">
      <c r="A4848" s="16" t="s">
        <v>5409</v>
      </c>
      <c r="B4848" s="17">
        <v>5010</v>
      </c>
    </row>
    <row r="4849" spans="1:2" x14ac:dyDescent="0.45">
      <c r="A4849" s="16" t="s">
        <v>1323</v>
      </c>
      <c r="B4849" s="17">
        <v>894</v>
      </c>
    </row>
    <row r="4850" spans="1:2" x14ac:dyDescent="0.45">
      <c r="A4850" s="16" t="s">
        <v>5410</v>
      </c>
      <c r="B4850" s="17">
        <v>5011</v>
      </c>
    </row>
    <row r="4851" spans="1:2" x14ac:dyDescent="0.45">
      <c r="A4851" s="16" t="s">
        <v>5411</v>
      </c>
      <c r="B4851" s="17">
        <v>5012</v>
      </c>
    </row>
    <row r="4852" spans="1:2" x14ac:dyDescent="0.45">
      <c r="A4852" s="16" t="s">
        <v>1324</v>
      </c>
      <c r="B4852" s="17">
        <v>895</v>
      </c>
    </row>
    <row r="4853" spans="1:2" x14ac:dyDescent="0.45">
      <c r="A4853" s="16" t="s">
        <v>1774</v>
      </c>
      <c r="B4853" s="17">
        <v>1349</v>
      </c>
    </row>
    <row r="4854" spans="1:2" x14ac:dyDescent="0.45">
      <c r="A4854" s="16" t="s">
        <v>5412</v>
      </c>
      <c r="B4854" s="17">
        <v>5013</v>
      </c>
    </row>
    <row r="4855" spans="1:2" x14ac:dyDescent="0.45">
      <c r="A4855" s="16" t="s">
        <v>5413</v>
      </c>
      <c r="B4855" s="17">
        <v>5014</v>
      </c>
    </row>
    <row r="4856" spans="1:2" x14ac:dyDescent="0.45">
      <c r="A4856" s="16" t="s">
        <v>5414</v>
      </c>
      <c r="B4856" s="17">
        <v>5015</v>
      </c>
    </row>
    <row r="4857" spans="1:2" x14ac:dyDescent="0.45">
      <c r="A4857" s="16" t="s">
        <v>5415</v>
      </c>
      <c r="B4857" s="17">
        <v>5016</v>
      </c>
    </row>
    <row r="4858" spans="1:2" x14ac:dyDescent="0.45">
      <c r="A4858" s="16" t="s">
        <v>5416</v>
      </c>
      <c r="B4858" s="17">
        <v>5017</v>
      </c>
    </row>
    <row r="4859" spans="1:2" x14ac:dyDescent="0.45">
      <c r="A4859" s="16" t="s">
        <v>5417</v>
      </c>
      <c r="B4859" s="17">
        <v>5018</v>
      </c>
    </row>
    <row r="4860" spans="1:2" x14ac:dyDescent="0.45">
      <c r="A4860" s="16" t="s">
        <v>5418</v>
      </c>
      <c r="B4860" s="17">
        <v>5019</v>
      </c>
    </row>
    <row r="4861" spans="1:2" x14ac:dyDescent="0.45">
      <c r="A4861" s="16" t="s">
        <v>5419</v>
      </c>
      <c r="B4861" s="17">
        <v>5020</v>
      </c>
    </row>
    <row r="4862" spans="1:2" x14ac:dyDescent="0.45">
      <c r="A4862" s="16" t="s">
        <v>5420</v>
      </c>
      <c r="B4862" s="17">
        <v>5021</v>
      </c>
    </row>
    <row r="4863" spans="1:2" x14ac:dyDescent="0.45">
      <c r="A4863" s="16" t="s">
        <v>5421</v>
      </c>
      <c r="B4863" s="17">
        <v>5022</v>
      </c>
    </row>
    <row r="4864" spans="1:2" x14ac:dyDescent="0.45">
      <c r="A4864" s="16" t="s">
        <v>5422</v>
      </c>
      <c r="B4864" s="17">
        <v>5023</v>
      </c>
    </row>
    <row r="4865" spans="1:2" x14ac:dyDescent="0.45">
      <c r="A4865" s="16" t="s">
        <v>5423</v>
      </c>
      <c r="B4865" s="17">
        <v>5024</v>
      </c>
    </row>
    <row r="4866" spans="1:2" x14ac:dyDescent="0.45">
      <c r="A4866" s="16" t="s">
        <v>5424</v>
      </c>
      <c r="B4866" s="17">
        <v>5025</v>
      </c>
    </row>
    <row r="4867" spans="1:2" x14ac:dyDescent="0.45">
      <c r="A4867" s="16" t="s">
        <v>5425</v>
      </c>
      <c r="B4867" s="17">
        <v>5026</v>
      </c>
    </row>
    <row r="4868" spans="1:2" x14ac:dyDescent="0.45">
      <c r="A4868" s="16" t="s">
        <v>5426</v>
      </c>
      <c r="B4868" s="17">
        <v>5027</v>
      </c>
    </row>
    <row r="4869" spans="1:2" x14ac:dyDescent="0.45">
      <c r="A4869" s="16" t="s">
        <v>1325</v>
      </c>
      <c r="B4869" s="17">
        <v>896</v>
      </c>
    </row>
    <row r="4870" spans="1:2" x14ac:dyDescent="0.45">
      <c r="A4870" s="16" t="s">
        <v>5427</v>
      </c>
      <c r="B4870" s="17">
        <v>5028</v>
      </c>
    </row>
    <row r="4871" spans="1:2" x14ac:dyDescent="0.45">
      <c r="A4871" s="16" t="s">
        <v>5428</v>
      </c>
      <c r="B4871" s="17">
        <v>5029</v>
      </c>
    </row>
    <row r="4872" spans="1:2" x14ac:dyDescent="0.45">
      <c r="A4872" s="16" t="s">
        <v>1326</v>
      </c>
      <c r="B4872" s="17">
        <v>897</v>
      </c>
    </row>
    <row r="4873" spans="1:2" x14ac:dyDescent="0.45">
      <c r="A4873" s="16" t="s">
        <v>5429</v>
      </c>
      <c r="B4873" s="17">
        <v>5030</v>
      </c>
    </row>
    <row r="4874" spans="1:2" x14ac:dyDescent="0.45">
      <c r="A4874" s="16" t="s">
        <v>1327</v>
      </c>
      <c r="B4874" s="17">
        <v>898</v>
      </c>
    </row>
    <row r="4875" spans="1:2" x14ac:dyDescent="0.45">
      <c r="A4875" s="16" t="s">
        <v>1887</v>
      </c>
      <c r="B4875" s="17">
        <v>1464</v>
      </c>
    </row>
    <row r="4876" spans="1:2" x14ac:dyDescent="0.45">
      <c r="A4876" s="16" t="s">
        <v>1775</v>
      </c>
      <c r="B4876" s="17">
        <v>1350</v>
      </c>
    </row>
    <row r="4877" spans="1:2" x14ac:dyDescent="0.45">
      <c r="A4877" s="16" t="s">
        <v>5430</v>
      </c>
      <c r="B4877" s="17">
        <v>5031</v>
      </c>
    </row>
    <row r="4878" spans="1:2" x14ac:dyDescent="0.45">
      <c r="A4878" s="16" t="s">
        <v>5431</v>
      </c>
      <c r="B4878" s="17">
        <v>5032</v>
      </c>
    </row>
    <row r="4879" spans="1:2" x14ac:dyDescent="0.45">
      <c r="A4879" s="16" t="s">
        <v>5432</v>
      </c>
      <c r="B4879" s="17">
        <v>5033</v>
      </c>
    </row>
    <row r="4880" spans="1:2" x14ac:dyDescent="0.45">
      <c r="A4880" s="16" t="s">
        <v>5433</v>
      </c>
      <c r="B4880" s="17">
        <v>5034</v>
      </c>
    </row>
    <row r="4881" spans="1:2" x14ac:dyDescent="0.45">
      <c r="A4881" s="16" t="s">
        <v>5434</v>
      </c>
      <c r="B4881" s="17">
        <v>5035</v>
      </c>
    </row>
    <row r="4882" spans="1:2" x14ac:dyDescent="0.45">
      <c r="A4882" s="16" t="s">
        <v>5435</v>
      </c>
      <c r="B4882" s="17">
        <v>5036</v>
      </c>
    </row>
    <row r="4883" spans="1:2" x14ac:dyDescent="0.45">
      <c r="A4883" s="16" t="s">
        <v>5436</v>
      </c>
      <c r="B4883" s="17">
        <v>5037</v>
      </c>
    </row>
    <row r="4884" spans="1:2" x14ac:dyDescent="0.45">
      <c r="A4884" s="16" t="s">
        <v>5437</v>
      </c>
      <c r="B4884" s="17">
        <v>5038</v>
      </c>
    </row>
    <row r="4885" spans="1:2" x14ac:dyDescent="0.45">
      <c r="A4885" s="16" t="s">
        <v>5438</v>
      </c>
      <c r="B4885" s="17">
        <v>5039</v>
      </c>
    </row>
    <row r="4886" spans="1:2" x14ac:dyDescent="0.45">
      <c r="A4886" s="16" t="s">
        <v>1328</v>
      </c>
      <c r="B4886" s="17">
        <v>899</v>
      </c>
    </row>
    <row r="4887" spans="1:2" x14ac:dyDescent="0.45">
      <c r="A4887" s="16" t="s">
        <v>5439</v>
      </c>
      <c r="B4887" s="17">
        <v>5040</v>
      </c>
    </row>
    <row r="4888" spans="1:2" x14ac:dyDescent="0.45">
      <c r="A4888" s="16" t="s">
        <v>5440</v>
      </c>
      <c r="B4888" s="17">
        <v>5041</v>
      </c>
    </row>
    <row r="4889" spans="1:2" x14ac:dyDescent="0.45">
      <c r="A4889" s="16" t="s">
        <v>1776</v>
      </c>
      <c r="B4889" s="17">
        <v>1351</v>
      </c>
    </row>
    <row r="4890" spans="1:2" x14ac:dyDescent="0.45">
      <c r="A4890" s="16" t="s">
        <v>1329</v>
      </c>
      <c r="B4890" s="17">
        <v>900</v>
      </c>
    </row>
    <row r="4891" spans="1:2" x14ac:dyDescent="0.45">
      <c r="A4891" s="16" t="s">
        <v>5441</v>
      </c>
      <c r="B4891" s="17">
        <v>5042</v>
      </c>
    </row>
    <row r="4892" spans="1:2" x14ac:dyDescent="0.45">
      <c r="A4892" s="16" t="s">
        <v>5442</v>
      </c>
      <c r="B4892" s="17">
        <v>5043</v>
      </c>
    </row>
    <row r="4893" spans="1:2" x14ac:dyDescent="0.45">
      <c r="A4893" s="16" t="s">
        <v>5443</v>
      </c>
      <c r="B4893" s="17">
        <v>5044</v>
      </c>
    </row>
    <row r="4894" spans="1:2" x14ac:dyDescent="0.45">
      <c r="A4894" s="16" t="s">
        <v>5444</v>
      </c>
      <c r="B4894" s="17">
        <v>5045</v>
      </c>
    </row>
    <row r="4895" spans="1:2" x14ac:dyDescent="0.45">
      <c r="A4895" s="16" t="s">
        <v>1330</v>
      </c>
      <c r="B4895" s="17">
        <v>901</v>
      </c>
    </row>
    <row r="4896" spans="1:2" x14ac:dyDescent="0.45">
      <c r="A4896" s="16" t="s">
        <v>5445</v>
      </c>
      <c r="B4896" s="17">
        <v>5046</v>
      </c>
    </row>
    <row r="4897" spans="1:2" x14ac:dyDescent="0.45">
      <c r="A4897" s="16" t="s">
        <v>1777</v>
      </c>
      <c r="B4897" s="17">
        <v>1352</v>
      </c>
    </row>
    <row r="4898" spans="1:2" x14ac:dyDescent="0.45">
      <c r="A4898" s="16" t="s">
        <v>5446</v>
      </c>
      <c r="B4898" s="17">
        <v>5047</v>
      </c>
    </row>
    <row r="4899" spans="1:2" x14ac:dyDescent="0.45">
      <c r="A4899" s="16" t="s">
        <v>1331</v>
      </c>
      <c r="B4899" s="17">
        <v>902</v>
      </c>
    </row>
    <row r="4900" spans="1:2" x14ac:dyDescent="0.45">
      <c r="A4900" s="16" t="s">
        <v>1778</v>
      </c>
      <c r="B4900" s="17">
        <v>1353</v>
      </c>
    </row>
    <row r="4901" spans="1:2" x14ac:dyDescent="0.45">
      <c r="A4901" s="16" t="s">
        <v>5447</v>
      </c>
      <c r="B4901" s="17">
        <v>5048</v>
      </c>
    </row>
    <row r="4902" spans="1:2" x14ac:dyDescent="0.45">
      <c r="A4902" s="16" t="s">
        <v>1332</v>
      </c>
      <c r="B4902" s="17">
        <v>903</v>
      </c>
    </row>
    <row r="4903" spans="1:2" x14ac:dyDescent="0.45">
      <c r="A4903" s="16" t="s">
        <v>1863</v>
      </c>
      <c r="B4903" s="17">
        <v>1440</v>
      </c>
    </row>
    <row r="4904" spans="1:2" x14ac:dyDescent="0.45">
      <c r="A4904" s="16" t="s">
        <v>1779</v>
      </c>
      <c r="B4904" s="17">
        <v>1354</v>
      </c>
    </row>
    <row r="4905" spans="1:2" x14ac:dyDescent="0.45">
      <c r="A4905" s="16" t="s">
        <v>5448</v>
      </c>
      <c r="B4905" s="17">
        <v>5049</v>
      </c>
    </row>
    <row r="4906" spans="1:2" x14ac:dyDescent="0.45">
      <c r="A4906" s="16" t="s">
        <v>1333</v>
      </c>
      <c r="B4906" s="17">
        <v>904</v>
      </c>
    </row>
    <row r="4907" spans="1:2" x14ac:dyDescent="0.45">
      <c r="A4907" s="16" t="s">
        <v>5449</v>
      </c>
      <c r="B4907" s="17">
        <v>5050</v>
      </c>
    </row>
    <row r="4908" spans="1:2" x14ac:dyDescent="0.45">
      <c r="A4908" s="16" t="s">
        <v>1334</v>
      </c>
      <c r="B4908" s="17">
        <v>905</v>
      </c>
    </row>
    <row r="4909" spans="1:2" x14ac:dyDescent="0.45">
      <c r="A4909" s="16" t="s">
        <v>5450</v>
      </c>
      <c r="B4909" s="17">
        <v>5051</v>
      </c>
    </row>
    <row r="4910" spans="1:2" x14ac:dyDescent="0.45">
      <c r="A4910" s="16" t="s">
        <v>5451</v>
      </c>
      <c r="B4910" s="17">
        <v>5052</v>
      </c>
    </row>
    <row r="4911" spans="1:2" x14ac:dyDescent="0.45">
      <c r="A4911" s="16" t="s">
        <v>5452</v>
      </c>
      <c r="B4911" s="17">
        <v>5053</v>
      </c>
    </row>
    <row r="4912" spans="1:2" x14ac:dyDescent="0.45">
      <c r="A4912" s="16" t="s">
        <v>1335</v>
      </c>
      <c r="B4912" s="17">
        <v>906</v>
      </c>
    </row>
    <row r="4913" spans="1:2" x14ac:dyDescent="0.45">
      <c r="A4913" s="16" t="s">
        <v>5453</v>
      </c>
      <c r="B4913" s="17">
        <v>5054</v>
      </c>
    </row>
    <row r="4914" spans="1:2" x14ac:dyDescent="0.45">
      <c r="A4914" s="16" t="s">
        <v>5454</v>
      </c>
      <c r="B4914" s="17">
        <v>5055</v>
      </c>
    </row>
    <row r="4915" spans="1:2" x14ac:dyDescent="0.45">
      <c r="A4915" s="16" t="s">
        <v>5455</v>
      </c>
      <c r="B4915" s="17">
        <v>5056</v>
      </c>
    </row>
    <row r="4916" spans="1:2" x14ac:dyDescent="0.45">
      <c r="A4916" s="16" t="s">
        <v>1336</v>
      </c>
      <c r="B4916" s="17">
        <v>907</v>
      </c>
    </row>
    <row r="4917" spans="1:2" x14ac:dyDescent="0.45">
      <c r="A4917" s="16" t="s">
        <v>5456</v>
      </c>
      <c r="B4917" s="17">
        <v>5057</v>
      </c>
    </row>
    <row r="4918" spans="1:2" x14ac:dyDescent="0.45">
      <c r="A4918" s="16" t="s">
        <v>5457</v>
      </c>
      <c r="B4918" s="17">
        <v>5058</v>
      </c>
    </row>
    <row r="4919" spans="1:2" x14ac:dyDescent="0.45">
      <c r="A4919" s="16" t="s">
        <v>5458</v>
      </c>
      <c r="B4919" s="17">
        <v>5059</v>
      </c>
    </row>
    <row r="4920" spans="1:2" x14ac:dyDescent="0.45">
      <c r="A4920" s="16" t="s">
        <v>5459</v>
      </c>
      <c r="B4920" s="17">
        <v>5060</v>
      </c>
    </row>
    <row r="4921" spans="1:2" x14ac:dyDescent="0.45">
      <c r="A4921" s="16" t="s">
        <v>5460</v>
      </c>
      <c r="B4921" s="17">
        <v>5061</v>
      </c>
    </row>
    <row r="4922" spans="1:2" x14ac:dyDescent="0.45">
      <c r="A4922" s="16" t="s">
        <v>1337</v>
      </c>
      <c r="B4922" s="17">
        <v>908</v>
      </c>
    </row>
    <row r="4923" spans="1:2" x14ac:dyDescent="0.45">
      <c r="A4923" s="16" t="s">
        <v>5461</v>
      </c>
      <c r="B4923" s="17">
        <v>5062</v>
      </c>
    </row>
    <row r="4924" spans="1:2" x14ac:dyDescent="0.45">
      <c r="A4924" s="16" t="s">
        <v>5462</v>
      </c>
      <c r="B4924" s="17">
        <v>5063</v>
      </c>
    </row>
    <row r="4925" spans="1:2" x14ac:dyDescent="0.45">
      <c r="A4925" s="16" t="s">
        <v>1780</v>
      </c>
      <c r="B4925" s="17">
        <v>1355</v>
      </c>
    </row>
    <row r="4926" spans="1:2" x14ac:dyDescent="0.45">
      <c r="A4926" s="16" t="s">
        <v>1338</v>
      </c>
      <c r="B4926" s="17">
        <v>909</v>
      </c>
    </row>
    <row r="4927" spans="1:2" x14ac:dyDescent="0.45">
      <c r="A4927" s="16" t="s">
        <v>5463</v>
      </c>
      <c r="B4927" s="17">
        <v>5064</v>
      </c>
    </row>
    <row r="4928" spans="1:2" x14ac:dyDescent="0.45">
      <c r="A4928" s="16" t="s">
        <v>1781</v>
      </c>
      <c r="B4928" s="17">
        <v>1356</v>
      </c>
    </row>
    <row r="4929" spans="1:2" x14ac:dyDescent="0.45">
      <c r="A4929" s="16" t="s">
        <v>5464</v>
      </c>
      <c r="B4929" s="17">
        <v>5065</v>
      </c>
    </row>
    <row r="4930" spans="1:2" x14ac:dyDescent="0.45">
      <c r="A4930" s="16" t="s">
        <v>5465</v>
      </c>
      <c r="B4930" s="17">
        <v>5066</v>
      </c>
    </row>
    <row r="4931" spans="1:2" x14ac:dyDescent="0.45">
      <c r="A4931" s="16" t="s">
        <v>5466</v>
      </c>
      <c r="B4931" s="17">
        <v>5067</v>
      </c>
    </row>
    <row r="4932" spans="1:2" x14ac:dyDescent="0.45">
      <c r="A4932" s="16" t="s">
        <v>5467</v>
      </c>
      <c r="B4932" s="17">
        <v>5068</v>
      </c>
    </row>
    <row r="4933" spans="1:2" x14ac:dyDescent="0.45">
      <c r="A4933" s="16" t="s">
        <v>1339</v>
      </c>
      <c r="B4933" s="17">
        <v>910</v>
      </c>
    </row>
    <row r="4934" spans="1:2" x14ac:dyDescent="0.45">
      <c r="A4934" s="16" t="s">
        <v>5468</v>
      </c>
      <c r="B4934" s="17">
        <v>5069</v>
      </c>
    </row>
    <row r="4935" spans="1:2" x14ac:dyDescent="0.45">
      <c r="A4935" s="16" t="s">
        <v>1340</v>
      </c>
      <c r="B4935" s="17">
        <v>911</v>
      </c>
    </row>
    <row r="4936" spans="1:2" x14ac:dyDescent="0.45">
      <c r="A4936" s="16" t="s">
        <v>5469</v>
      </c>
      <c r="B4936" s="17">
        <v>5070</v>
      </c>
    </row>
    <row r="4937" spans="1:2" x14ac:dyDescent="0.45">
      <c r="A4937" s="16" t="s">
        <v>5470</v>
      </c>
      <c r="B4937" s="17">
        <v>5071</v>
      </c>
    </row>
    <row r="4938" spans="1:2" x14ac:dyDescent="0.45">
      <c r="A4938" s="16" t="s">
        <v>5471</v>
      </c>
      <c r="B4938" s="17">
        <v>5072</v>
      </c>
    </row>
    <row r="4939" spans="1:2" x14ac:dyDescent="0.45">
      <c r="A4939" s="16" t="s">
        <v>5472</v>
      </c>
      <c r="B4939" s="17">
        <v>5073</v>
      </c>
    </row>
    <row r="4940" spans="1:2" x14ac:dyDescent="0.45">
      <c r="A4940" s="16" t="s">
        <v>5473</v>
      </c>
      <c r="B4940" s="17">
        <v>5074</v>
      </c>
    </row>
    <row r="4941" spans="1:2" x14ac:dyDescent="0.45">
      <c r="A4941" s="16" t="s">
        <v>1341</v>
      </c>
      <c r="B4941" s="17">
        <v>912</v>
      </c>
    </row>
    <row r="4942" spans="1:2" x14ac:dyDescent="0.45">
      <c r="A4942" s="16" t="s">
        <v>5474</v>
      </c>
      <c r="B4942" s="17">
        <v>5075</v>
      </c>
    </row>
    <row r="4943" spans="1:2" x14ac:dyDescent="0.45">
      <c r="A4943" s="16" t="s">
        <v>5475</v>
      </c>
      <c r="B4943" s="17">
        <v>5076</v>
      </c>
    </row>
    <row r="4944" spans="1:2" x14ac:dyDescent="0.45">
      <c r="A4944" s="16" t="s">
        <v>5476</v>
      </c>
      <c r="B4944" s="17">
        <v>5077</v>
      </c>
    </row>
    <row r="4945" spans="1:2" x14ac:dyDescent="0.45">
      <c r="A4945" s="16" t="s">
        <v>5477</v>
      </c>
      <c r="B4945" s="17">
        <v>5078</v>
      </c>
    </row>
    <row r="4946" spans="1:2" x14ac:dyDescent="0.45">
      <c r="A4946" s="16" t="s">
        <v>5478</v>
      </c>
      <c r="B4946" s="17">
        <v>5079</v>
      </c>
    </row>
    <row r="4947" spans="1:2" x14ac:dyDescent="0.45">
      <c r="A4947" s="16" t="s">
        <v>5479</v>
      </c>
      <c r="B4947" s="17">
        <v>5080</v>
      </c>
    </row>
    <row r="4948" spans="1:2" x14ac:dyDescent="0.45">
      <c r="A4948" s="16" t="s">
        <v>1342</v>
      </c>
      <c r="B4948" s="17">
        <v>913</v>
      </c>
    </row>
    <row r="4949" spans="1:2" x14ac:dyDescent="0.45">
      <c r="A4949" s="16" t="s">
        <v>1782</v>
      </c>
      <c r="B4949" s="17">
        <v>1357</v>
      </c>
    </row>
    <row r="4950" spans="1:2" x14ac:dyDescent="0.45">
      <c r="A4950" s="16" t="s">
        <v>1783</v>
      </c>
      <c r="B4950" s="17">
        <v>1358</v>
      </c>
    </row>
    <row r="4951" spans="1:2" x14ac:dyDescent="0.45">
      <c r="A4951" s="16" t="s">
        <v>5480</v>
      </c>
      <c r="B4951" s="17">
        <v>5081</v>
      </c>
    </row>
    <row r="4952" spans="1:2" x14ac:dyDescent="0.45">
      <c r="A4952" s="16" t="s">
        <v>5481</v>
      </c>
      <c r="B4952" s="17">
        <v>5082</v>
      </c>
    </row>
    <row r="4953" spans="1:2" x14ac:dyDescent="0.45">
      <c r="A4953" s="16" t="s">
        <v>100</v>
      </c>
      <c r="B4953" s="17">
        <v>5083</v>
      </c>
    </row>
    <row r="4954" spans="1:2" x14ac:dyDescent="0.45">
      <c r="A4954" s="16" t="s">
        <v>1343</v>
      </c>
      <c r="B4954" s="17">
        <v>914</v>
      </c>
    </row>
    <row r="4955" spans="1:2" x14ac:dyDescent="0.45">
      <c r="A4955" s="16" t="s">
        <v>1784</v>
      </c>
      <c r="B4955" s="17">
        <v>1359</v>
      </c>
    </row>
    <row r="4956" spans="1:2" x14ac:dyDescent="0.45">
      <c r="A4956" s="16" t="s">
        <v>5482</v>
      </c>
      <c r="B4956" s="17">
        <v>5084</v>
      </c>
    </row>
    <row r="4957" spans="1:2" x14ac:dyDescent="0.45">
      <c r="A4957" s="16" t="s">
        <v>1344</v>
      </c>
      <c r="B4957" s="17">
        <v>915</v>
      </c>
    </row>
    <row r="4958" spans="1:2" x14ac:dyDescent="0.45">
      <c r="A4958" s="16" t="s">
        <v>1345</v>
      </c>
      <c r="B4958" s="17">
        <v>916</v>
      </c>
    </row>
    <row r="4959" spans="1:2" x14ac:dyDescent="0.45">
      <c r="A4959" s="16" t="s">
        <v>5483</v>
      </c>
      <c r="B4959" s="17">
        <v>5085</v>
      </c>
    </row>
    <row r="4960" spans="1:2" x14ac:dyDescent="0.45">
      <c r="A4960" s="16" t="s">
        <v>5484</v>
      </c>
      <c r="B4960" s="17">
        <v>5086</v>
      </c>
    </row>
    <row r="4961" spans="1:2" x14ac:dyDescent="0.45">
      <c r="A4961" s="16" t="s">
        <v>1346</v>
      </c>
      <c r="B4961" s="17">
        <v>917</v>
      </c>
    </row>
    <row r="4962" spans="1:2" x14ac:dyDescent="0.45">
      <c r="A4962" s="16" t="s">
        <v>5485</v>
      </c>
      <c r="B4962" s="17">
        <v>5087</v>
      </c>
    </row>
    <row r="4963" spans="1:2" x14ac:dyDescent="0.45">
      <c r="A4963" s="16" t="s">
        <v>5486</v>
      </c>
      <c r="B4963" s="17">
        <v>5088</v>
      </c>
    </row>
    <row r="4964" spans="1:2" x14ac:dyDescent="0.45">
      <c r="A4964" s="16" t="s">
        <v>5487</v>
      </c>
      <c r="B4964" s="17">
        <v>5089</v>
      </c>
    </row>
    <row r="4965" spans="1:2" x14ac:dyDescent="0.45">
      <c r="A4965" s="16" t="s">
        <v>5488</v>
      </c>
      <c r="B4965" s="17">
        <v>5090</v>
      </c>
    </row>
    <row r="4966" spans="1:2" x14ac:dyDescent="0.45">
      <c r="A4966" s="16" t="s">
        <v>5489</v>
      </c>
      <c r="B4966" s="17">
        <v>5091</v>
      </c>
    </row>
    <row r="4967" spans="1:2" x14ac:dyDescent="0.45">
      <c r="A4967" s="16" t="s">
        <v>5490</v>
      </c>
      <c r="B4967" s="17">
        <v>5092</v>
      </c>
    </row>
    <row r="4968" spans="1:2" x14ac:dyDescent="0.45">
      <c r="A4968" s="16" t="s">
        <v>5491</v>
      </c>
      <c r="B4968" s="17">
        <v>5093</v>
      </c>
    </row>
    <row r="4969" spans="1:2" x14ac:dyDescent="0.45">
      <c r="A4969" s="16" t="s">
        <v>1785</v>
      </c>
      <c r="B4969" s="17">
        <v>1360</v>
      </c>
    </row>
    <row r="4970" spans="1:2" x14ac:dyDescent="0.45">
      <c r="A4970" s="16" t="s">
        <v>1347</v>
      </c>
      <c r="B4970" s="17">
        <v>918</v>
      </c>
    </row>
    <row r="4971" spans="1:2" x14ac:dyDescent="0.45">
      <c r="A4971" s="16" t="s">
        <v>5492</v>
      </c>
      <c r="B4971" s="17">
        <v>5094</v>
      </c>
    </row>
    <row r="4972" spans="1:2" x14ac:dyDescent="0.45">
      <c r="A4972" s="16" t="s">
        <v>1348</v>
      </c>
      <c r="B4972" s="17">
        <v>919</v>
      </c>
    </row>
    <row r="4973" spans="1:2" x14ac:dyDescent="0.45">
      <c r="A4973" s="16" t="s">
        <v>1786</v>
      </c>
      <c r="B4973" s="17">
        <v>1361</v>
      </c>
    </row>
    <row r="4974" spans="1:2" x14ac:dyDescent="0.45">
      <c r="A4974" s="16" t="s">
        <v>1787</v>
      </c>
      <c r="B4974" s="17">
        <v>1362</v>
      </c>
    </row>
    <row r="4975" spans="1:2" x14ac:dyDescent="0.45">
      <c r="A4975" s="16" t="s">
        <v>1788</v>
      </c>
      <c r="B4975" s="17">
        <v>1363</v>
      </c>
    </row>
    <row r="4976" spans="1:2" x14ac:dyDescent="0.45">
      <c r="A4976" s="16" t="s">
        <v>1789</v>
      </c>
      <c r="B4976" s="17">
        <v>1364</v>
      </c>
    </row>
    <row r="4977" spans="1:2" x14ac:dyDescent="0.45">
      <c r="A4977" s="16" t="s">
        <v>5493</v>
      </c>
      <c r="B4977" s="17">
        <v>5095</v>
      </c>
    </row>
    <row r="4978" spans="1:2" x14ac:dyDescent="0.45">
      <c r="A4978" s="16" t="s">
        <v>5494</v>
      </c>
      <c r="B4978" s="17">
        <v>5096</v>
      </c>
    </row>
    <row r="4979" spans="1:2" x14ac:dyDescent="0.45">
      <c r="A4979" s="16" t="s">
        <v>5495</v>
      </c>
      <c r="B4979" s="17">
        <v>5097</v>
      </c>
    </row>
    <row r="4980" spans="1:2" x14ac:dyDescent="0.45">
      <c r="A4980" s="16" t="s">
        <v>5496</v>
      </c>
      <c r="B4980" s="17">
        <v>5098</v>
      </c>
    </row>
    <row r="4981" spans="1:2" x14ac:dyDescent="0.45">
      <c r="A4981" s="16" t="s">
        <v>5497</v>
      </c>
      <c r="B4981" s="17">
        <v>5099</v>
      </c>
    </row>
    <row r="4982" spans="1:2" x14ac:dyDescent="0.45">
      <c r="A4982" s="16" t="s">
        <v>1349</v>
      </c>
      <c r="B4982" s="17">
        <v>920</v>
      </c>
    </row>
    <row r="4983" spans="1:2" x14ac:dyDescent="0.45">
      <c r="A4983" s="16" t="s">
        <v>5498</v>
      </c>
      <c r="B4983" s="17">
        <v>5100</v>
      </c>
    </row>
    <row r="4984" spans="1:2" x14ac:dyDescent="0.45">
      <c r="A4984" s="16" t="s">
        <v>5499</v>
      </c>
      <c r="B4984" s="17">
        <v>5101</v>
      </c>
    </row>
    <row r="4985" spans="1:2" x14ac:dyDescent="0.45">
      <c r="A4985" s="16" t="s">
        <v>5500</v>
      </c>
      <c r="B4985" s="17">
        <v>5102</v>
      </c>
    </row>
    <row r="4986" spans="1:2" x14ac:dyDescent="0.45">
      <c r="A4986" s="16" t="s">
        <v>5501</v>
      </c>
      <c r="B4986" s="17">
        <v>5103</v>
      </c>
    </row>
    <row r="4987" spans="1:2" x14ac:dyDescent="0.45">
      <c r="A4987" s="16" t="s">
        <v>5502</v>
      </c>
      <c r="B4987" s="17">
        <v>5104</v>
      </c>
    </row>
    <row r="4988" spans="1:2" x14ac:dyDescent="0.45">
      <c r="A4988" s="16" t="s">
        <v>5503</v>
      </c>
      <c r="B4988" s="17">
        <v>5105</v>
      </c>
    </row>
    <row r="4989" spans="1:2" x14ac:dyDescent="0.45">
      <c r="A4989" s="16" t="s">
        <v>5504</v>
      </c>
      <c r="B4989" s="17">
        <v>5106</v>
      </c>
    </row>
    <row r="4990" spans="1:2" x14ac:dyDescent="0.45">
      <c r="A4990" s="16" t="s">
        <v>1350</v>
      </c>
      <c r="B4990" s="17">
        <v>921</v>
      </c>
    </row>
    <row r="4991" spans="1:2" x14ac:dyDescent="0.45">
      <c r="A4991" s="16" t="s">
        <v>1790</v>
      </c>
      <c r="B4991" s="17">
        <v>1365</v>
      </c>
    </row>
    <row r="4992" spans="1:2" x14ac:dyDescent="0.45">
      <c r="A4992" s="16" t="s">
        <v>1791</v>
      </c>
      <c r="B4992" s="17">
        <v>1366</v>
      </c>
    </row>
    <row r="4993" spans="1:2" x14ac:dyDescent="0.45">
      <c r="A4993" s="16" t="s">
        <v>5505</v>
      </c>
      <c r="B4993" s="17">
        <v>5107</v>
      </c>
    </row>
    <row r="4994" spans="1:2" x14ac:dyDescent="0.45">
      <c r="A4994" s="16" t="s">
        <v>1351</v>
      </c>
      <c r="B4994" s="17">
        <v>922</v>
      </c>
    </row>
    <row r="4995" spans="1:2" x14ac:dyDescent="0.45">
      <c r="A4995" s="16" t="s">
        <v>1864</v>
      </c>
      <c r="B4995" s="17">
        <v>1441</v>
      </c>
    </row>
    <row r="4996" spans="1:2" x14ac:dyDescent="0.45">
      <c r="A4996" s="16" t="s">
        <v>5506</v>
      </c>
      <c r="B4996" s="17">
        <v>5108</v>
      </c>
    </row>
    <row r="4997" spans="1:2" x14ac:dyDescent="0.45">
      <c r="A4997" s="16" t="s">
        <v>5507</v>
      </c>
      <c r="B4997" s="17">
        <v>5109</v>
      </c>
    </row>
    <row r="4998" spans="1:2" x14ac:dyDescent="0.45">
      <c r="A4998" s="16" t="s">
        <v>5508</v>
      </c>
      <c r="B4998" s="17">
        <v>5110</v>
      </c>
    </row>
    <row r="4999" spans="1:2" x14ac:dyDescent="0.45">
      <c r="A4999" s="16" t="s">
        <v>5509</v>
      </c>
      <c r="B4999" s="17">
        <v>5111</v>
      </c>
    </row>
    <row r="5000" spans="1:2" x14ac:dyDescent="0.45">
      <c r="A5000" s="16" t="s">
        <v>5510</v>
      </c>
      <c r="B5000" s="17">
        <v>5112</v>
      </c>
    </row>
    <row r="5001" spans="1:2" x14ac:dyDescent="0.45">
      <c r="A5001" s="16" t="s">
        <v>5511</v>
      </c>
      <c r="B5001" s="17">
        <v>5113</v>
      </c>
    </row>
    <row r="5002" spans="1:2" x14ac:dyDescent="0.45">
      <c r="A5002" s="16" t="s">
        <v>5512</v>
      </c>
      <c r="B5002" s="17">
        <v>5114</v>
      </c>
    </row>
    <row r="5003" spans="1:2" x14ac:dyDescent="0.45">
      <c r="A5003" s="16" t="s">
        <v>1352</v>
      </c>
      <c r="B5003" s="17">
        <v>923</v>
      </c>
    </row>
    <row r="5004" spans="1:2" x14ac:dyDescent="0.45">
      <c r="A5004" s="16" t="s">
        <v>5513</v>
      </c>
      <c r="B5004" s="17">
        <v>5115</v>
      </c>
    </row>
    <row r="5005" spans="1:2" x14ac:dyDescent="0.45">
      <c r="A5005" s="16" t="s">
        <v>5514</v>
      </c>
      <c r="B5005" s="17">
        <v>5116</v>
      </c>
    </row>
    <row r="5006" spans="1:2" x14ac:dyDescent="0.45">
      <c r="A5006" s="16" t="s">
        <v>5515</v>
      </c>
      <c r="B5006" s="17">
        <v>5117</v>
      </c>
    </row>
    <row r="5007" spans="1:2" x14ac:dyDescent="0.45">
      <c r="A5007" s="16" t="s">
        <v>5516</v>
      </c>
      <c r="B5007" s="17">
        <v>5118</v>
      </c>
    </row>
    <row r="5008" spans="1:2" x14ac:dyDescent="0.45">
      <c r="A5008" s="16" t="s">
        <v>5517</v>
      </c>
      <c r="B5008" s="17">
        <v>5119</v>
      </c>
    </row>
    <row r="5009" spans="1:2" x14ac:dyDescent="0.45">
      <c r="A5009" s="16" t="s">
        <v>5518</v>
      </c>
      <c r="B5009" s="17">
        <v>5120</v>
      </c>
    </row>
    <row r="5010" spans="1:2" x14ac:dyDescent="0.45">
      <c r="A5010" s="16" t="s">
        <v>5519</v>
      </c>
      <c r="B5010" s="17">
        <v>5121</v>
      </c>
    </row>
    <row r="5011" spans="1:2" x14ac:dyDescent="0.45">
      <c r="A5011" s="16" t="s">
        <v>5520</v>
      </c>
      <c r="B5011" s="17">
        <v>5122</v>
      </c>
    </row>
    <row r="5012" spans="1:2" x14ac:dyDescent="0.45">
      <c r="A5012" s="16" t="s">
        <v>1353</v>
      </c>
      <c r="B5012" s="17">
        <v>924</v>
      </c>
    </row>
    <row r="5013" spans="1:2" x14ac:dyDescent="0.45">
      <c r="A5013" s="16" t="s">
        <v>5521</v>
      </c>
      <c r="B5013" s="17">
        <v>5123</v>
      </c>
    </row>
    <row r="5014" spans="1:2" x14ac:dyDescent="0.45">
      <c r="A5014" s="16" t="s">
        <v>5522</v>
      </c>
      <c r="B5014" s="17">
        <v>5124</v>
      </c>
    </row>
    <row r="5015" spans="1:2" x14ac:dyDescent="0.45">
      <c r="A5015" s="16" t="s">
        <v>1792</v>
      </c>
      <c r="B5015" s="17">
        <v>1367</v>
      </c>
    </row>
    <row r="5016" spans="1:2" x14ac:dyDescent="0.45">
      <c r="A5016" s="16" t="s">
        <v>1354</v>
      </c>
      <c r="B5016" s="17">
        <v>925</v>
      </c>
    </row>
    <row r="5017" spans="1:2" x14ac:dyDescent="0.45">
      <c r="A5017" s="16" t="s">
        <v>5523</v>
      </c>
      <c r="B5017" s="17">
        <v>5125</v>
      </c>
    </row>
    <row r="5018" spans="1:2" x14ac:dyDescent="0.45">
      <c r="A5018" s="16" t="s">
        <v>5524</v>
      </c>
      <c r="B5018" s="17">
        <v>5126</v>
      </c>
    </row>
    <row r="5019" spans="1:2" x14ac:dyDescent="0.45">
      <c r="A5019" s="16" t="s">
        <v>1355</v>
      </c>
      <c r="B5019" s="17">
        <v>926</v>
      </c>
    </row>
    <row r="5020" spans="1:2" x14ac:dyDescent="0.45">
      <c r="A5020" s="16" t="s">
        <v>1865</v>
      </c>
      <c r="B5020" s="17">
        <v>1442</v>
      </c>
    </row>
    <row r="5021" spans="1:2" x14ac:dyDescent="0.45">
      <c r="A5021" s="16" t="s">
        <v>5525</v>
      </c>
      <c r="B5021" s="17">
        <v>5127</v>
      </c>
    </row>
    <row r="5022" spans="1:2" x14ac:dyDescent="0.45">
      <c r="A5022" s="16" t="s">
        <v>1356</v>
      </c>
      <c r="B5022" s="17">
        <v>927</v>
      </c>
    </row>
    <row r="5023" spans="1:2" x14ac:dyDescent="0.45">
      <c r="A5023" s="16" t="s">
        <v>5526</v>
      </c>
      <c r="B5023" s="17">
        <v>5128</v>
      </c>
    </row>
    <row r="5024" spans="1:2" x14ac:dyDescent="0.45">
      <c r="A5024" s="16" t="s">
        <v>5527</v>
      </c>
      <c r="B5024" s="17">
        <v>5129</v>
      </c>
    </row>
    <row r="5025" spans="1:2" x14ac:dyDescent="0.45">
      <c r="A5025" s="16" t="s">
        <v>5528</v>
      </c>
      <c r="B5025" s="17">
        <v>5130</v>
      </c>
    </row>
    <row r="5026" spans="1:2" x14ac:dyDescent="0.45">
      <c r="A5026" s="16" t="s">
        <v>5529</v>
      </c>
      <c r="B5026" s="17">
        <v>5131</v>
      </c>
    </row>
    <row r="5027" spans="1:2" x14ac:dyDescent="0.45">
      <c r="A5027" s="16" t="s">
        <v>5530</v>
      </c>
      <c r="B5027" s="17">
        <v>5132</v>
      </c>
    </row>
    <row r="5028" spans="1:2" x14ac:dyDescent="0.45">
      <c r="A5028" s="16" t="s">
        <v>5531</v>
      </c>
      <c r="B5028" s="17">
        <v>5133</v>
      </c>
    </row>
    <row r="5029" spans="1:2" x14ac:dyDescent="0.45">
      <c r="A5029" s="16" t="s">
        <v>5532</v>
      </c>
      <c r="B5029" s="17">
        <v>5134</v>
      </c>
    </row>
    <row r="5030" spans="1:2" x14ac:dyDescent="0.45">
      <c r="A5030" s="16" t="s">
        <v>1357</v>
      </c>
      <c r="B5030" s="17">
        <v>928</v>
      </c>
    </row>
    <row r="5031" spans="1:2" x14ac:dyDescent="0.45">
      <c r="A5031" s="16" t="s">
        <v>5533</v>
      </c>
      <c r="B5031" s="17">
        <v>5135</v>
      </c>
    </row>
    <row r="5032" spans="1:2" x14ac:dyDescent="0.45">
      <c r="A5032" s="16" t="s">
        <v>1866</v>
      </c>
      <c r="B5032" s="17">
        <v>1443</v>
      </c>
    </row>
    <row r="5033" spans="1:2" x14ac:dyDescent="0.45">
      <c r="A5033" s="16" t="s">
        <v>5534</v>
      </c>
      <c r="B5033" s="17">
        <v>5136</v>
      </c>
    </row>
    <row r="5034" spans="1:2" x14ac:dyDescent="0.45">
      <c r="A5034" s="16" t="s">
        <v>5535</v>
      </c>
      <c r="B5034" s="17">
        <v>5137</v>
      </c>
    </row>
    <row r="5035" spans="1:2" x14ac:dyDescent="0.45">
      <c r="A5035" s="16" t="s">
        <v>97</v>
      </c>
      <c r="B5035" s="17">
        <v>929</v>
      </c>
    </row>
    <row r="5036" spans="1:2" x14ac:dyDescent="0.45">
      <c r="A5036" s="16" t="s">
        <v>5536</v>
      </c>
      <c r="B5036" s="17">
        <v>5138</v>
      </c>
    </row>
    <row r="5037" spans="1:2" x14ac:dyDescent="0.45">
      <c r="A5037" s="16" t="s">
        <v>1793</v>
      </c>
      <c r="B5037" s="17">
        <v>1368</v>
      </c>
    </row>
    <row r="5038" spans="1:2" x14ac:dyDescent="0.45">
      <c r="A5038" s="16" t="s">
        <v>1794</v>
      </c>
      <c r="B5038" s="17">
        <v>1369</v>
      </c>
    </row>
    <row r="5039" spans="1:2" x14ac:dyDescent="0.45">
      <c r="A5039" s="16" t="s">
        <v>5537</v>
      </c>
      <c r="B5039" s="17">
        <v>5139</v>
      </c>
    </row>
    <row r="5040" spans="1:2" x14ac:dyDescent="0.45">
      <c r="A5040" s="16" t="s">
        <v>5538</v>
      </c>
      <c r="B5040" s="17">
        <v>5140</v>
      </c>
    </row>
    <row r="5041" spans="1:2" x14ac:dyDescent="0.45">
      <c r="A5041" s="16" t="s">
        <v>1358</v>
      </c>
      <c r="B5041" s="17">
        <v>930</v>
      </c>
    </row>
    <row r="5042" spans="1:2" x14ac:dyDescent="0.45">
      <c r="A5042" s="16" t="s">
        <v>1867</v>
      </c>
      <c r="B5042" s="17">
        <v>1444</v>
      </c>
    </row>
    <row r="5043" spans="1:2" x14ac:dyDescent="0.45">
      <c r="A5043" s="16" t="s">
        <v>5539</v>
      </c>
      <c r="B5043" s="17">
        <v>5141</v>
      </c>
    </row>
    <row r="5044" spans="1:2" x14ac:dyDescent="0.45">
      <c r="A5044" s="16" t="s">
        <v>1359</v>
      </c>
      <c r="B5044" s="17">
        <v>931</v>
      </c>
    </row>
    <row r="5045" spans="1:2" x14ac:dyDescent="0.45">
      <c r="A5045" s="16" t="s">
        <v>1795</v>
      </c>
      <c r="B5045" s="17">
        <v>1370</v>
      </c>
    </row>
    <row r="5046" spans="1:2" x14ac:dyDescent="0.45">
      <c r="A5046" s="16" t="s">
        <v>5540</v>
      </c>
      <c r="B5046" s="17">
        <v>5142</v>
      </c>
    </row>
    <row r="5047" spans="1:2" x14ac:dyDescent="0.45">
      <c r="A5047" s="16" t="s">
        <v>1360</v>
      </c>
      <c r="B5047" s="17">
        <v>932</v>
      </c>
    </row>
    <row r="5048" spans="1:2" x14ac:dyDescent="0.45">
      <c r="A5048" s="16" t="s">
        <v>5541</v>
      </c>
      <c r="B5048" s="17">
        <v>5143</v>
      </c>
    </row>
    <row r="5049" spans="1:2" x14ac:dyDescent="0.45">
      <c r="A5049" s="16" t="s">
        <v>5542</v>
      </c>
      <c r="B5049" s="17">
        <v>5144</v>
      </c>
    </row>
    <row r="5050" spans="1:2" x14ac:dyDescent="0.45">
      <c r="A5050" s="16" t="s">
        <v>5543</v>
      </c>
      <c r="B5050" s="17">
        <v>5145</v>
      </c>
    </row>
    <row r="5051" spans="1:2" x14ac:dyDescent="0.45">
      <c r="A5051" s="16" t="s">
        <v>5544</v>
      </c>
      <c r="B5051" s="17">
        <v>5146</v>
      </c>
    </row>
    <row r="5052" spans="1:2" x14ac:dyDescent="0.45">
      <c r="A5052" s="16" t="s">
        <v>1361</v>
      </c>
      <c r="B5052" s="17">
        <v>933</v>
      </c>
    </row>
    <row r="5053" spans="1:2" x14ac:dyDescent="0.45">
      <c r="A5053" s="16" t="s">
        <v>1362</v>
      </c>
      <c r="B5053" s="17">
        <v>934</v>
      </c>
    </row>
    <row r="5054" spans="1:2" x14ac:dyDescent="0.45">
      <c r="A5054" s="16" t="s">
        <v>1796</v>
      </c>
      <c r="B5054" s="17">
        <v>1371</v>
      </c>
    </row>
    <row r="5055" spans="1:2" x14ac:dyDescent="0.45">
      <c r="A5055" s="16" t="s">
        <v>5545</v>
      </c>
      <c r="B5055" s="17">
        <v>5147</v>
      </c>
    </row>
    <row r="5056" spans="1:2" x14ac:dyDescent="0.45">
      <c r="A5056" s="16" t="s">
        <v>5546</v>
      </c>
      <c r="B5056" s="17">
        <v>5148</v>
      </c>
    </row>
    <row r="5057" spans="1:2" x14ac:dyDescent="0.45">
      <c r="A5057" s="16" t="s">
        <v>5547</v>
      </c>
      <c r="B5057" s="17">
        <v>5149</v>
      </c>
    </row>
    <row r="5058" spans="1:2" x14ac:dyDescent="0.45">
      <c r="A5058" s="16" t="s">
        <v>1363</v>
      </c>
      <c r="B5058" s="17">
        <v>935</v>
      </c>
    </row>
    <row r="5059" spans="1:2" x14ac:dyDescent="0.45">
      <c r="A5059" s="16" t="s">
        <v>5548</v>
      </c>
      <c r="B5059" s="17">
        <v>5150</v>
      </c>
    </row>
    <row r="5060" spans="1:2" x14ac:dyDescent="0.45">
      <c r="A5060" s="16" t="s">
        <v>1878</v>
      </c>
      <c r="B5060" s="17">
        <v>1455</v>
      </c>
    </row>
    <row r="5061" spans="1:2" x14ac:dyDescent="0.45">
      <c r="A5061" s="16" t="s">
        <v>5549</v>
      </c>
      <c r="B5061" s="17">
        <v>5151</v>
      </c>
    </row>
    <row r="5062" spans="1:2" x14ac:dyDescent="0.45">
      <c r="A5062" s="16" t="s">
        <v>5550</v>
      </c>
      <c r="B5062" s="17">
        <v>5152</v>
      </c>
    </row>
    <row r="5063" spans="1:2" x14ac:dyDescent="0.45">
      <c r="A5063" s="16" t="s">
        <v>1364</v>
      </c>
      <c r="B5063" s="17">
        <v>936</v>
      </c>
    </row>
    <row r="5064" spans="1:2" x14ac:dyDescent="0.45">
      <c r="A5064" s="16" t="s">
        <v>5551</v>
      </c>
      <c r="B5064" s="17">
        <v>5153</v>
      </c>
    </row>
    <row r="5065" spans="1:2" x14ac:dyDescent="0.45">
      <c r="A5065" s="16" t="s">
        <v>5552</v>
      </c>
      <c r="B5065" s="17">
        <v>5154</v>
      </c>
    </row>
    <row r="5066" spans="1:2" x14ac:dyDescent="0.45">
      <c r="A5066" s="16" t="s">
        <v>5553</v>
      </c>
      <c r="B5066" s="17">
        <v>5155</v>
      </c>
    </row>
    <row r="5067" spans="1:2" x14ac:dyDescent="0.45">
      <c r="A5067" s="16" t="s">
        <v>5554</v>
      </c>
      <c r="B5067" s="17">
        <v>5156</v>
      </c>
    </row>
    <row r="5068" spans="1:2" x14ac:dyDescent="0.45">
      <c r="A5068" s="16" t="s">
        <v>5555</v>
      </c>
      <c r="B5068" s="17">
        <v>5157</v>
      </c>
    </row>
    <row r="5069" spans="1:2" x14ac:dyDescent="0.45">
      <c r="A5069" s="16" t="s">
        <v>1365</v>
      </c>
      <c r="B5069" s="17">
        <v>937</v>
      </c>
    </row>
    <row r="5070" spans="1:2" x14ac:dyDescent="0.45">
      <c r="A5070" s="16" t="s">
        <v>5556</v>
      </c>
      <c r="B5070" s="17">
        <v>5158</v>
      </c>
    </row>
    <row r="5071" spans="1:2" x14ac:dyDescent="0.45">
      <c r="A5071" s="16" t="s">
        <v>1366</v>
      </c>
      <c r="B5071" s="17">
        <v>938</v>
      </c>
    </row>
    <row r="5072" spans="1:2" x14ac:dyDescent="0.45">
      <c r="A5072" s="16" t="s">
        <v>5557</v>
      </c>
      <c r="B5072" s="17">
        <v>5159</v>
      </c>
    </row>
    <row r="5073" spans="1:2" x14ac:dyDescent="0.45">
      <c r="A5073" s="16" t="s">
        <v>1367</v>
      </c>
      <c r="B5073" s="17">
        <v>939</v>
      </c>
    </row>
    <row r="5074" spans="1:2" x14ac:dyDescent="0.45">
      <c r="A5074" s="16" t="s">
        <v>5558</v>
      </c>
      <c r="B5074" s="17">
        <v>5160</v>
      </c>
    </row>
    <row r="5075" spans="1:2" x14ac:dyDescent="0.45">
      <c r="A5075" s="16" t="s">
        <v>1368</v>
      </c>
      <c r="B5075" s="17">
        <v>940</v>
      </c>
    </row>
    <row r="5076" spans="1:2" x14ac:dyDescent="0.45">
      <c r="A5076" s="16" t="s">
        <v>1797</v>
      </c>
      <c r="B5076" s="17">
        <v>1372</v>
      </c>
    </row>
    <row r="5077" spans="1:2" x14ac:dyDescent="0.45">
      <c r="A5077" s="16" t="s">
        <v>1369</v>
      </c>
      <c r="B5077" s="17">
        <v>941</v>
      </c>
    </row>
    <row r="5078" spans="1:2" x14ac:dyDescent="0.45">
      <c r="A5078" s="16" t="s">
        <v>5559</v>
      </c>
      <c r="B5078" s="17">
        <v>5161</v>
      </c>
    </row>
    <row r="5079" spans="1:2" x14ac:dyDescent="0.45">
      <c r="A5079" s="16" t="s">
        <v>1798</v>
      </c>
      <c r="B5079" s="17">
        <v>1373</v>
      </c>
    </row>
    <row r="5080" spans="1:2" x14ac:dyDescent="0.45">
      <c r="A5080" s="16" t="s">
        <v>1799</v>
      </c>
      <c r="B5080" s="17">
        <v>1374</v>
      </c>
    </row>
    <row r="5081" spans="1:2" x14ac:dyDescent="0.45">
      <c r="A5081" s="16" t="s">
        <v>5560</v>
      </c>
      <c r="B5081" s="17">
        <v>5162</v>
      </c>
    </row>
    <row r="5082" spans="1:2" x14ac:dyDescent="0.45">
      <c r="A5082" s="16" t="s">
        <v>5561</v>
      </c>
      <c r="B5082" s="17">
        <v>5163</v>
      </c>
    </row>
    <row r="5083" spans="1:2" x14ac:dyDescent="0.45">
      <c r="A5083" s="16" t="s">
        <v>5562</v>
      </c>
      <c r="B5083" s="17">
        <v>5164</v>
      </c>
    </row>
    <row r="5084" spans="1:2" x14ac:dyDescent="0.45">
      <c r="A5084" s="16" t="s">
        <v>1370</v>
      </c>
      <c r="B5084" s="17">
        <v>942</v>
      </c>
    </row>
    <row r="5085" spans="1:2" x14ac:dyDescent="0.45">
      <c r="A5085" s="16" t="s">
        <v>1800</v>
      </c>
      <c r="B5085" s="17">
        <v>1375</v>
      </c>
    </row>
    <row r="5086" spans="1:2" x14ac:dyDescent="0.45">
      <c r="A5086" s="16" t="s">
        <v>5563</v>
      </c>
      <c r="B5086" s="17">
        <v>5165</v>
      </c>
    </row>
    <row r="5087" spans="1:2" x14ac:dyDescent="0.45">
      <c r="A5087" s="16" t="s">
        <v>1371</v>
      </c>
      <c r="B5087" s="17">
        <v>943</v>
      </c>
    </row>
    <row r="5088" spans="1:2" x14ac:dyDescent="0.45">
      <c r="A5088" s="16" t="s">
        <v>5564</v>
      </c>
      <c r="B5088" s="17">
        <v>5166</v>
      </c>
    </row>
    <row r="5089" spans="1:2" x14ac:dyDescent="0.45">
      <c r="A5089" s="16" t="s">
        <v>5565</v>
      </c>
      <c r="B5089" s="17">
        <v>5167</v>
      </c>
    </row>
    <row r="5090" spans="1:2" x14ac:dyDescent="0.45">
      <c r="A5090" s="16" t="s">
        <v>5566</v>
      </c>
      <c r="B5090" s="17">
        <v>5168</v>
      </c>
    </row>
    <row r="5091" spans="1:2" x14ac:dyDescent="0.45">
      <c r="A5091" s="16" t="s">
        <v>5567</v>
      </c>
      <c r="B5091" s="17">
        <v>5169</v>
      </c>
    </row>
    <row r="5092" spans="1:2" x14ac:dyDescent="0.45">
      <c r="A5092" s="16" t="s">
        <v>5568</v>
      </c>
      <c r="B5092" s="17">
        <v>5170</v>
      </c>
    </row>
    <row r="5093" spans="1:2" x14ac:dyDescent="0.45">
      <c r="A5093" s="16" t="s">
        <v>5569</v>
      </c>
      <c r="B5093" s="17">
        <v>5171</v>
      </c>
    </row>
    <row r="5094" spans="1:2" x14ac:dyDescent="0.45">
      <c r="A5094" s="16" t="s">
        <v>5570</v>
      </c>
      <c r="B5094" s="17">
        <v>5172</v>
      </c>
    </row>
    <row r="5095" spans="1:2" x14ac:dyDescent="0.45">
      <c r="A5095" s="16" t="s">
        <v>5571</v>
      </c>
      <c r="B5095" s="17">
        <v>5173</v>
      </c>
    </row>
    <row r="5096" spans="1:2" x14ac:dyDescent="0.45">
      <c r="A5096" s="16" t="s">
        <v>5572</v>
      </c>
      <c r="B5096" s="17">
        <v>5174</v>
      </c>
    </row>
    <row r="5097" spans="1:2" x14ac:dyDescent="0.45">
      <c r="A5097" s="16" t="s">
        <v>5573</v>
      </c>
      <c r="B5097" s="17">
        <v>5175</v>
      </c>
    </row>
    <row r="5098" spans="1:2" x14ac:dyDescent="0.45">
      <c r="A5098" s="16" t="s">
        <v>5574</v>
      </c>
      <c r="B5098" s="17">
        <v>5176</v>
      </c>
    </row>
    <row r="5099" spans="1:2" x14ac:dyDescent="0.45">
      <c r="A5099" s="16" t="s">
        <v>5575</v>
      </c>
      <c r="B5099" s="17">
        <v>5177</v>
      </c>
    </row>
    <row r="5100" spans="1:2" x14ac:dyDescent="0.45">
      <c r="A5100" s="16" t="s">
        <v>5576</v>
      </c>
      <c r="B5100" s="17">
        <v>5178</v>
      </c>
    </row>
    <row r="5101" spans="1:2" x14ac:dyDescent="0.45">
      <c r="A5101" s="16" t="s">
        <v>5577</v>
      </c>
      <c r="B5101" s="17">
        <v>5179</v>
      </c>
    </row>
    <row r="5102" spans="1:2" x14ac:dyDescent="0.45">
      <c r="A5102" s="16" t="s">
        <v>5578</v>
      </c>
      <c r="B5102" s="17">
        <v>5180</v>
      </c>
    </row>
    <row r="5103" spans="1:2" x14ac:dyDescent="0.45">
      <c r="A5103" s="16" t="s">
        <v>5579</v>
      </c>
      <c r="B5103" s="17">
        <v>5181</v>
      </c>
    </row>
    <row r="5104" spans="1:2" x14ac:dyDescent="0.45">
      <c r="A5104" s="16" t="s">
        <v>5580</v>
      </c>
      <c r="B5104" s="17">
        <v>5182</v>
      </c>
    </row>
    <row r="5105" spans="1:2" x14ac:dyDescent="0.45">
      <c r="A5105" s="16" t="s">
        <v>5581</v>
      </c>
      <c r="B5105" s="17">
        <v>5183</v>
      </c>
    </row>
    <row r="5106" spans="1:2" x14ac:dyDescent="0.45">
      <c r="A5106" s="16" t="s">
        <v>5582</v>
      </c>
      <c r="B5106" s="17">
        <v>5184</v>
      </c>
    </row>
    <row r="5107" spans="1:2" x14ac:dyDescent="0.45">
      <c r="A5107" s="16" t="s">
        <v>5583</v>
      </c>
      <c r="B5107" s="17">
        <v>5185</v>
      </c>
    </row>
    <row r="5108" spans="1:2" x14ac:dyDescent="0.45">
      <c r="A5108" s="16" t="s">
        <v>5584</v>
      </c>
      <c r="B5108" s="17">
        <v>5186</v>
      </c>
    </row>
    <row r="5109" spans="1:2" x14ac:dyDescent="0.45">
      <c r="A5109" s="16" t="s">
        <v>5585</v>
      </c>
      <c r="B5109" s="17">
        <v>5187</v>
      </c>
    </row>
    <row r="5110" spans="1:2" x14ac:dyDescent="0.45">
      <c r="A5110" s="16" t="s">
        <v>5586</v>
      </c>
      <c r="B5110" s="17">
        <v>5188</v>
      </c>
    </row>
    <row r="5111" spans="1:2" x14ac:dyDescent="0.45">
      <c r="A5111" s="16" t="s">
        <v>5587</v>
      </c>
      <c r="B5111" s="17">
        <v>5189</v>
      </c>
    </row>
    <row r="5112" spans="1:2" x14ac:dyDescent="0.45">
      <c r="A5112" s="16" t="s">
        <v>5588</v>
      </c>
      <c r="B5112" s="17">
        <v>5190</v>
      </c>
    </row>
    <row r="5113" spans="1:2" x14ac:dyDescent="0.45">
      <c r="A5113" s="16" t="s">
        <v>5589</v>
      </c>
      <c r="B5113" s="17">
        <v>5191</v>
      </c>
    </row>
    <row r="5114" spans="1:2" x14ac:dyDescent="0.45">
      <c r="A5114" s="16" t="s">
        <v>5590</v>
      </c>
      <c r="B5114" s="17">
        <v>5192</v>
      </c>
    </row>
    <row r="5115" spans="1:2" x14ac:dyDescent="0.45">
      <c r="A5115" s="16" t="s">
        <v>1372</v>
      </c>
      <c r="B5115" s="17">
        <v>944</v>
      </c>
    </row>
    <row r="5116" spans="1:2" x14ac:dyDescent="0.45">
      <c r="A5116" s="16" t="s">
        <v>5591</v>
      </c>
      <c r="B5116" s="17">
        <v>5193</v>
      </c>
    </row>
    <row r="5117" spans="1:2" x14ac:dyDescent="0.45">
      <c r="A5117" s="16" t="s">
        <v>5592</v>
      </c>
      <c r="B5117" s="17">
        <v>5194</v>
      </c>
    </row>
    <row r="5118" spans="1:2" x14ac:dyDescent="0.45">
      <c r="A5118" s="16" t="s">
        <v>5593</v>
      </c>
      <c r="B5118" s="17">
        <v>5195</v>
      </c>
    </row>
    <row r="5119" spans="1:2" x14ac:dyDescent="0.45">
      <c r="A5119" s="16" t="s">
        <v>5594</v>
      </c>
      <c r="B5119" s="17">
        <v>5196</v>
      </c>
    </row>
    <row r="5120" spans="1:2" x14ac:dyDescent="0.45">
      <c r="A5120" s="16" t="s">
        <v>1373</v>
      </c>
      <c r="B5120" s="17">
        <v>945</v>
      </c>
    </row>
    <row r="5121" spans="1:2" x14ac:dyDescent="0.45">
      <c r="A5121" s="16" t="s">
        <v>5595</v>
      </c>
      <c r="B5121" s="17">
        <v>5197</v>
      </c>
    </row>
    <row r="5122" spans="1:2" x14ac:dyDescent="0.45">
      <c r="A5122" s="16" t="s">
        <v>5596</v>
      </c>
      <c r="B5122" s="17">
        <v>5198</v>
      </c>
    </row>
    <row r="5123" spans="1:2" x14ac:dyDescent="0.45">
      <c r="A5123" s="16" t="s">
        <v>5597</v>
      </c>
      <c r="B5123" s="17">
        <v>5199</v>
      </c>
    </row>
    <row r="5124" spans="1:2" x14ac:dyDescent="0.45">
      <c r="A5124" s="16" t="s">
        <v>1374</v>
      </c>
      <c r="B5124" s="17">
        <v>946</v>
      </c>
    </row>
    <row r="5125" spans="1:2" x14ac:dyDescent="0.45">
      <c r="A5125" s="16" t="s">
        <v>5598</v>
      </c>
      <c r="B5125" s="17">
        <v>5200</v>
      </c>
    </row>
    <row r="5126" spans="1:2" x14ac:dyDescent="0.45">
      <c r="A5126" s="16" t="s">
        <v>1375</v>
      </c>
      <c r="B5126" s="17">
        <v>947</v>
      </c>
    </row>
    <row r="5127" spans="1:2" x14ac:dyDescent="0.45">
      <c r="A5127" s="16" t="s">
        <v>5599</v>
      </c>
      <c r="B5127" s="17">
        <v>5201</v>
      </c>
    </row>
    <row r="5128" spans="1:2" x14ac:dyDescent="0.45">
      <c r="A5128" s="16" t="s">
        <v>1376</v>
      </c>
      <c r="B5128" s="17">
        <v>948</v>
      </c>
    </row>
    <row r="5129" spans="1:2" x14ac:dyDescent="0.45">
      <c r="A5129" s="16" t="s">
        <v>1377</v>
      </c>
      <c r="B5129" s="17">
        <v>949</v>
      </c>
    </row>
    <row r="5130" spans="1:2" x14ac:dyDescent="0.45">
      <c r="A5130" s="16" t="s">
        <v>5600</v>
      </c>
      <c r="B5130" s="17">
        <v>5202</v>
      </c>
    </row>
    <row r="5131" spans="1:2" x14ac:dyDescent="0.45">
      <c r="A5131" s="16" t="s">
        <v>5601</v>
      </c>
      <c r="B5131" s="17">
        <v>5203</v>
      </c>
    </row>
    <row r="5132" spans="1:2" x14ac:dyDescent="0.45">
      <c r="A5132" s="16" t="s">
        <v>5602</v>
      </c>
      <c r="B5132" s="17">
        <v>5204</v>
      </c>
    </row>
    <row r="5133" spans="1:2" x14ac:dyDescent="0.45">
      <c r="A5133" s="16" t="s">
        <v>5603</v>
      </c>
      <c r="B5133" s="17">
        <v>5205</v>
      </c>
    </row>
    <row r="5134" spans="1:2" x14ac:dyDescent="0.45">
      <c r="A5134" s="16" t="s">
        <v>5604</v>
      </c>
      <c r="B5134" s="17">
        <v>5206</v>
      </c>
    </row>
    <row r="5135" spans="1:2" x14ac:dyDescent="0.45">
      <c r="A5135" s="16" t="s">
        <v>1378</v>
      </c>
      <c r="B5135" s="17">
        <v>950</v>
      </c>
    </row>
    <row r="5136" spans="1:2" x14ac:dyDescent="0.45">
      <c r="A5136" s="16" t="s">
        <v>5605</v>
      </c>
      <c r="B5136" s="17">
        <v>5207</v>
      </c>
    </row>
    <row r="5137" spans="1:2" x14ac:dyDescent="0.45">
      <c r="A5137" s="16" t="s">
        <v>5606</v>
      </c>
      <c r="B5137" s="17">
        <v>5208</v>
      </c>
    </row>
    <row r="5138" spans="1:2" x14ac:dyDescent="0.45">
      <c r="A5138" s="16" t="s">
        <v>5607</v>
      </c>
      <c r="B5138" s="17">
        <v>5209</v>
      </c>
    </row>
    <row r="5139" spans="1:2" x14ac:dyDescent="0.45">
      <c r="A5139" s="16" t="s">
        <v>5608</v>
      </c>
      <c r="B5139" s="17">
        <v>5210</v>
      </c>
    </row>
    <row r="5140" spans="1:2" x14ac:dyDescent="0.45">
      <c r="A5140" s="16" t="s">
        <v>5609</v>
      </c>
      <c r="B5140" s="17">
        <v>5211</v>
      </c>
    </row>
    <row r="5141" spans="1:2" x14ac:dyDescent="0.45">
      <c r="A5141" s="16" t="s">
        <v>5610</v>
      </c>
      <c r="B5141" s="17">
        <v>5212</v>
      </c>
    </row>
    <row r="5142" spans="1:2" x14ac:dyDescent="0.45">
      <c r="A5142" s="16" t="s">
        <v>5611</v>
      </c>
      <c r="B5142" s="17">
        <v>5213</v>
      </c>
    </row>
    <row r="5143" spans="1:2" x14ac:dyDescent="0.45">
      <c r="A5143" s="16" t="s">
        <v>1379</v>
      </c>
      <c r="B5143" s="17">
        <v>951</v>
      </c>
    </row>
    <row r="5144" spans="1:2" x14ac:dyDescent="0.45">
      <c r="A5144" s="16" t="s">
        <v>5612</v>
      </c>
      <c r="B5144" s="17">
        <v>5214</v>
      </c>
    </row>
    <row r="5145" spans="1:2" x14ac:dyDescent="0.45">
      <c r="A5145" s="16" t="s">
        <v>5613</v>
      </c>
      <c r="B5145" s="17">
        <v>5215</v>
      </c>
    </row>
    <row r="5146" spans="1:2" x14ac:dyDescent="0.45">
      <c r="A5146" s="16" t="s">
        <v>1801</v>
      </c>
      <c r="B5146" s="17">
        <v>1376</v>
      </c>
    </row>
    <row r="5147" spans="1:2" x14ac:dyDescent="0.45">
      <c r="A5147" s="16" t="s">
        <v>1380</v>
      </c>
      <c r="B5147" s="17">
        <v>952</v>
      </c>
    </row>
    <row r="5148" spans="1:2" x14ac:dyDescent="0.45">
      <c r="A5148" s="16" t="s">
        <v>5614</v>
      </c>
      <c r="B5148" s="17">
        <v>5216</v>
      </c>
    </row>
    <row r="5149" spans="1:2" x14ac:dyDescent="0.45">
      <c r="A5149" s="16" t="s">
        <v>5615</v>
      </c>
      <c r="B5149" s="17">
        <v>5217</v>
      </c>
    </row>
    <row r="5150" spans="1:2" x14ac:dyDescent="0.45">
      <c r="A5150" s="16" t="s">
        <v>1802</v>
      </c>
      <c r="B5150" s="17">
        <v>1377</v>
      </c>
    </row>
    <row r="5151" spans="1:2" x14ac:dyDescent="0.45">
      <c r="A5151" s="16" t="s">
        <v>5616</v>
      </c>
      <c r="B5151" s="17">
        <v>5218</v>
      </c>
    </row>
    <row r="5152" spans="1:2" x14ac:dyDescent="0.45">
      <c r="A5152" s="16" t="s">
        <v>1381</v>
      </c>
      <c r="B5152" s="17">
        <v>953</v>
      </c>
    </row>
    <row r="5153" spans="1:2" x14ac:dyDescent="0.45">
      <c r="A5153" s="16" t="s">
        <v>5617</v>
      </c>
      <c r="B5153" s="17">
        <v>5219</v>
      </c>
    </row>
    <row r="5154" spans="1:2" x14ac:dyDescent="0.45">
      <c r="A5154" s="16" t="s">
        <v>1382</v>
      </c>
      <c r="B5154" s="17">
        <v>954</v>
      </c>
    </row>
    <row r="5155" spans="1:2" x14ac:dyDescent="0.45">
      <c r="A5155" s="16" t="s">
        <v>101</v>
      </c>
      <c r="B5155" s="17">
        <v>955</v>
      </c>
    </row>
    <row r="5156" spans="1:2" x14ac:dyDescent="0.45">
      <c r="A5156" s="16" t="s">
        <v>5618</v>
      </c>
      <c r="B5156" s="17">
        <v>5220</v>
      </c>
    </row>
    <row r="5157" spans="1:2" x14ac:dyDescent="0.45">
      <c r="A5157" s="16" t="s">
        <v>1383</v>
      </c>
      <c r="B5157" s="17">
        <v>956</v>
      </c>
    </row>
    <row r="5158" spans="1:2" x14ac:dyDescent="0.45">
      <c r="A5158" s="16" t="s">
        <v>5619</v>
      </c>
      <c r="B5158" s="17">
        <v>5221</v>
      </c>
    </row>
    <row r="5159" spans="1:2" x14ac:dyDescent="0.45">
      <c r="A5159" s="16" t="s">
        <v>5620</v>
      </c>
      <c r="B5159" s="17">
        <v>5222</v>
      </c>
    </row>
    <row r="5160" spans="1:2" x14ac:dyDescent="0.45">
      <c r="A5160" s="16" t="s">
        <v>5621</v>
      </c>
      <c r="B5160" s="17">
        <v>5223</v>
      </c>
    </row>
    <row r="5161" spans="1:2" x14ac:dyDescent="0.45">
      <c r="A5161" s="16" t="s">
        <v>5622</v>
      </c>
      <c r="B5161" s="17">
        <v>5224</v>
      </c>
    </row>
    <row r="5162" spans="1:2" x14ac:dyDescent="0.45">
      <c r="A5162" s="16" t="s">
        <v>5623</v>
      </c>
      <c r="B5162" s="17">
        <v>5225</v>
      </c>
    </row>
    <row r="5163" spans="1:2" x14ac:dyDescent="0.45">
      <c r="A5163" s="16" t="s">
        <v>5624</v>
      </c>
      <c r="B5163" s="17">
        <v>5226</v>
      </c>
    </row>
    <row r="5164" spans="1:2" x14ac:dyDescent="0.45">
      <c r="A5164" s="16" t="s">
        <v>5625</v>
      </c>
      <c r="B5164" s="17">
        <v>5227</v>
      </c>
    </row>
    <row r="5165" spans="1:2" x14ac:dyDescent="0.45">
      <c r="A5165" s="16" t="s">
        <v>5626</v>
      </c>
      <c r="B5165" s="17">
        <v>5228</v>
      </c>
    </row>
    <row r="5166" spans="1:2" x14ac:dyDescent="0.45">
      <c r="A5166" s="16" t="s">
        <v>1384</v>
      </c>
      <c r="B5166" s="17">
        <v>957</v>
      </c>
    </row>
    <row r="5167" spans="1:2" x14ac:dyDescent="0.45">
      <c r="A5167" s="16" t="s">
        <v>5627</v>
      </c>
      <c r="B5167" s="17">
        <v>5229</v>
      </c>
    </row>
    <row r="5168" spans="1:2" x14ac:dyDescent="0.45">
      <c r="A5168" s="16" t="s">
        <v>5628</v>
      </c>
      <c r="B5168" s="17">
        <v>5230</v>
      </c>
    </row>
    <row r="5169" spans="1:2" x14ac:dyDescent="0.45">
      <c r="A5169" s="16" t="s">
        <v>1385</v>
      </c>
      <c r="B5169" s="17">
        <v>958</v>
      </c>
    </row>
    <row r="5170" spans="1:2" x14ac:dyDescent="0.45">
      <c r="A5170" s="16" t="s">
        <v>5629</v>
      </c>
      <c r="B5170" s="17">
        <v>5231</v>
      </c>
    </row>
    <row r="5171" spans="1:2" x14ac:dyDescent="0.45">
      <c r="A5171" s="16" t="s">
        <v>5630</v>
      </c>
      <c r="B5171" s="17">
        <v>5232</v>
      </c>
    </row>
    <row r="5172" spans="1:2" x14ac:dyDescent="0.45">
      <c r="A5172" s="16" t="s">
        <v>5631</v>
      </c>
      <c r="B5172" s="17">
        <v>5233</v>
      </c>
    </row>
    <row r="5173" spans="1:2" x14ac:dyDescent="0.45">
      <c r="A5173" s="16" t="s">
        <v>1386</v>
      </c>
      <c r="B5173" s="17">
        <v>959</v>
      </c>
    </row>
    <row r="5174" spans="1:2" x14ac:dyDescent="0.45">
      <c r="A5174" s="16" t="s">
        <v>5632</v>
      </c>
      <c r="B5174" s="17">
        <v>5234</v>
      </c>
    </row>
    <row r="5175" spans="1:2" x14ac:dyDescent="0.45">
      <c r="A5175" s="16" t="s">
        <v>5633</v>
      </c>
      <c r="B5175" s="17">
        <v>5235</v>
      </c>
    </row>
    <row r="5176" spans="1:2" x14ac:dyDescent="0.45">
      <c r="A5176" s="16" t="s">
        <v>5634</v>
      </c>
      <c r="B5176" s="17">
        <v>5236</v>
      </c>
    </row>
    <row r="5177" spans="1:2" x14ac:dyDescent="0.45">
      <c r="A5177" s="16" t="s">
        <v>5635</v>
      </c>
      <c r="B5177" s="17">
        <v>5237</v>
      </c>
    </row>
    <row r="5178" spans="1:2" x14ac:dyDescent="0.45">
      <c r="A5178" s="16" t="s">
        <v>5636</v>
      </c>
      <c r="B5178" s="17">
        <v>5238</v>
      </c>
    </row>
    <row r="5179" spans="1:2" x14ac:dyDescent="0.45">
      <c r="A5179" s="16" t="s">
        <v>5637</v>
      </c>
      <c r="B5179" s="17">
        <v>5239</v>
      </c>
    </row>
    <row r="5180" spans="1:2" x14ac:dyDescent="0.45">
      <c r="A5180" s="16" t="s">
        <v>5638</v>
      </c>
      <c r="B5180" s="17">
        <v>5240</v>
      </c>
    </row>
    <row r="5181" spans="1:2" x14ac:dyDescent="0.45">
      <c r="A5181" s="16" t="s">
        <v>1387</v>
      </c>
      <c r="B5181" s="17">
        <v>960</v>
      </c>
    </row>
    <row r="5182" spans="1:2" x14ac:dyDescent="0.45">
      <c r="A5182" s="16" t="s">
        <v>5639</v>
      </c>
      <c r="B5182" s="17">
        <v>5241</v>
      </c>
    </row>
    <row r="5183" spans="1:2" x14ac:dyDescent="0.45">
      <c r="A5183" s="16" t="s">
        <v>1388</v>
      </c>
      <c r="B5183" s="17">
        <v>961</v>
      </c>
    </row>
    <row r="5184" spans="1:2" x14ac:dyDescent="0.45">
      <c r="A5184" s="16" t="s">
        <v>98</v>
      </c>
      <c r="B5184" s="17">
        <v>5242</v>
      </c>
    </row>
    <row r="5185" spans="1:2" x14ac:dyDescent="0.45">
      <c r="A5185" s="16" t="s">
        <v>5640</v>
      </c>
      <c r="B5185" s="17">
        <v>5243</v>
      </c>
    </row>
    <row r="5186" spans="1:2" x14ac:dyDescent="0.45">
      <c r="A5186" s="16" t="s">
        <v>5641</v>
      </c>
      <c r="B5186" s="17">
        <v>5244</v>
      </c>
    </row>
    <row r="5187" spans="1:2" x14ac:dyDescent="0.45">
      <c r="A5187" s="16" t="s">
        <v>5642</v>
      </c>
      <c r="B5187" s="17">
        <v>5245</v>
      </c>
    </row>
    <row r="5188" spans="1:2" x14ac:dyDescent="0.45">
      <c r="A5188" s="16" t="s">
        <v>1389</v>
      </c>
      <c r="B5188" s="17">
        <v>962</v>
      </c>
    </row>
    <row r="5189" spans="1:2" x14ac:dyDescent="0.45">
      <c r="A5189" s="16" t="s">
        <v>1803</v>
      </c>
      <c r="B5189" s="17">
        <v>1378</v>
      </c>
    </row>
    <row r="5190" spans="1:2" x14ac:dyDescent="0.45">
      <c r="A5190" s="16" t="s">
        <v>5643</v>
      </c>
      <c r="B5190" s="17">
        <v>5246</v>
      </c>
    </row>
    <row r="5191" spans="1:2" x14ac:dyDescent="0.45">
      <c r="A5191" s="16" t="s">
        <v>1390</v>
      </c>
      <c r="B5191" s="17">
        <v>963</v>
      </c>
    </row>
    <row r="5192" spans="1:2" x14ac:dyDescent="0.45">
      <c r="A5192" s="16" t="s">
        <v>1391</v>
      </c>
      <c r="B5192" s="17">
        <v>964</v>
      </c>
    </row>
    <row r="5193" spans="1:2" x14ac:dyDescent="0.45">
      <c r="A5193" s="16" t="s">
        <v>1392</v>
      </c>
      <c r="B5193" s="17">
        <v>965</v>
      </c>
    </row>
    <row r="5194" spans="1:2" x14ac:dyDescent="0.45">
      <c r="A5194" s="16" t="s">
        <v>5644</v>
      </c>
      <c r="B5194" s="17">
        <v>5247</v>
      </c>
    </row>
    <row r="5195" spans="1:2" x14ac:dyDescent="0.45">
      <c r="A5195" s="16" t="s">
        <v>1393</v>
      </c>
      <c r="B5195" s="17">
        <v>966</v>
      </c>
    </row>
    <row r="5196" spans="1:2" x14ac:dyDescent="0.45">
      <c r="A5196" s="16" t="s">
        <v>5645</v>
      </c>
      <c r="B5196" s="17">
        <v>5248</v>
      </c>
    </row>
    <row r="5197" spans="1:2" x14ac:dyDescent="0.45">
      <c r="A5197" s="16" t="s">
        <v>1394</v>
      </c>
      <c r="B5197" s="17">
        <v>967</v>
      </c>
    </row>
    <row r="5198" spans="1:2" x14ac:dyDescent="0.45">
      <c r="A5198" s="16" t="s">
        <v>5646</v>
      </c>
      <c r="B5198" s="17">
        <v>5249</v>
      </c>
    </row>
    <row r="5199" spans="1:2" x14ac:dyDescent="0.45">
      <c r="A5199" s="16" t="s">
        <v>5647</v>
      </c>
      <c r="B5199" s="17">
        <v>5250</v>
      </c>
    </row>
    <row r="5200" spans="1:2" x14ac:dyDescent="0.45">
      <c r="A5200" s="16" t="s">
        <v>5648</v>
      </c>
      <c r="B5200" s="17">
        <v>5251</v>
      </c>
    </row>
    <row r="5201" spans="1:2" x14ac:dyDescent="0.45">
      <c r="A5201" s="16" t="s">
        <v>5649</v>
      </c>
      <c r="B5201" s="17">
        <v>5252</v>
      </c>
    </row>
    <row r="5202" spans="1:2" x14ac:dyDescent="0.45">
      <c r="A5202" s="16" t="s">
        <v>5650</v>
      </c>
      <c r="B5202" s="17">
        <v>5253</v>
      </c>
    </row>
    <row r="5203" spans="1:2" x14ac:dyDescent="0.45">
      <c r="A5203" s="16" t="s">
        <v>1395</v>
      </c>
      <c r="B5203" s="17">
        <v>968</v>
      </c>
    </row>
    <row r="5204" spans="1:2" x14ac:dyDescent="0.45">
      <c r="A5204" s="16" t="s">
        <v>5651</v>
      </c>
      <c r="B5204" s="17">
        <v>5254</v>
      </c>
    </row>
    <row r="5205" spans="1:2" x14ac:dyDescent="0.45">
      <c r="A5205" s="16" t="s">
        <v>5652</v>
      </c>
      <c r="B5205" s="17">
        <v>5255</v>
      </c>
    </row>
    <row r="5206" spans="1:2" x14ac:dyDescent="0.45">
      <c r="A5206" s="16" t="s">
        <v>5653</v>
      </c>
      <c r="B5206" s="17">
        <v>5256</v>
      </c>
    </row>
    <row r="5207" spans="1:2" x14ac:dyDescent="0.45">
      <c r="A5207" s="16" t="s">
        <v>1396</v>
      </c>
      <c r="B5207" s="17">
        <v>969</v>
      </c>
    </row>
    <row r="5208" spans="1:2" x14ac:dyDescent="0.45">
      <c r="A5208" s="16" t="s">
        <v>5654</v>
      </c>
      <c r="B5208" s="17">
        <v>5257</v>
      </c>
    </row>
    <row r="5209" spans="1:2" x14ac:dyDescent="0.45">
      <c r="A5209" s="16" t="s">
        <v>5655</v>
      </c>
      <c r="B5209" s="17">
        <v>5258</v>
      </c>
    </row>
    <row r="5210" spans="1:2" x14ac:dyDescent="0.45">
      <c r="A5210" s="16" t="s">
        <v>5656</v>
      </c>
      <c r="B5210" s="17">
        <v>5259</v>
      </c>
    </row>
    <row r="5211" spans="1:2" x14ac:dyDescent="0.45">
      <c r="A5211" s="16" t="s">
        <v>5657</v>
      </c>
      <c r="B5211" s="17">
        <v>5260</v>
      </c>
    </row>
    <row r="5212" spans="1:2" x14ac:dyDescent="0.45">
      <c r="A5212" s="16" t="s">
        <v>5658</v>
      </c>
      <c r="B5212" s="17">
        <v>5261</v>
      </c>
    </row>
    <row r="5213" spans="1:2" x14ac:dyDescent="0.45">
      <c r="A5213" s="16" t="s">
        <v>1397</v>
      </c>
      <c r="B5213" s="17">
        <v>970</v>
      </c>
    </row>
    <row r="5214" spans="1:2" x14ac:dyDescent="0.45">
      <c r="A5214" s="16" t="s">
        <v>5659</v>
      </c>
      <c r="B5214" s="17">
        <v>5262</v>
      </c>
    </row>
    <row r="5215" spans="1:2" x14ac:dyDescent="0.45">
      <c r="A5215" s="16" t="s">
        <v>5660</v>
      </c>
      <c r="B5215" s="17">
        <v>5263</v>
      </c>
    </row>
    <row r="5216" spans="1:2" x14ac:dyDescent="0.45">
      <c r="A5216" s="16" t="s">
        <v>5661</v>
      </c>
      <c r="B5216" s="17">
        <v>5264</v>
      </c>
    </row>
    <row r="5217" spans="1:2" x14ac:dyDescent="0.45">
      <c r="A5217" s="16" t="s">
        <v>5662</v>
      </c>
      <c r="B5217" s="17">
        <v>5265</v>
      </c>
    </row>
    <row r="5218" spans="1:2" x14ac:dyDescent="0.45">
      <c r="A5218" s="16" t="s">
        <v>5663</v>
      </c>
      <c r="B5218" s="17">
        <v>5266</v>
      </c>
    </row>
    <row r="5219" spans="1:2" x14ac:dyDescent="0.45">
      <c r="A5219" s="16" t="s">
        <v>5664</v>
      </c>
      <c r="B5219" s="17">
        <v>5267</v>
      </c>
    </row>
    <row r="5220" spans="1:2" x14ac:dyDescent="0.45">
      <c r="A5220" s="16" t="s">
        <v>5665</v>
      </c>
      <c r="B5220" s="17">
        <v>5268</v>
      </c>
    </row>
    <row r="5221" spans="1:2" x14ac:dyDescent="0.45">
      <c r="A5221" s="16" t="s">
        <v>5666</v>
      </c>
      <c r="B5221" s="17">
        <v>5269</v>
      </c>
    </row>
    <row r="5222" spans="1:2" x14ac:dyDescent="0.45">
      <c r="A5222" s="16" t="s">
        <v>5667</v>
      </c>
      <c r="B5222" s="17">
        <v>5270</v>
      </c>
    </row>
    <row r="5223" spans="1:2" x14ac:dyDescent="0.45">
      <c r="A5223" s="16" t="s">
        <v>5668</v>
      </c>
      <c r="B5223" s="17">
        <v>5271</v>
      </c>
    </row>
    <row r="5224" spans="1:2" x14ac:dyDescent="0.45">
      <c r="A5224" s="16" t="s">
        <v>5669</v>
      </c>
      <c r="B5224" s="17">
        <v>5272</v>
      </c>
    </row>
    <row r="5225" spans="1:2" x14ac:dyDescent="0.45">
      <c r="A5225" s="16" t="s">
        <v>5670</v>
      </c>
      <c r="B5225" s="17">
        <v>5273</v>
      </c>
    </row>
    <row r="5226" spans="1:2" x14ac:dyDescent="0.45">
      <c r="A5226" s="16" t="s">
        <v>1398</v>
      </c>
      <c r="B5226" s="17">
        <v>971</v>
      </c>
    </row>
    <row r="5227" spans="1:2" x14ac:dyDescent="0.45">
      <c r="A5227" s="16" t="s">
        <v>5671</v>
      </c>
      <c r="B5227" s="17">
        <v>5274</v>
      </c>
    </row>
    <row r="5228" spans="1:2" x14ac:dyDescent="0.45">
      <c r="A5228" s="16" t="s">
        <v>5672</v>
      </c>
      <c r="B5228" s="17">
        <v>5275</v>
      </c>
    </row>
    <row r="5229" spans="1:2" x14ac:dyDescent="0.45">
      <c r="A5229" s="16" t="s">
        <v>5673</v>
      </c>
      <c r="B5229" s="17">
        <v>5276</v>
      </c>
    </row>
    <row r="5230" spans="1:2" x14ac:dyDescent="0.45">
      <c r="A5230" s="16" t="s">
        <v>5674</v>
      </c>
      <c r="B5230" s="17">
        <v>5277</v>
      </c>
    </row>
    <row r="5231" spans="1:2" x14ac:dyDescent="0.45">
      <c r="A5231" s="16" t="s">
        <v>5675</v>
      </c>
      <c r="B5231" s="17">
        <v>5278</v>
      </c>
    </row>
    <row r="5232" spans="1:2" x14ac:dyDescent="0.45">
      <c r="A5232" s="16" t="s">
        <v>5676</v>
      </c>
      <c r="B5232" s="17">
        <v>5279</v>
      </c>
    </row>
    <row r="5233" spans="1:2" x14ac:dyDescent="0.45">
      <c r="A5233" s="16" t="s">
        <v>5677</v>
      </c>
      <c r="B5233" s="17">
        <v>5280</v>
      </c>
    </row>
    <row r="5234" spans="1:2" x14ac:dyDescent="0.45">
      <c r="A5234" s="16" t="s">
        <v>5678</v>
      </c>
      <c r="B5234" s="17">
        <v>5281</v>
      </c>
    </row>
    <row r="5235" spans="1:2" x14ac:dyDescent="0.45">
      <c r="A5235" s="16" t="s">
        <v>5679</v>
      </c>
      <c r="B5235" s="17">
        <v>5282</v>
      </c>
    </row>
    <row r="5236" spans="1:2" x14ac:dyDescent="0.45">
      <c r="A5236" s="16" t="s">
        <v>5680</v>
      </c>
      <c r="B5236" s="17">
        <v>5283</v>
      </c>
    </row>
    <row r="5237" spans="1:2" x14ac:dyDescent="0.45">
      <c r="A5237" s="16" t="s">
        <v>5681</v>
      </c>
      <c r="B5237" s="17">
        <v>5284</v>
      </c>
    </row>
    <row r="5238" spans="1:2" x14ac:dyDescent="0.45">
      <c r="A5238" s="16" t="s">
        <v>1399</v>
      </c>
      <c r="B5238" s="17">
        <v>972</v>
      </c>
    </row>
    <row r="5239" spans="1:2" x14ac:dyDescent="0.45">
      <c r="A5239" s="16" t="s">
        <v>1400</v>
      </c>
      <c r="B5239" s="17">
        <v>973</v>
      </c>
    </row>
    <row r="5240" spans="1:2" x14ac:dyDescent="0.45">
      <c r="A5240" s="16" t="s">
        <v>5682</v>
      </c>
      <c r="B5240" s="17">
        <v>5285</v>
      </c>
    </row>
    <row r="5241" spans="1:2" x14ac:dyDescent="0.45">
      <c r="A5241" s="16" t="s">
        <v>5683</v>
      </c>
      <c r="B5241" s="17">
        <v>5286</v>
      </c>
    </row>
    <row r="5242" spans="1:2" x14ac:dyDescent="0.45">
      <c r="A5242" s="16" t="s">
        <v>1401</v>
      </c>
      <c r="B5242" s="17">
        <v>974</v>
      </c>
    </row>
    <row r="5243" spans="1:2" x14ac:dyDescent="0.45">
      <c r="A5243" s="16" t="s">
        <v>5684</v>
      </c>
      <c r="B5243" s="17">
        <v>5287</v>
      </c>
    </row>
    <row r="5244" spans="1:2" x14ac:dyDescent="0.45">
      <c r="A5244" s="16" t="s">
        <v>5685</v>
      </c>
      <c r="B5244" s="17">
        <v>5288</v>
      </c>
    </row>
    <row r="5245" spans="1:2" x14ac:dyDescent="0.45">
      <c r="A5245" s="16" t="s">
        <v>1402</v>
      </c>
      <c r="B5245" s="17">
        <v>975</v>
      </c>
    </row>
    <row r="5246" spans="1:2" x14ac:dyDescent="0.45">
      <c r="A5246" s="16" t="s">
        <v>5686</v>
      </c>
      <c r="B5246" s="17">
        <v>5289</v>
      </c>
    </row>
    <row r="5247" spans="1:2" x14ac:dyDescent="0.45">
      <c r="A5247" s="16" t="s">
        <v>5687</v>
      </c>
      <c r="B5247" s="17">
        <v>5290</v>
      </c>
    </row>
    <row r="5248" spans="1:2" x14ac:dyDescent="0.45">
      <c r="A5248" s="16" t="s">
        <v>5688</v>
      </c>
      <c r="B5248" s="17">
        <v>5291</v>
      </c>
    </row>
    <row r="5249" spans="1:2" x14ac:dyDescent="0.45">
      <c r="A5249" s="16" t="s">
        <v>5689</v>
      </c>
      <c r="B5249" s="17">
        <v>5292</v>
      </c>
    </row>
    <row r="5250" spans="1:2" x14ac:dyDescent="0.45">
      <c r="A5250" s="16" t="s">
        <v>5690</v>
      </c>
      <c r="B5250" s="17">
        <v>5293</v>
      </c>
    </row>
    <row r="5251" spans="1:2" x14ac:dyDescent="0.45">
      <c r="A5251" s="16" t="s">
        <v>5691</v>
      </c>
      <c r="B5251" s="17">
        <v>5294</v>
      </c>
    </row>
    <row r="5252" spans="1:2" x14ac:dyDescent="0.45">
      <c r="A5252" s="16" t="s">
        <v>5692</v>
      </c>
      <c r="B5252" s="17">
        <v>5295</v>
      </c>
    </row>
    <row r="5253" spans="1:2" x14ac:dyDescent="0.45">
      <c r="A5253" s="16" t="s">
        <v>5693</v>
      </c>
      <c r="B5253" s="17">
        <v>5296</v>
      </c>
    </row>
    <row r="5254" spans="1:2" x14ac:dyDescent="0.45">
      <c r="A5254" s="16" t="s">
        <v>5694</v>
      </c>
      <c r="B5254" s="17">
        <v>5297</v>
      </c>
    </row>
    <row r="5255" spans="1:2" x14ac:dyDescent="0.45">
      <c r="A5255" s="16" t="s">
        <v>5695</v>
      </c>
      <c r="B5255" s="17">
        <v>5298</v>
      </c>
    </row>
    <row r="5256" spans="1:2" x14ac:dyDescent="0.45">
      <c r="A5256" s="16" t="s">
        <v>1403</v>
      </c>
      <c r="B5256" s="17">
        <v>976</v>
      </c>
    </row>
    <row r="5257" spans="1:2" x14ac:dyDescent="0.45">
      <c r="A5257" s="16" t="s">
        <v>5696</v>
      </c>
      <c r="B5257" s="17">
        <v>5299</v>
      </c>
    </row>
    <row r="5258" spans="1:2" x14ac:dyDescent="0.45">
      <c r="A5258" s="16" t="s">
        <v>5697</v>
      </c>
      <c r="B5258" s="17">
        <v>5300</v>
      </c>
    </row>
    <row r="5259" spans="1:2" x14ac:dyDescent="0.45">
      <c r="A5259" s="16" t="s">
        <v>5698</v>
      </c>
      <c r="B5259" s="17">
        <v>5301</v>
      </c>
    </row>
    <row r="5260" spans="1:2" x14ac:dyDescent="0.45">
      <c r="A5260" s="16" t="s">
        <v>5699</v>
      </c>
      <c r="B5260" s="17">
        <v>5302</v>
      </c>
    </row>
    <row r="5261" spans="1:2" x14ac:dyDescent="0.45">
      <c r="A5261" s="16" t="s">
        <v>5700</v>
      </c>
      <c r="B5261" s="17">
        <v>5303</v>
      </c>
    </row>
    <row r="5262" spans="1:2" x14ac:dyDescent="0.45">
      <c r="A5262" s="16" t="s">
        <v>1404</v>
      </c>
      <c r="B5262" s="17">
        <v>977</v>
      </c>
    </row>
    <row r="5263" spans="1:2" x14ac:dyDescent="0.45">
      <c r="A5263" s="16" t="s">
        <v>1868</v>
      </c>
      <c r="B5263" s="17">
        <v>1445</v>
      </c>
    </row>
    <row r="5264" spans="1:2" x14ac:dyDescent="0.45">
      <c r="A5264" s="16" t="s">
        <v>5701</v>
      </c>
      <c r="B5264" s="17">
        <v>5304</v>
      </c>
    </row>
    <row r="5265" spans="1:2" x14ac:dyDescent="0.45">
      <c r="A5265" s="16" t="s">
        <v>5702</v>
      </c>
      <c r="B5265" s="17">
        <v>5305</v>
      </c>
    </row>
    <row r="5266" spans="1:2" x14ac:dyDescent="0.45">
      <c r="A5266" s="16" t="s">
        <v>5703</v>
      </c>
      <c r="B5266" s="17">
        <v>5306</v>
      </c>
    </row>
    <row r="5267" spans="1:2" x14ac:dyDescent="0.45">
      <c r="A5267" s="16" t="s">
        <v>5704</v>
      </c>
      <c r="B5267" s="17">
        <v>5307</v>
      </c>
    </row>
    <row r="5268" spans="1:2" x14ac:dyDescent="0.45">
      <c r="A5268" s="16" t="s">
        <v>5705</v>
      </c>
      <c r="B5268" s="17">
        <v>5308</v>
      </c>
    </row>
    <row r="5269" spans="1:2" x14ac:dyDescent="0.45">
      <c r="A5269" s="16" t="s">
        <v>5706</v>
      </c>
      <c r="B5269" s="17">
        <v>5309</v>
      </c>
    </row>
    <row r="5270" spans="1:2" x14ac:dyDescent="0.45">
      <c r="A5270" s="16" t="s">
        <v>5707</v>
      </c>
      <c r="B5270" s="17">
        <v>5310</v>
      </c>
    </row>
    <row r="5271" spans="1:2" x14ac:dyDescent="0.45">
      <c r="A5271" s="16" t="s">
        <v>5708</v>
      </c>
      <c r="B5271" s="17">
        <v>5311</v>
      </c>
    </row>
    <row r="5272" spans="1:2" x14ac:dyDescent="0.45">
      <c r="A5272" s="16" t="s">
        <v>5709</v>
      </c>
      <c r="B5272" s="17">
        <v>5312</v>
      </c>
    </row>
    <row r="5273" spans="1:2" x14ac:dyDescent="0.45">
      <c r="A5273" s="16" t="s">
        <v>5710</v>
      </c>
      <c r="B5273" s="17">
        <v>5313</v>
      </c>
    </row>
    <row r="5274" spans="1:2" x14ac:dyDescent="0.45">
      <c r="A5274" s="16" t="s">
        <v>5711</v>
      </c>
      <c r="B5274" s="17">
        <v>5314</v>
      </c>
    </row>
    <row r="5275" spans="1:2" x14ac:dyDescent="0.45">
      <c r="A5275" s="16" t="s">
        <v>5712</v>
      </c>
      <c r="B5275" s="17">
        <v>5315</v>
      </c>
    </row>
    <row r="5276" spans="1:2" x14ac:dyDescent="0.45">
      <c r="A5276" s="16" t="s">
        <v>5713</v>
      </c>
      <c r="B5276" s="17">
        <v>5316</v>
      </c>
    </row>
    <row r="5277" spans="1:2" x14ac:dyDescent="0.45">
      <c r="A5277" s="16" t="s">
        <v>5714</v>
      </c>
      <c r="B5277" s="17">
        <v>5317</v>
      </c>
    </row>
    <row r="5278" spans="1:2" x14ac:dyDescent="0.45">
      <c r="A5278" s="16" t="s">
        <v>5715</v>
      </c>
      <c r="B5278" s="17">
        <v>5318</v>
      </c>
    </row>
    <row r="5279" spans="1:2" x14ac:dyDescent="0.45">
      <c r="A5279" s="16" t="s">
        <v>5716</v>
      </c>
      <c r="B5279" s="17">
        <v>5319</v>
      </c>
    </row>
    <row r="5280" spans="1:2" x14ac:dyDescent="0.45">
      <c r="A5280" s="16" t="s">
        <v>5717</v>
      </c>
      <c r="B5280" s="17">
        <v>5320</v>
      </c>
    </row>
    <row r="5281" spans="1:2" x14ac:dyDescent="0.45">
      <c r="A5281" s="16" t="s">
        <v>5718</v>
      </c>
      <c r="B5281" s="17">
        <v>5321</v>
      </c>
    </row>
    <row r="5282" spans="1:2" x14ac:dyDescent="0.45">
      <c r="A5282" s="16" t="s">
        <v>5719</v>
      </c>
      <c r="B5282" s="17">
        <v>5322</v>
      </c>
    </row>
    <row r="5283" spans="1:2" x14ac:dyDescent="0.45">
      <c r="A5283" s="16" t="s">
        <v>5720</v>
      </c>
      <c r="B5283" s="17">
        <v>5323</v>
      </c>
    </row>
    <row r="5284" spans="1:2" x14ac:dyDescent="0.45">
      <c r="A5284" s="16" t="s">
        <v>5721</v>
      </c>
      <c r="B5284" s="17">
        <v>5324</v>
      </c>
    </row>
    <row r="5285" spans="1:2" x14ac:dyDescent="0.45">
      <c r="A5285" s="16" t="s">
        <v>5722</v>
      </c>
      <c r="B5285" s="17">
        <v>5325</v>
      </c>
    </row>
    <row r="5286" spans="1:2" x14ac:dyDescent="0.45">
      <c r="A5286" s="16" t="s">
        <v>5723</v>
      </c>
      <c r="B5286" s="17">
        <v>5326</v>
      </c>
    </row>
    <row r="5287" spans="1:2" x14ac:dyDescent="0.45">
      <c r="A5287" s="16" t="s">
        <v>5724</v>
      </c>
      <c r="B5287" s="17">
        <v>5327</v>
      </c>
    </row>
    <row r="5288" spans="1:2" x14ac:dyDescent="0.45">
      <c r="A5288" s="16" t="s">
        <v>5725</v>
      </c>
      <c r="B5288" s="17">
        <v>5328</v>
      </c>
    </row>
    <row r="5289" spans="1:2" x14ac:dyDescent="0.45">
      <c r="A5289" s="16" t="s">
        <v>5726</v>
      </c>
      <c r="B5289" s="17">
        <v>5329</v>
      </c>
    </row>
    <row r="5290" spans="1:2" x14ac:dyDescent="0.45">
      <c r="A5290" s="16" t="s">
        <v>5727</v>
      </c>
      <c r="B5290" s="17">
        <v>5330</v>
      </c>
    </row>
    <row r="5291" spans="1:2" x14ac:dyDescent="0.45">
      <c r="A5291" s="16" t="s">
        <v>5728</v>
      </c>
      <c r="B5291" s="17">
        <v>5331</v>
      </c>
    </row>
    <row r="5292" spans="1:2" x14ac:dyDescent="0.45">
      <c r="A5292" s="16" t="s">
        <v>5729</v>
      </c>
      <c r="B5292" s="17">
        <v>5332</v>
      </c>
    </row>
    <row r="5293" spans="1:2" x14ac:dyDescent="0.45">
      <c r="A5293" s="16" t="s">
        <v>5730</v>
      </c>
      <c r="B5293" s="17">
        <v>5333</v>
      </c>
    </row>
    <row r="5294" spans="1:2" x14ac:dyDescent="0.45">
      <c r="A5294" s="16" t="s">
        <v>1405</v>
      </c>
      <c r="B5294" s="17">
        <v>978</v>
      </c>
    </row>
    <row r="5295" spans="1:2" x14ac:dyDescent="0.45">
      <c r="A5295" s="16" t="s">
        <v>5731</v>
      </c>
      <c r="B5295" s="17">
        <v>5334</v>
      </c>
    </row>
    <row r="5296" spans="1:2" x14ac:dyDescent="0.45">
      <c r="A5296" s="16" t="s">
        <v>5732</v>
      </c>
      <c r="B5296" s="17">
        <v>5335</v>
      </c>
    </row>
    <row r="5297" spans="1:2" x14ac:dyDescent="0.45">
      <c r="A5297" s="16" t="s">
        <v>5733</v>
      </c>
      <c r="B5297" s="17">
        <v>5336</v>
      </c>
    </row>
    <row r="5298" spans="1:2" x14ac:dyDescent="0.45">
      <c r="A5298" s="16" t="s">
        <v>5734</v>
      </c>
      <c r="B5298" s="17">
        <v>5337</v>
      </c>
    </row>
    <row r="5299" spans="1:2" x14ac:dyDescent="0.45">
      <c r="A5299" s="16" t="s">
        <v>1804</v>
      </c>
      <c r="B5299" s="17">
        <v>1379</v>
      </c>
    </row>
    <row r="5300" spans="1:2" x14ac:dyDescent="0.45">
      <c r="A5300" s="16" t="s">
        <v>5735</v>
      </c>
      <c r="B5300" s="17">
        <v>5338</v>
      </c>
    </row>
    <row r="5301" spans="1:2" x14ac:dyDescent="0.45">
      <c r="A5301" s="16" t="s">
        <v>5736</v>
      </c>
      <c r="B5301" s="17">
        <v>5339</v>
      </c>
    </row>
    <row r="5302" spans="1:2" x14ac:dyDescent="0.45">
      <c r="A5302" s="16" t="s">
        <v>5737</v>
      </c>
      <c r="B5302" s="17">
        <v>5340</v>
      </c>
    </row>
    <row r="5303" spans="1:2" x14ac:dyDescent="0.45">
      <c r="A5303" s="16" t="s">
        <v>5738</v>
      </c>
      <c r="B5303" s="17">
        <v>5341</v>
      </c>
    </row>
    <row r="5304" spans="1:2" x14ac:dyDescent="0.45">
      <c r="A5304" s="16" t="s">
        <v>1406</v>
      </c>
      <c r="B5304" s="17">
        <v>979</v>
      </c>
    </row>
    <row r="5305" spans="1:2" x14ac:dyDescent="0.45">
      <c r="A5305" s="16" t="s">
        <v>5739</v>
      </c>
      <c r="B5305" s="17">
        <v>5342</v>
      </c>
    </row>
    <row r="5306" spans="1:2" x14ac:dyDescent="0.45">
      <c r="A5306" s="16" t="s">
        <v>5740</v>
      </c>
      <c r="B5306" s="17">
        <v>5343</v>
      </c>
    </row>
    <row r="5307" spans="1:2" x14ac:dyDescent="0.45">
      <c r="A5307" s="16" t="s">
        <v>5741</v>
      </c>
      <c r="B5307" s="17">
        <v>5344</v>
      </c>
    </row>
    <row r="5308" spans="1:2" x14ac:dyDescent="0.45">
      <c r="A5308" s="16" t="s">
        <v>5742</v>
      </c>
      <c r="B5308" s="17">
        <v>5345</v>
      </c>
    </row>
    <row r="5309" spans="1:2" x14ac:dyDescent="0.45">
      <c r="A5309" s="16" t="s">
        <v>5743</v>
      </c>
      <c r="B5309" s="17">
        <v>5346</v>
      </c>
    </row>
    <row r="5310" spans="1:2" x14ac:dyDescent="0.45">
      <c r="A5310" s="16" t="s">
        <v>5744</v>
      </c>
      <c r="B5310" s="17">
        <v>5347</v>
      </c>
    </row>
    <row r="5311" spans="1:2" x14ac:dyDescent="0.45">
      <c r="A5311" s="16" t="s">
        <v>5745</v>
      </c>
      <c r="B5311" s="17">
        <v>5348</v>
      </c>
    </row>
    <row r="5312" spans="1:2" x14ac:dyDescent="0.45">
      <c r="A5312" s="16" t="s">
        <v>5746</v>
      </c>
      <c r="B5312" s="17">
        <v>5349</v>
      </c>
    </row>
    <row r="5313" spans="1:2" x14ac:dyDescent="0.45">
      <c r="A5313" s="16" t="s">
        <v>5747</v>
      </c>
      <c r="B5313" s="17">
        <v>5350</v>
      </c>
    </row>
    <row r="5314" spans="1:2" x14ac:dyDescent="0.45">
      <c r="A5314" s="16" t="s">
        <v>5748</v>
      </c>
      <c r="B5314" s="17">
        <v>5351</v>
      </c>
    </row>
    <row r="5315" spans="1:2" x14ac:dyDescent="0.45">
      <c r="A5315" s="16" t="s">
        <v>5749</v>
      </c>
      <c r="B5315" s="17">
        <v>5352</v>
      </c>
    </row>
    <row r="5316" spans="1:2" x14ac:dyDescent="0.45">
      <c r="A5316" s="16" t="s">
        <v>5750</v>
      </c>
      <c r="B5316" s="17">
        <v>5353</v>
      </c>
    </row>
    <row r="5317" spans="1:2" x14ac:dyDescent="0.45">
      <c r="A5317" s="16" t="s">
        <v>5751</v>
      </c>
      <c r="B5317" s="17">
        <v>5354</v>
      </c>
    </row>
    <row r="5318" spans="1:2" x14ac:dyDescent="0.45">
      <c r="A5318" s="16" t="s">
        <v>5752</v>
      </c>
      <c r="B5318" s="17">
        <v>5355</v>
      </c>
    </row>
    <row r="5319" spans="1:2" x14ac:dyDescent="0.45">
      <c r="A5319" s="16" t="s">
        <v>5753</v>
      </c>
      <c r="B5319" s="17">
        <v>5356</v>
      </c>
    </row>
    <row r="5320" spans="1:2" x14ac:dyDescent="0.45">
      <c r="A5320" s="16" t="s">
        <v>5754</v>
      </c>
      <c r="B5320" s="17">
        <v>5357</v>
      </c>
    </row>
    <row r="5321" spans="1:2" x14ac:dyDescent="0.45">
      <c r="A5321" s="16" t="s">
        <v>5755</v>
      </c>
      <c r="B5321" s="17">
        <v>5358</v>
      </c>
    </row>
    <row r="5322" spans="1:2" x14ac:dyDescent="0.45">
      <c r="A5322" s="16" t="s">
        <v>5756</v>
      </c>
      <c r="B5322" s="17">
        <v>5359</v>
      </c>
    </row>
    <row r="5323" spans="1:2" x14ac:dyDescent="0.45">
      <c r="A5323" s="16" t="s">
        <v>5757</v>
      </c>
      <c r="B5323" s="17">
        <v>5360</v>
      </c>
    </row>
    <row r="5324" spans="1:2" x14ac:dyDescent="0.45">
      <c r="A5324" s="16" t="s">
        <v>5758</v>
      </c>
      <c r="B5324" s="17">
        <v>5361</v>
      </c>
    </row>
    <row r="5325" spans="1:2" x14ac:dyDescent="0.45">
      <c r="A5325" s="16" t="s">
        <v>5759</v>
      </c>
      <c r="B5325" s="17">
        <v>5362</v>
      </c>
    </row>
    <row r="5326" spans="1:2" x14ac:dyDescent="0.45">
      <c r="A5326" s="16" t="s">
        <v>5760</v>
      </c>
      <c r="B5326" s="17">
        <v>5363</v>
      </c>
    </row>
    <row r="5327" spans="1:2" x14ac:dyDescent="0.45">
      <c r="A5327" s="16" t="s">
        <v>1407</v>
      </c>
      <c r="B5327" s="17">
        <v>980</v>
      </c>
    </row>
    <row r="5328" spans="1:2" x14ac:dyDescent="0.45">
      <c r="A5328" s="16" t="s">
        <v>5761</v>
      </c>
      <c r="B5328" s="17">
        <v>5364</v>
      </c>
    </row>
    <row r="5329" spans="1:2" x14ac:dyDescent="0.45">
      <c r="A5329" s="16" t="s">
        <v>5762</v>
      </c>
      <c r="B5329" s="17">
        <v>5365</v>
      </c>
    </row>
    <row r="5330" spans="1:2" x14ac:dyDescent="0.45">
      <c r="A5330" s="16" t="s">
        <v>5763</v>
      </c>
      <c r="B5330" s="17">
        <v>5366</v>
      </c>
    </row>
    <row r="5331" spans="1:2" x14ac:dyDescent="0.45">
      <c r="A5331" s="16" t="s">
        <v>1408</v>
      </c>
      <c r="B5331" s="17">
        <v>981</v>
      </c>
    </row>
    <row r="5332" spans="1:2" x14ac:dyDescent="0.45">
      <c r="A5332" s="16" t="s">
        <v>5764</v>
      </c>
      <c r="B5332" s="17">
        <v>5367</v>
      </c>
    </row>
    <row r="5333" spans="1:2" x14ac:dyDescent="0.45">
      <c r="A5333" s="16" t="s">
        <v>5765</v>
      </c>
      <c r="B5333" s="17">
        <v>5368</v>
      </c>
    </row>
    <row r="5334" spans="1:2" x14ac:dyDescent="0.45">
      <c r="A5334" s="16" t="s">
        <v>1409</v>
      </c>
      <c r="B5334" s="17">
        <v>982</v>
      </c>
    </row>
    <row r="5335" spans="1:2" x14ac:dyDescent="0.45">
      <c r="A5335" s="16" t="s">
        <v>5766</v>
      </c>
      <c r="B5335" s="17">
        <v>5369</v>
      </c>
    </row>
    <row r="5336" spans="1:2" x14ac:dyDescent="0.45">
      <c r="A5336" s="16" t="s">
        <v>1410</v>
      </c>
      <c r="B5336" s="17">
        <v>983</v>
      </c>
    </row>
    <row r="5337" spans="1:2" x14ac:dyDescent="0.45">
      <c r="A5337" s="16" t="s">
        <v>5767</v>
      </c>
      <c r="B5337" s="17">
        <v>5370</v>
      </c>
    </row>
    <row r="5338" spans="1:2" x14ac:dyDescent="0.45">
      <c r="A5338" s="16" t="s">
        <v>5768</v>
      </c>
      <c r="B5338" s="17">
        <v>5371</v>
      </c>
    </row>
    <row r="5339" spans="1:2" x14ac:dyDescent="0.45">
      <c r="A5339" s="16" t="s">
        <v>5769</v>
      </c>
      <c r="B5339" s="17">
        <v>5372</v>
      </c>
    </row>
    <row r="5340" spans="1:2" x14ac:dyDescent="0.45">
      <c r="A5340" s="16" t="s">
        <v>5770</v>
      </c>
      <c r="B5340" s="17">
        <v>5373</v>
      </c>
    </row>
    <row r="5341" spans="1:2" x14ac:dyDescent="0.45">
      <c r="A5341" s="16" t="s">
        <v>5771</v>
      </c>
      <c r="B5341" s="17">
        <v>5374</v>
      </c>
    </row>
    <row r="5342" spans="1:2" x14ac:dyDescent="0.45">
      <c r="A5342" s="16" t="s">
        <v>5772</v>
      </c>
      <c r="B5342" s="17">
        <v>5375</v>
      </c>
    </row>
    <row r="5343" spans="1:2" x14ac:dyDescent="0.45">
      <c r="A5343" s="16" t="s">
        <v>5773</v>
      </c>
      <c r="B5343" s="17">
        <v>5376</v>
      </c>
    </row>
    <row r="5344" spans="1:2" x14ac:dyDescent="0.45">
      <c r="A5344" s="16" t="s">
        <v>5774</v>
      </c>
      <c r="B5344" s="17">
        <v>5377</v>
      </c>
    </row>
    <row r="5345" spans="1:2" x14ac:dyDescent="0.45">
      <c r="A5345" s="16" t="s">
        <v>5775</v>
      </c>
      <c r="B5345" s="17">
        <v>5378</v>
      </c>
    </row>
    <row r="5346" spans="1:2" x14ac:dyDescent="0.45">
      <c r="A5346" s="16" t="s">
        <v>5776</v>
      </c>
      <c r="B5346" s="17">
        <v>5379</v>
      </c>
    </row>
    <row r="5347" spans="1:2" x14ac:dyDescent="0.45">
      <c r="A5347" s="16" t="s">
        <v>5777</v>
      </c>
      <c r="B5347" s="17">
        <v>5380</v>
      </c>
    </row>
    <row r="5348" spans="1:2" x14ac:dyDescent="0.45">
      <c r="A5348" s="16" t="s">
        <v>5778</v>
      </c>
      <c r="B5348" s="17">
        <v>5381</v>
      </c>
    </row>
    <row r="5349" spans="1:2" x14ac:dyDescent="0.45">
      <c r="A5349" s="16" t="s">
        <v>5779</v>
      </c>
      <c r="B5349" s="17">
        <v>5382</v>
      </c>
    </row>
    <row r="5350" spans="1:2" x14ac:dyDescent="0.45">
      <c r="A5350" s="16" t="s">
        <v>5780</v>
      </c>
      <c r="B5350" s="17">
        <v>5383</v>
      </c>
    </row>
    <row r="5351" spans="1:2" x14ac:dyDescent="0.45">
      <c r="A5351" s="16" t="s">
        <v>5781</v>
      </c>
      <c r="B5351" s="17">
        <v>5384</v>
      </c>
    </row>
    <row r="5352" spans="1:2" x14ac:dyDescent="0.45">
      <c r="A5352" s="16" t="s">
        <v>5782</v>
      </c>
      <c r="B5352" s="17">
        <v>5385</v>
      </c>
    </row>
    <row r="5353" spans="1:2" x14ac:dyDescent="0.45">
      <c r="A5353" s="16" t="s">
        <v>5783</v>
      </c>
      <c r="B5353" s="17">
        <v>5386</v>
      </c>
    </row>
    <row r="5354" spans="1:2" x14ac:dyDescent="0.45">
      <c r="A5354" s="16" t="s">
        <v>5784</v>
      </c>
      <c r="B5354" s="17">
        <v>5387</v>
      </c>
    </row>
    <row r="5355" spans="1:2" x14ac:dyDescent="0.45">
      <c r="A5355" s="16" t="s">
        <v>5785</v>
      </c>
      <c r="B5355" s="17">
        <v>5388</v>
      </c>
    </row>
    <row r="5356" spans="1:2" x14ac:dyDescent="0.45">
      <c r="A5356" s="16" t="s">
        <v>5786</v>
      </c>
      <c r="B5356" s="17">
        <v>5389</v>
      </c>
    </row>
    <row r="5357" spans="1:2" x14ac:dyDescent="0.45">
      <c r="A5357" s="16" t="s">
        <v>5787</v>
      </c>
      <c r="B5357" s="17">
        <v>5390</v>
      </c>
    </row>
    <row r="5358" spans="1:2" x14ac:dyDescent="0.45">
      <c r="A5358" s="16" t="s">
        <v>5788</v>
      </c>
      <c r="B5358" s="17">
        <v>5391</v>
      </c>
    </row>
    <row r="5359" spans="1:2" x14ac:dyDescent="0.45">
      <c r="A5359" s="16" t="s">
        <v>5789</v>
      </c>
      <c r="B5359" s="17">
        <v>5392</v>
      </c>
    </row>
    <row r="5360" spans="1:2" x14ac:dyDescent="0.45">
      <c r="A5360" s="16" t="s">
        <v>5790</v>
      </c>
      <c r="B5360" s="17">
        <v>5393</v>
      </c>
    </row>
    <row r="5361" spans="1:2" x14ac:dyDescent="0.45">
      <c r="A5361" s="16" t="s">
        <v>5791</v>
      </c>
      <c r="B5361" s="17">
        <v>5394</v>
      </c>
    </row>
    <row r="5362" spans="1:2" x14ac:dyDescent="0.45">
      <c r="A5362" s="16" t="s">
        <v>1411</v>
      </c>
      <c r="B5362" s="17">
        <v>984</v>
      </c>
    </row>
    <row r="5363" spans="1:2" x14ac:dyDescent="0.45">
      <c r="A5363" s="16" t="s">
        <v>5792</v>
      </c>
      <c r="B5363" s="17">
        <v>5395</v>
      </c>
    </row>
    <row r="5364" spans="1:2" x14ac:dyDescent="0.45">
      <c r="A5364" s="16" t="s">
        <v>5793</v>
      </c>
      <c r="B5364" s="17">
        <v>5396</v>
      </c>
    </row>
    <row r="5365" spans="1:2" x14ac:dyDescent="0.45">
      <c r="A5365" s="16" t="s">
        <v>5794</v>
      </c>
      <c r="B5365" s="17">
        <v>5397</v>
      </c>
    </row>
    <row r="5366" spans="1:2" x14ac:dyDescent="0.45">
      <c r="A5366" s="16" t="s">
        <v>5795</v>
      </c>
      <c r="B5366" s="17">
        <v>5398</v>
      </c>
    </row>
    <row r="5367" spans="1:2" x14ac:dyDescent="0.45">
      <c r="A5367" s="16" t="s">
        <v>1412</v>
      </c>
      <c r="B5367" s="17">
        <v>985</v>
      </c>
    </row>
    <row r="5368" spans="1:2" x14ac:dyDescent="0.45">
      <c r="A5368" s="16" t="s">
        <v>1413</v>
      </c>
      <c r="B5368" s="17">
        <v>986</v>
      </c>
    </row>
    <row r="5369" spans="1:2" x14ac:dyDescent="0.45">
      <c r="A5369" s="16" t="s">
        <v>5796</v>
      </c>
      <c r="B5369" s="17">
        <v>5399</v>
      </c>
    </row>
    <row r="5370" spans="1:2" x14ac:dyDescent="0.45">
      <c r="A5370" s="16" t="s">
        <v>1414</v>
      </c>
      <c r="B5370" s="17">
        <v>987</v>
      </c>
    </row>
    <row r="5371" spans="1:2" x14ac:dyDescent="0.45">
      <c r="A5371" s="16" t="s">
        <v>5797</v>
      </c>
      <c r="B5371" s="17">
        <v>5400</v>
      </c>
    </row>
    <row r="5372" spans="1:2" x14ac:dyDescent="0.45">
      <c r="A5372" s="16" t="s">
        <v>5798</v>
      </c>
      <c r="B5372" s="17">
        <v>5401</v>
      </c>
    </row>
    <row r="5373" spans="1:2" x14ac:dyDescent="0.45">
      <c r="A5373" s="16" t="s">
        <v>1805</v>
      </c>
      <c r="B5373" s="17">
        <v>1380</v>
      </c>
    </row>
    <row r="5374" spans="1:2" x14ac:dyDescent="0.45">
      <c r="A5374" s="16" t="s">
        <v>5799</v>
      </c>
      <c r="B5374" s="17">
        <v>5402</v>
      </c>
    </row>
    <row r="5375" spans="1:2" x14ac:dyDescent="0.45">
      <c r="A5375" s="16" t="s">
        <v>5800</v>
      </c>
      <c r="B5375" s="17">
        <v>5403</v>
      </c>
    </row>
    <row r="5376" spans="1:2" x14ac:dyDescent="0.45">
      <c r="A5376" s="16" t="s">
        <v>5801</v>
      </c>
      <c r="B5376" s="17">
        <v>5404</v>
      </c>
    </row>
    <row r="5377" spans="1:2" x14ac:dyDescent="0.45">
      <c r="A5377" s="16" t="s">
        <v>1415</v>
      </c>
      <c r="B5377" s="17">
        <v>988</v>
      </c>
    </row>
    <row r="5378" spans="1:2" x14ac:dyDescent="0.45">
      <c r="A5378" s="16" t="s">
        <v>5802</v>
      </c>
      <c r="B5378" s="17">
        <v>5405</v>
      </c>
    </row>
    <row r="5379" spans="1:2" x14ac:dyDescent="0.45">
      <c r="A5379" s="16" t="s">
        <v>5803</v>
      </c>
      <c r="B5379" s="17">
        <v>5406</v>
      </c>
    </row>
    <row r="5380" spans="1:2" x14ac:dyDescent="0.45">
      <c r="A5380" s="16" t="s">
        <v>1416</v>
      </c>
      <c r="B5380" s="17">
        <v>989</v>
      </c>
    </row>
    <row r="5381" spans="1:2" x14ac:dyDescent="0.45">
      <c r="A5381" s="16" t="s">
        <v>5804</v>
      </c>
      <c r="B5381" s="17">
        <v>5407</v>
      </c>
    </row>
    <row r="5382" spans="1:2" x14ac:dyDescent="0.45">
      <c r="A5382" s="16" t="s">
        <v>1869</v>
      </c>
      <c r="B5382" s="17">
        <v>1446</v>
      </c>
    </row>
    <row r="5383" spans="1:2" x14ac:dyDescent="0.45">
      <c r="A5383" s="16" t="s">
        <v>5805</v>
      </c>
      <c r="B5383" s="17">
        <v>5408</v>
      </c>
    </row>
    <row r="5384" spans="1:2" x14ac:dyDescent="0.45">
      <c r="A5384" s="16" t="s">
        <v>1806</v>
      </c>
      <c r="B5384" s="17">
        <v>1381</v>
      </c>
    </row>
    <row r="5385" spans="1:2" x14ac:dyDescent="0.45">
      <c r="A5385" s="16" t="s">
        <v>1807</v>
      </c>
      <c r="B5385" s="17">
        <v>1382</v>
      </c>
    </row>
    <row r="5386" spans="1:2" x14ac:dyDescent="0.45">
      <c r="A5386" s="16" t="s">
        <v>1870</v>
      </c>
      <c r="B5386" s="17">
        <v>1447</v>
      </c>
    </row>
    <row r="5387" spans="1:2" x14ac:dyDescent="0.45">
      <c r="A5387" s="16" t="s">
        <v>1808</v>
      </c>
      <c r="B5387" s="17">
        <v>1383</v>
      </c>
    </row>
    <row r="5388" spans="1:2" x14ac:dyDescent="0.45">
      <c r="A5388" s="16" t="s">
        <v>1417</v>
      </c>
      <c r="B5388" s="17">
        <v>990</v>
      </c>
    </row>
    <row r="5389" spans="1:2" x14ac:dyDescent="0.45">
      <c r="A5389" s="16" t="s">
        <v>5806</v>
      </c>
      <c r="B5389" s="17">
        <v>5409</v>
      </c>
    </row>
    <row r="5390" spans="1:2" x14ac:dyDescent="0.45">
      <c r="A5390" s="16" t="s">
        <v>5807</v>
      </c>
      <c r="B5390" s="17">
        <v>5410</v>
      </c>
    </row>
    <row r="5391" spans="1:2" x14ac:dyDescent="0.45">
      <c r="A5391" s="16" t="s">
        <v>5808</v>
      </c>
      <c r="B5391" s="17">
        <v>5411</v>
      </c>
    </row>
    <row r="5392" spans="1:2" x14ac:dyDescent="0.45">
      <c r="A5392" s="16" t="s">
        <v>1418</v>
      </c>
      <c r="B5392" s="17">
        <v>991</v>
      </c>
    </row>
    <row r="5393" spans="1:2" x14ac:dyDescent="0.45">
      <c r="A5393" s="16" t="s">
        <v>5809</v>
      </c>
      <c r="B5393" s="17">
        <v>5412</v>
      </c>
    </row>
    <row r="5394" spans="1:2" x14ac:dyDescent="0.45">
      <c r="A5394" s="16" t="s">
        <v>1419</v>
      </c>
      <c r="B5394" s="17">
        <v>992</v>
      </c>
    </row>
    <row r="5395" spans="1:2" x14ac:dyDescent="0.45">
      <c r="A5395" s="16" t="s">
        <v>5810</v>
      </c>
      <c r="B5395" s="17">
        <v>5413</v>
      </c>
    </row>
    <row r="5396" spans="1:2" x14ac:dyDescent="0.45">
      <c r="A5396" s="16" t="s">
        <v>5811</v>
      </c>
      <c r="B5396" s="17">
        <v>5414</v>
      </c>
    </row>
    <row r="5397" spans="1:2" x14ac:dyDescent="0.45">
      <c r="A5397" s="16" t="s">
        <v>5812</v>
      </c>
      <c r="B5397" s="17">
        <v>5415</v>
      </c>
    </row>
    <row r="5398" spans="1:2" x14ac:dyDescent="0.45">
      <c r="A5398" s="16" t="s">
        <v>1420</v>
      </c>
      <c r="B5398" s="17">
        <v>993</v>
      </c>
    </row>
    <row r="5399" spans="1:2" x14ac:dyDescent="0.45">
      <c r="A5399" s="16" t="s">
        <v>5813</v>
      </c>
      <c r="B5399" s="17">
        <v>5416</v>
      </c>
    </row>
    <row r="5400" spans="1:2" x14ac:dyDescent="0.45">
      <c r="A5400" s="16" t="s">
        <v>1421</v>
      </c>
      <c r="B5400" s="17">
        <v>994</v>
      </c>
    </row>
    <row r="5401" spans="1:2" x14ac:dyDescent="0.45">
      <c r="A5401" s="16" t="s">
        <v>5814</v>
      </c>
      <c r="B5401" s="17">
        <v>5417</v>
      </c>
    </row>
    <row r="5402" spans="1:2" x14ac:dyDescent="0.45">
      <c r="A5402" s="16" t="s">
        <v>5815</v>
      </c>
      <c r="B5402" s="17">
        <v>5418</v>
      </c>
    </row>
    <row r="5403" spans="1:2" x14ac:dyDescent="0.45">
      <c r="A5403" s="16" t="s">
        <v>5816</v>
      </c>
      <c r="B5403" s="17">
        <v>5419</v>
      </c>
    </row>
    <row r="5404" spans="1:2" x14ac:dyDescent="0.45">
      <c r="A5404" s="16" t="s">
        <v>5817</v>
      </c>
      <c r="B5404" s="17">
        <v>5420</v>
      </c>
    </row>
    <row r="5405" spans="1:2" x14ac:dyDescent="0.45">
      <c r="A5405" s="16" t="s">
        <v>5818</v>
      </c>
      <c r="B5405" s="17">
        <v>5421</v>
      </c>
    </row>
    <row r="5406" spans="1:2" x14ac:dyDescent="0.45">
      <c r="A5406" s="16" t="s">
        <v>1422</v>
      </c>
      <c r="B5406" s="17">
        <v>995</v>
      </c>
    </row>
    <row r="5407" spans="1:2" x14ac:dyDescent="0.45">
      <c r="A5407" s="16" t="s">
        <v>5819</v>
      </c>
      <c r="B5407" s="17">
        <v>5422</v>
      </c>
    </row>
    <row r="5408" spans="1:2" x14ac:dyDescent="0.45">
      <c r="A5408" s="16" t="s">
        <v>5820</v>
      </c>
      <c r="B5408" s="17">
        <v>5423</v>
      </c>
    </row>
    <row r="5409" spans="1:2" x14ac:dyDescent="0.45">
      <c r="A5409" s="16" t="s">
        <v>5821</v>
      </c>
      <c r="B5409" s="17">
        <v>5424</v>
      </c>
    </row>
    <row r="5410" spans="1:2" x14ac:dyDescent="0.45">
      <c r="A5410" s="16" t="s">
        <v>1423</v>
      </c>
      <c r="B5410" s="17">
        <v>996</v>
      </c>
    </row>
    <row r="5411" spans="1:2" x14ac:dyDescent="0.45">
      <c r="A5411" s="16" t="s">
        <v>1424</v>
      </c>
      <c r="B5411" s="17">
        <v>997</v>
      </c>
    </row>
    <row r="5412" spans="1:2" x14ac:dyDescent="0.45">
      <c r="A5412" s="16" t="s">
        <v>5822</v>
      </c>
      <c r="B5412" s="17">
        <v>5425</v>
      </c>
    </row>
    <row r="5413" spans="1:2" x14ac:dyDescent="0.45">
      <c r="A5413" s="16" t="s">
        <v>1425</v>
      </c>
      <c r="B5413" s="17">
        <v>998</v>
      </c>
    </row>
    <row r="5414" spans="1:2" x14ac:dyDescent="0.45">
      <c r="A5414" s="16" t="s">
        <v>1871</v>
      </c>
      <c r="B5414" s="17">
        <v>1448</v>
      </c>
    </row>
    <row r="5415" spans="1:2" x14ac:dyDescent="0.45">
      <c r="A5415" s="16" t="s">
        <v>5823</v>
      </c>
      <c r="B5415" s="17">
        <v>5426</v>
      </c>
    </row>
    <row r="5416" spans="1:2" x14ac:dyDescent="0.45">
      <c r="A5416" s="16" t="s">
        <v>1426</v>
      </c>
      <c r="B5416" s="17">
        <v>999</v>
      </c>
    </row>
    <row r="5417" spans="1:2" x14ac:dyDescent="0.45">
      <c r="A5417" s="16" t="s">
        <v>5824</v>
      </c>
      <c r="B5417" s="17">
        <v>5427</v>
      </c>
    </row>
    <row r="5418" spans="1:2" x14ac:dyDescent="0.45">
      <c r="A5418" s="16" t="s">
        <v>1872</v>
      </c>
      <c r="B5418" s="17">
        <v>1449</v>
      </c>
    </row>
    <row r="5419" spans="1:2" x14ac:dyDescent="0.45">
      <c r="A5419" s="16" t="s">
        <v>1427</v>
      </c>
      <c r="B5419" s="17">
        <v>1000</v>
      </c>
    </row>
    <row r="5420" spans="1:2" x14ac:dyDescent="0.45">
      <c r="A5420" s="16" t="s">
        <v>1809</v>
      </c>
      <c r="B5420" s="17">
        <v>1384</v>
      </c>
    </row>
    <row r="5421" spans="1:2" x14ac:dyDescent="0.45">
      <c r="A5421" s="16" t="s">
        <v>1428</v>
      </c>
      <c r="B5421" s="17">
        <v>1001</v>
      </c>
    </row>
  </sheetData>
  <pageMargins left="0.7" right="0.7" top="0.78740157499999996" bottom="0.78740157499999996" header="0.3" footer="0.3"/>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2"/>
  <dimension ref="A1:AT501"/>
  <sheetViews>
    <sheetView zoomScale="85" zoomScaleNormal="85" workbookViewId="0">
      <pane ySplit="7" topLeftCell="A8" activePane="bottomLeft" state="frozen"/>
      <selection activeCell="B10" sqref="B10"/>
      <selection pane="bottomLeft"/>
    </sheetView>
  </sheetViews>
  <sheetFormatPr defaultColWidth="0" defaultRowHeight="14.25" zeroHeight="1" x14ac:dyDescent="0.45"/>
  <cols>
    <col min="1" max="1" width="15.59765625" customWidth="1"/>
    <col min="2" max="3" width="14.265625" customWidth="1"/>
    <col min="4" max="4" width="19.86328125" customWidth="1"/>
    <col min="5" max="9" width="14.265625" customWidth="1"/>
    <col min="10" max="10" width="16.59765625" style="13" customWidth="1"/>
    <col min="11" max="11" width="14.265625" customWidth="1"/>
    <col min="12" max="12" width="17.86328125" customWidth="1"/>
    <col min="13" max="15" width="14.265625" customWidth="1"/>
    <col min="16" max="16" width="15.86328125" customWidth="1"/>
    <col min="17" max="23" width="14.265625" customWidth="1"/>
    <col min="24" max="24" width="15.3984375" customWidth="1"/>
    <col min="25" max="26" width="14.265625" customWidth="1"/>
    <col min="27" max="27" width="18.3984375" customWidth="1"/>
    <col min="28" max="29" width="18.59765625" customWidth="1"/>
    <col min="30" max="35" width="14.265625" customWidth="1"/>
    <col min="36" max="36" width="15.59765625" customWidth="1"/>
    <col min="37" max="41" width="14.265625" customWidth="1"/>
    <col min="42" max="42" width="23.265625" customWidth="1"/>
    <col min="43" max="43" width="20" customWidth="1"/>
    <col min="44" max="44" width="17.59765625" customWidth="1"/>
    <col min="45" max="46" width="14.265625" customWidth="1"/>
    <col min="47" max="16384" width="14.265625" hidden="1"/>
  </cols>
  <sheetData>
    <row r="1" spans="1:46" x14ac:dyDescent="0.45">
      <c r="A1" s="1" t="s">
        <v>257</v>
      </c>
      <c r="Q1" t="s">
        <v>256</v>
      </c>
    </row>
    <row r="2" spans="1:46" x14ac:dyDescent="0.45">
      <c r="A2" s="1">
        <v>0</v>
      </c>
      <c r="B2" t="s">
        <v>442</v>
      </c>
    </row>
    <row r="3" spans="1:46" x14ac:dyDescent="0.45">
      <c r="A3" s="1" t="s">
        <v>443</v>
      </c>
      <c r="B3" s="1" t="s">
        <v>441</v>
      </c>
    </row>
    <row r="4" spans="1:46" s="12" customFormat="1" ht="50.1" customHeight="1" x14ac:dyDescent="0.45">
      <c r="A4" s="14" t="s">
        <v>399</v>
      </c>
      <c r="B4" s="12" t="s">
        <v>400</v>
      </c>
      <c r="C4" s="12" t="s">
        <v>401</v>
      </c>
      <c r="D4" s="12" t="s">
        <v>402</v>
      </c>
      <c r="E4" s="12" t="s">
        <v>403</v>
      </c>
      <c r="F4" s="12" t="s">
        <v>416</v>
      </c>
      <c r="G4" s="12" t="s">
        <v>417</v>
      </c>
      <c r="H4" s="12" t="s">
        <v>418</v>
      </c>
      <c r="I4" s="12" t="s">
        <v>419</v>
      </c>
      <c r="J4" s="12" t="s">
        <v>420</v>
      </c>
      <c r="M4" s="12" t="s">
        <v>321</v>
      </c>
      <c r="N4" s="12" t="s">
        <v>321</v>
      </c>
      <c r="O4" s="12" t="s">
        <v>321</v>
      </c>
      <c r="P4" s="12" t="s">
        <v>311</v>
      </c>
      <c r="R4" s="12" t="s">
        <v>414</v>
      </c>
      <c r="S4" s="12" t="s">
        <v>414</v>
      </c>
      <c r="T4" s="12" t="s">
        <v>319</v>
      </c>
      <c r="U4" s="12" t="s">
        <v>259</v>
      </c>
      <c r="W4" s="12" t="s">
        <v>260</v>
      </c>
      <c r="Z4" s="12" t="s">
        <v>421</v>
      </c>
      <c r="AA4" s="12" t="s">
        <v>264</v>
      </c>
      <c r="AB4" s="12" t="s">
        <v>264</v>
      </c>
      <c r="AI4" s="12" t="s">
        <v>315</v>
      </c>
      <c r="AJ4" s="12" t="s">
        <v>315</v>
      </c>
      <c r="AM4" s="12" t="s">
        <v>310</v>
      </c>
      <c r="AN4" s="12" t="s">
        <v>398</v>
      </c>
      <c r="AP4" s="12" t="s">
        <v>308</v>
      </c>
      <c r="AR4" s="12" t="s">
        <v>413</v>
      </c>
    </row>
    <row r="5" spans="1:46" s="12" customFormat="1" ht="26.45" customHeight="1" x14ac:dyDescent="0.45">
      <c r="A5" s="24" t="s">
        <v>5869</v>
      </c>
      <c r="B5" s="25" t="s">
        <v>5870</v>
      </c>
      <c r="C5" s="25" t="s">
        <v>5871</v>
      </c>
      <c r="D5" s="25" t="s">
        <v>5872</v>
      </c>
      <c r="E5" s="25" t="s">
        <v>5873</v>
      </c>
      <c r="F5" s="25" t="s">
        <v>5874</v>
      </c>
      <c r="G5" s="25" t="s">
        <v>5875</v>
      </c>
      <c r="H5" s="25" t="s">
        <v>5876</v>
      </c>
      <c r="I5" s="25" t="s">
        <v>314</v>
      </c>
      <c r="J5" s="25" t="s">
        <v>5877</v>
      </c>
      <c r="K5" s="25" t="s">
        <v>5878</v>
      </c>
      <c r="L5" s="25" t="s">
        <v>5879</v>
      </c>
      <c r="M5" s="25" t="s">
        <v>5880</v>
      </c>
      <c r="N5" s="25" t="s">
        <v>5881</v>
      </c>
      <c r="O5" s="25" t="s">
        <v>5882</v>
      </c>
      <c r="P5" s="25" t="s">
        <v>5883</v>
      </c>
      <c r="Q5" s="25" t="s">
        <v>5884</v>
      </c>
      <c r="R5" s="25" t="s">
        <v>5885</v>
      </c>
      <c r="S5" s="25" t="s">
        <v>5886</v>
      </c>
      <c r="T5" s="25" t="s">
        <v>5887</v>
      </c>
      <c r="U5" s="25" t="s">
        <v>5888</v>
      </c>
      <c r="V5" s="25" t="s">
        <v>5889</v>
      </c>
      <c r="W5" s="25" t="s">
        <v>5890</v>
      </c>
      <c r="X5" s="25" t="s">
        <v>5891</v>
      </c>
      <c r="Y5" s="25" t="s">
        <v>5892</v>
      </c>
      <c r="Z5" s="25" t="s">
        <v>5893</v>
      </c>
      <c r="AA5" s="25" t="s">
        <v>5894</v>
      </c>
      <c r="AB5" s="25" t="s">
        <v>5895</v>
      </c>
      <c r="AC5" s="25" t="s">
        <v>5896</v>
      </c>
      <c r="AD5" s="25" t="s">
        <v>5897</v>
      </c>
      <c r="AE5" s="25" t="s">
        <v>5898</v>
      </c>
      <c r="AF5" s="25" t="s">
        <v>5899</v>
      </c>
      <c r="AG5" s="25" t="s">
        <v>5900</v>
      </c>
      <c r="AH5" s="25" t="s">
        <v>5901</v>
      </c>
      <c r="AI5" s="25" t="s">
        <v>5902</v>
      </c>
      <c r="AJ5" s="25" t="s">
        <v>5903</v>
      </c>
      <c r="AK5" s="25" t="s">
        <v>5904</v>
      </c>
      <c r="AL5" s="25" t="s">
        <v>5905</v>
      </c>
      <c r="AM5" s="25" t="s">
        <v>5906</v>
      </c>
      <c r="AN5" s="25" t="s">
        <v>5907</v>
      </c>
      <c r="AO5" s="25" t="s">
        <v>5908</v>
      </c>
      <c r="AP5" s="25" t="s">
        <v>5909</v>
      </c>
      <c r="AQ5" s="25" t="s">
        <v>5910</v>
      </c>
      <c r="AR5" s="25" t="s">
        <v>5911</v>
      </c>
      <c r="AS5" s="25" t="s">
        <v>5923</v>
      </c>
      <c r="AT5" s="25" t="s">
        <v>5922</v>
      </c>
    </row>
    <row r="6" spans="1:46" ht="54.6" customHeight="1" thickBot="1" x14ac:dyDescent="0.5">
      <c r="B6" s="4" t="s">
        <v>231</v>
      </c>
      <c r="C6" s="4" t="s">
        <v>230</v>
      </c>
      <c r="D6" s="4" t="s">
        <v>1</v>
      </c>
      <c r="E6" s="4"/>
      <c r="F6" s="4"/>
      <c r="G6" s="4"/>
      <c r="H6" s="4"/>
      <c r="I6" s="4"/>
      <c r="J6" s="4"/>
      <c r="K6" s="4" t="s">
        <v>229</v>
      </c>
      <c r="L6" s="4" t="s">
        <v>228</v>
      </c>
      <c r="M6" s="4" t="s">
        <v>227</v>
      </c>
      <c r="N6" s="4" t="s">
        <v>3</v>
      </c>
      <c r="O6" s="4" t="s">
        <v>232</v>
      </c>
      <c r="P6" s="4" t="s">
        <v>4</v>
      </c>
      <c r="Q6" s="4" t="s">
        <v>5</v>
      </c>
      <c r="R6" s="4" t="s">
        <v>233</v>
      </c>
      <c r="S6" s="4" t="s">
        <v>234</v>
      </c>
      <c r="T6" s="4" t="s">
        <v>235</v>
      </c>
      <c r="U6" s="4" t="s">
        <v>236</v>
      </c>
      <c r="V6" s="4" t="s">
        <v>237</v>
      </c>
      <c r="W6" s="4" t="s">
        <v>238</v>
      </c>
      <c r="X6" s="4" t="s">
        <v>239</v>
      </c>
      <c r="Y6" s="4" t="s">
        <v>240</v>
      </c>
      <c r="Z6" s="4" t="s">
        <v>241</v>
      </c>
      <c r="AA6" s="4"/>
      <c r="AB6" s="4"/>
      <c r="AC6" s="4" t="s">
        <v>243</v>
      </c>
      <c r="AD6" s="4" t="s">
        <v>242</v>
      </c>
      <c r="AE6" s="4" t="s">
        <v>244</v>
      </c>
      <c r="AF6" s="4" t="s">
        <v>245</v>
      </c>
      <c r="AG6" s="4" t="s">
        <v>246</v>
      </c>
      <c r="AH6" s="4" t="s">
        <v>247</v>
      </c>
      <c r="AI6" s="4"/>
      <c r="AJ6" s="4"/>
      <c r="AK6" s="4" t="s">
        <v>248</v>
      </c>
      <c r="AL6" s="4" t="s">
        <v>249</v>
      </c>
      <c r="AM6" s="4"/>
      <c r="AN6" s="4" t="s">
        <v>250</v>
      </c>
      <c r="AO6" s="4" t="s">
        <v>251</v>
      </c>
      <c r="AP6" s="4" t="s">
        <v>8</v>
      </c>
      <c r="AQ6" s="4" t="s">
        <v>252</v>
      </c>
    </row>
    <row r="7" spans="1:46" ht="65.45" customHeight="1" thickBot="1" x14ac:dyDescent="0.5">
      <c r="B7" s="5" t="s">
        <v>9</v>
      </c>
      <c r="C7" s="5" t="s">
        <v>10</v>
      </c>
      <c r="D7" s="7" t="s">
        <v>13</v>
      </c>
      <c r="E7" s="7" t="s">
        <v>312</v>
      </c>
      <c r="F7" s="7" t="s">
        <v>316</v>
      </c>
      <c r="G7" s="7" t="s">
        <v>313</v>
      </c>
      <c r="H7" s="7" t="s">
        <v>317</v>
      </c>
      <c r="I7" s="7" t="s">
        <v>314</v>
      </c>
      <c r="J7" s="7" t="s">
        <v>318</v>
      </c>
      <c r="K7" s="6" t="s">
        <v>11</v>
      </c>
      <c r="L7" s="7" t="s">
        <v>12</v>
      </c>
      <c r="M7" s="5" t="s">
        <v>2</v>
      </c>
      <c r="N7" s="5" t="s">
        <v>14</v>
      </c>
      <c r="O7" s="8" t="s">
        <v>15</v>
      </c>
      <c r="P7" s="5" t="s">
        <v>16</v>
      </c>
      <c r="Q7" s="6" t="s">
        <v>17</v>
      </c>
      <c r="R7" s="5" t="s">
        <v>18</v>
      </c>
      <c r="S7" s="5" t="s">
        <v>19</v>
      </c>
      <c r="T7" s="8" t="s">
        <v>20</v>
      </c>
      <c r="U7" s="8" t="s">
        <v>222</v>
      </c>
      <c r="V7" s="8" t="s">
        <v>21</v>
      </c>
      <c r="W7" s="6" t="s">
        <v>22</v>
      </c>
      <c r="X7" s="9" t="s">
        <v>33</v>
      </c>
      <c r="Y7" s="9" t="s">
        <v>23</v>
      </c>
      <c r="Z7" s="9" t="s">
        <v>261</v>
      </c>
      <c r="AA7" s="10" t="s">
        <v>262</v>
      </c>
      <c r="AB7" s="10" t="s">
        <v>263</v>
      </c>
      <c r="AC7" s="9" t="s">
        <v>62</v>
      </c>
      <c r="AD7" s="9" t="s">
        <v>61</v>
      </c>
      <c r="AE7" s="6" t="s">
        <v>24</v>
      </c>
      <c r="AF7" s="6" t="s">
        <v>25</v>
      </c>
      <c r="AG7" s="6" t="s">
        <v>26</v>
      </c>
      <c r="AH7" s="6" t="s">
        <v>27</v>
      </c>
      <c r="AI7" s="6" t="s">
        <v>320</v>
      </c>
      <c r="AJ7" s="6" t="s">
        <v>323</v>
      </c>
      <c r="AK7" s="7" t="s">
        <v>28</v>
      </c>
      <c r="AL7" s="8" t="s">
        <v>29</v>
      </c>
      <c r="AM7" s="8" t="s">
        <v>309</v>
      </c>
      <c r="AN7" s="6" t="s">
        <v>30</v>
      </c>
      <c r="AO7" s="6" t="s">
        <v>7</v>
      </c>
      <c r="AP7" s="6" t="s">
        <v>31</v>
      </c>
      <c r="AQ7" s="7" t="s">
        <v>32</v>
      </c>
      <c r="AR7" s="26" t="s">
        <v>226</v>
      </c>
      <c r="AS7" s="51" t="s">
        <v>5914</v>
      </c>
      <c r="AT7" s="51" t="s">
        <v>5921</v>
      </c>
    </row>
    <row r="8" spans="1:46" x14ac:dyDescent="0.45">
      <c r="B8" t="str">
        <f>TRIM(Funde_observations_osservazioni!B11)</f>
        <v>Fomes</v>
      </c>
      <c r="C8" t="str">
        <f>TRIM(Funde_observations_osservazioni!C11)</f>
        <v>fomentarius</v>
      </c>
      <c r="D8" t="str">
        <f>TRIM(Funde_observations_osservazioni!D11)</f>
        <v>(L. : Fr.) J.J. Kickx</v>
      </c>
      <c r="E8" t="str">
        <f>TRIM(Funde_observations_osservazioni!AN11)</f>
        <v>fomentarius</v>
      </c>
      <c r="F8" t="str">
        <f>TRIM(Funde_observations_osservazioni!AO11)</f>
        <v>(L.) Fr.</v>
      </c>
      <c r="G8" t="str">
        <f>TRIM(Funde_observations_osservazioni!AP11)</f>
        <v>fomentarius</v>
      </c>
      <c r="H8" t="str">
        <f>TRIM(Funde_observations_osservazioni!AQ11)</f>
        <v>(L.) Fr.</v>
      </c>
      <c r="I8" t="str">
        <f>TRIM(Funde_observations_osservazioni!AR11)</f>
        <v>fomentarius</v>
      </c>
      <c r="J8" t="str">
        <f>TRIM(Funde_observations_osservazioni!AS11)</f>
        <v>(L.) Fr.</v>
      </c>
      <c r="K8" t="str">
        <f ca="1">IFERROR(VLOOKUP(Funde_observations_osservazioni!E11,Praezis_mapping, 2, FALSE)&amp;"", "")</f>
        <v>1</v>
      </c>
      <c r="L8" t="str">
        <f>TRIM(Funde_observations_osservazioni!AT11)</f>
        <v/>
      </c>
      <c r="M8" t="str">
        <f>TRIM(Funde_observations_osservazioni!F11)</f>
        <v>andrin.gross@wsl.ch</v>
      </c>
      <c r="N8" t="str">
        <f>TRIM(Funde_observations_osservazioni!G11)</f>
        <v>andrin.gross@wsl.ch</v>
      </c>
      <c r="O8" t="str">
        <f>TRIM(Funde_observations_osservazioni!H11)</f>
        <v>andrin.gross@wsl.ch</v>
      </c>
      <c r="P8" s="163">
        <f>IF(Funde_observations_osservazioni!I11=0, "", Funde_observations_osservazioni!I11)</f>
        <v>44301</v>
      </c>
      <c r="Q8" t="str">
        <f ca="1">IFERROR(VLOOKUP(Funde_observations_osservazioni!J11,Datkante_mapping,2,FALSE)&amp;"",  "")</f>
        <v>1</v>
      </c>
      <c r="R8" t="str">
        <f>Funde_observations_osservazioni!K11&amp;""</f>
        <v>2676105</v>
      </c>
      <c r="S8" t="str">
        <f>Funde_observations_osservazioni!L11&amp;""</f>
        <v>1246270</v>
      </c>
      <c r="T8" t="str">
        <f>Funde_observations_osservazioni!N11&amp;""</f>
        <v>32</v>
      </c>
      <c r="U8" t="str">
        <f>Funde_observations_osservazioni!O11&amp;""</f>
        <v>535</v>
      </c>
      <c r="V8" t="str">
        <f>Funde_observations_osservazioni!P11&amp;""</f>
        <v>Rameren</v>
      </c>
      <c r="W8" t="str">
        <f ca="1">IFERROR(VLOOKUP(Funde_observations_osservazioni!V11,Delarze_mapping,2,FALSE)&amp;"", "")</f>
        <v>204</v>
      </c>
      <c r="X8" t="str">
        <f ca="1">IFERROR(VLOOKUP(Funde_observations_osservazioni!R11,Subgrob_mapping,2,FALSE)&amp;"","")</f>
        <v>3</v>
      </c>
      <c r="Y8" t="str">
        <f ca="1">IFERROR(VLOOKUP(Funde_observations_osservazioni!S11,Subfein_mapping,2,FALSE)&amp;"", "")</f>
        <v/>
      </c>
      <c r="Z8" t="str">
        <f ca="1">IFERROR(VLOOKUP(Funde_observations_osservazioni!W11,Table245_Host_tree[],2,FALSE)&amp;"", "")</f>
        <v>393</v>
      </c>
      <c r="AA8" t="str">
        <f>TRIM(Funde_observations_osservazioni!X11)</f>
        <v/>
      </c>
      <c r="AB8" t="str">
        <f>TRIM(Funde_observations_osservazioni!Y11)</f>
        <v/>
      </c>
      <c r="AC8" t="str">
        <f ca="1">IFERROR(VLOOKUP(Funde_observations_osservazioni!T11,Holzabgr_mapping,2,FALSE)&amp;"", "")</f>
        <v>11</v>
      </c>
      <c r="AD8" t="str">
        <f ca="1">IFERROR(VLOOKUP(Funde_observations_osservazioni!U11,Holzqual_mapping,2,FALSE)&amp;"", "")</f>
        <v>3</v>
      </c>
      <c r="AE8" t="str">
        <f ca="1">IFERROR(VLOOKUP(Funde_observations_osservazioni!Z11,Table24_Near_tree[],2,FALSE)&amp;"", "")</f>
        <v>3</v>
      </c>
      <c r="AF8" t="str">
        <f ca="1">IFERROR(VLOOKUP(Funde_observations_osservazioni!AA11,Table24_Near_tree[],2,FALSE)&amp;"", "")</f>
        <v>2</v>
      </c>
      <c r="AG8" t="str">
        <f ca="1">IFERROR(VLOOKUP(Funde_observations_osservazioni!AB11,Table24_Near_tree[],2,FALSE)&amp;"", "")</f>
        <v>1</v>
      </c>
      <c r="AH8" t="str">
        <f ca="1">IFERROR(VLOOKUP(Funde_observations_osservazioni!AC11,Anzfrk_mapping,2,FALSE)&amp;"", "")</f>
        <v/>
      </c>
      <c r="AI8" t="str">
        <f ca="1">IFERROR(VLOOKUP(Funde_observations_osservazioni!AD11,Sex_stage_mapping,2,FALSE)&amp;"", "")</f>
        <v>1</v>
      </c>
      <c r="AJ8" t="str">
        <f ca="1">IFERROR(VLOOKUP(Funde_observations_osservazioni!AE11,Rust_spore_type_mapping,2,FALSE)&amp;"", "")</f>
        <v/>
      </c>
      <c r="AK8" t="str">
        <f ca="1">TRIM(Funde_observations_osservazioni!AU11)</f>
        <v>sehr steil</v>
      </c>
      <c r="AL8" t="str">
        <f>TRIM( Funde_observations_osservazioni!AH11)</f>
        <v>AG_2019120</v>
      </c>
      <c r="AM8" t="str">
        <f>TRIM(Funde_observations_osservazioni!AI11)</f>
        <v>XX_Pl56_99</v>
      </c>
      <c r="AN8" t="str">
        <f ca="1">IFERROR(VLOOKUP(Funde_observations_osservazioni!AG11,Table28_Herbaria[],2,FALSE)&amp;"", "")</f>
        <v>1</v>
      </c>
      <c r="AO8" t="str">
        <f ca="1">IFERROR(VLOOKUP(Funde_observations_osservazioni!AF11,Beleg_mapping,2,FALSE)&amp;"","")</f>
        <v>3</v>
      </c>
      <c r="AP8" t="str">
        <f>IFERROR(VLOOKUP(Funde_observations_osservazioni!AJ11,Tabelle10_literature[],2,FALSE)&amp;"", "")</f>
        <v>17</v>
      </c>
      <c r="AQ8" t="str">
        <f ca="1">TRIM(Funde_observations_osservazioni!AV11)</f>
        <v>zusätzliches Bestimmungswerk: ExXY et al. 2020</v>
      </c>
      <c r="AR8" t="str">
        <f ca="1">IFERROR(VLOOKUP(Funde_observations_osservazioni!AK11,Rest_mapping,2,0)&amp;"","")</f>
        <v>1</v>
      </c>
      <c r="AS8" t="str">
        <f ca="1">IFERROR(VLOOKUP(Funde_observations_osservazioni!AL11,Oeff_privat_mapping,2,0)&amp;"","")</f>
        <v>1</v>
      </c>
      <c r="AT8" t="str">
        <f ca="1">IFERROR(VLOOKUP(Funde_observations_osservazioni!AM11,Namen_pub_mapping,2,0)&amp;"","")</f>
        <v>1</v>
      </c>
    </row>
    <row r="9" spans="1:46" x14ac:dyDescent="0.45">
      <c r="B9" t="str">
        <f>TRIM(Funde_observations_osservazioni!B12)</f>
        <v/>
      </c>
      <c r="C9" t="str">
        <f>TRIM(Funde_observations_osservazioni!C12)</f>
        <v/>
      </c>
      <c r="D9" t="str">
        <f>TRIM(Funde_observations_osservazioni!D12)</f>
        <v/>
      </c>
      <c r="E9" t="str">
        <f>TRIM(Funde_observations_osservazioni!AN12)</f>
        <v/>
      </c>
      <c r="F9" t="str">
        <f>TRIM(Funde_observations_osservazioni!AO12)</f>
        <v/>
      </c>
      <c r="G9" t="str">
        <f>TRIM(Funde_observations_osservazioni!AP12)</f>
        <v/>
      </c>
      <c r="H9" t="str">
        <f>TRIM(Funde_observations_osservazioni!AQ12)</f>
        <v/>
      </c>
      <c r="I9" t="str">
        <f>TRIM(Funde_observations_osservazioni!AR12)</f>
        <v/>
      </c>
      <c r="J9" t="str">
        <f>TRIM(Funde_observations_osservazioni!AS12)</f>
        <v/>
      </c>
      <c r="K9" t="str">
        <f>IFERROR(VLOOKUP(Funde_observations_osservazioni!E12,Table31_Praezis[], 2, FALSE)&amp;"", "")</f>
        <v/>
      </c>
      <c r="L9" t="str">
        <f>TRIM(Funde_observations_osservazioni!AT12)</f>
        <v/>
      </c>
      <c r="M9" t="str">
        <f>TRIM(Funde_observations_osservazioni!F12)</f>
        <v/>
      </c>
      <c r="N9" t="str">
        <f>TRIM(Funde_observations_osservazioni!G12)</f>
        <v/>
      </c>
      <c r="O9" t="str">
        <f>TRIM(Funde_observations_osservazioni!H12)</f>
        <v/>
      </c>
      <c r="P9" s="161" t="str">
        <f>IF(Funde_observations_osservazioni!I12=0, "", TEXT(Funde_observations_osservazioni!I12,"dd/mm/yyyy"))</f>
        <v/>
      </c>
      <c r="Q9" t="str">
        <f>IFERROR(VLOOKUP(Funde_observations_osservazioni!J12,Table32_Datkante[],2,FALSE)&amp;"",  "")</f>
        <v/>
      </c>
      <c r="R9" t="str">
        <f>Funde_observations_osservazioni!K12&amp;""</f>
        <v/>
      </c>
      <c r="S9" t="str">
        <f>Funde_observations_osservazioni!L12&amp;""</f>
        <v/>
      </c>
      <c r="T9" t="str">
        <f>Funde_observations_osservazioni!N12&amp;""</f>
        <v/>
      </c>
      <c r="U9" t="str">
        <f>Funde_observations_osservazioni!O12&amp;""</f>
        <v/>
      </c>
      <c r="V9" t="str">
        <f>Funde_observations_osservazioni!P12&amp;""</f>
        <v/>
      </c>
      <c r="W9" t="str">
        <f ca="1">IFERROR(VLOOKUP(Funde_observations_osservazioni!V12,Table30_Delarze[],2,FALSE)&amp;"", "")</f>
        <v/>
      </c>
      <c r="X9" t="str">
        <f>IFERROR(VLOOKUP(Funde_observations_osservazioni!R12,Table6_Subgrob[],2,FALSE)&amp;"","")</f>
        <v/>
      </c>
      <c r="Y9" t="str">
        <f>IFERROR(VLOOKUP(Funde_observations_osservazioni!S12,#REF!,2,FALSE)&amp;"", "")</f>
        <v/>
      </c>
      <c r="Z9" t="str">
        <f ca="1">IFERROR(VLOOKUP(Funde_observations_osservazioni!W12,Table245_Host_tree[],2,FALSE)&amp;"", "")</f>
        <v/>
      </c>
      <c r="AA9" t="str">
        <f>TRIM(Funde_observations_osservazioni!X12)</f>
        <v/>
      </c>
      <c r="AB9" t="str">
        <f>TRIM(Funde_observations_osservazioni!Y12)</f>
        <v/>
      </c>
      <c r="AC9" t="str">
        <f ca="1">IFERROR(VLOOKUP(Funde_observations_osservazioni!T12,Holzabgr_mapping,2,FALSE)&amp;"", "")</f>
        <v/>
      </c>
      <c r="AD9" t="str">
        <f ca="1">IFERROR(VLOOKUP(Funde_observations_osservazioni!U12,Holzqual_mapping,2,FALSE)&amp;"", "")</f>
        <v/>
      </c>
      <c r="AE9" t="str">
        <f ca="1">IFERROR(VLOOKUP(Funde_observations_osservazioni!Z12,Table24_Near_tree[],2,FALSE)&amp;"", "")</f>
        <v/>
      </c>
      <c r="AF9" t="str">
        <f ca="1">IFERROR(VLOOKUP(Funde_observations_osservazioni!AA12,Table24_Near_tree[],2,FALSE)&amp;"", "")</f>
        <v/>
      </c>
      <c r="AG9" t="str">
        <f ca="1">IFERROR(VLOOKUP(Funde_observations_osservazioni!AB12,Table24_Near_tree[],2,FALSE)&amp;"", "")</f>
        <v/>
      </c>
      <c r="AH9" t="str">
        <f ca="1">IFERROR(VLOOKUP(Funde_observations_osservazioni!AC12,Anzfrk_mapping,2,FALSE)&amp;"", "")</f>
        <v/>
      </c>
      <c r="AI9" t="str">
        <f ca="1">IFERROR(VLOOKUP(Funde_observations_osservazioni!AD12,Sex_stage_mapping,2,FALSE)&amp;"", "")</f>
        <v/>
      </c>
      <c r="AJ9" t="str">
        <f ca="1">IFERROR(VLOOKUP(Funde_observations_osservazioni!AE12,Rust_spore_type_mapping,2,FALSE)&amp;"", "")</f>
        <v/>
      </c>
      <c r="AK9" t="str">
        <f>TRIM(Funde_observations_osservazioni!AU12)</f>
        <v/>
      </c>
      <c r="AL9" t="str">
        <f>TRIM( Funde_observations_osservazioni!AH12)</f>
        <v/>
      </c>
      <c r="AM9" t="str">
        <f>TRIM(Funde_observations_osservazioni!AI12)</f>
        <v/>
      </c>
      <c r="AN9" t="str">
        <f ca="1">IFERROR(VLOOKUP(Funde_observations_osservazioni!AG12,Table28_Herbaria[],2,FALSE)&amp;"", "")</f>
        <v/>
      </c>
      <c r="AO9" t="str">
        <f ca="1">IFERROR(VLOOKUP(Funde_observations_osservazioni!AF12,Beleg_mapping,2,FALSE)&amp;"","")</f>
        <v/>
      </c>
      <c r="AP9" t="str">
        <f>IFERROR(VLOOKUP(Funde_observations_osservazioni!AJ12,Tabelle10_literature[],2,FALSE)&amp;"", "")</f>
        <v/>
      </c>
      <c r="AQ9" t="str">
        <f>TRIM(Funde_observations_osservazioni!AV12)</f>
        <v/>
      </c>
      <c r="AR9" t="str">
        <f ca="1">IFERROR(VLOOKUP(Funde_observations_osservazioni!AK12,Rest_mapping,2,0)&amp;"","")</f>
        <v/>
      </c>
      <c r="AS9" t="str">
        <f ca="1">IFERROR(VLOOKUP(Funde_observations_osservazioni!AL12,Oeff_privat_mapping,2,0)&amp;"","")</f>
        <v/>
      </c>
      <c r="AT9" t="str">
        <f ca="1">IFERROR(VLOOKUP(Funde_observations_osservazioni!AM12,Namen_pub_mapping,2,0)&amp;"","")</f>
        <v/>
      </c>
    </row>
    <row r="10" spans="1:46" x14ac:dyDescent="0.45">
      <c r="B10" t="str">
        <f>TRIM(Funde_observations_osservazioni!B13)</f>
        <v/>
      </c>
      <c r="C10" t="str">
        <f>TRIM(Funde_observations_osservazioni!C13)</f>
        <v/>
      </c>
      <c r="D10" t="str">
        <f>TRIM(Funde_observations_osservazioni!D13)</f>
        <v/>
      </c>
      <c r="E10" t="str">
        <f>TRIM(Funde_observations_osservazioni!AN13)</f>
        <v/>
      </c>
      <c r="F10" t="str">
        <f>TRIM(Funde_observations_osservazioni!AO13)</f>
        <v/>
      </c>
      <c r="G10" t="str">
        <f>TRIM(Funde_observations_osservazioni!AP13)</f>
        <v/>
      </c>
      <c r="H10" t="str">
        <f>TRIM(Funde_observations_osservazioni!AQ13)</f>
        <v/>
      </c>
      <c r="I10" t="str">
        <f>TRIM(Funde_observations_osservazioni!AR13)</f>
        <v/>
      </c>
      <c r="J10" t="str">
        <f>TRIM(Funde_observations_osservazioni!AS13)</f>
        <v/>
      </c>
      <c r="K10" t="str">
        <f>IFERROR(VLOOKUP(Funde_observations_osservazioni!E13,Table31_Praezis[], 2, FALSE)&amp;"", "")</f>
        <v/>
      </c>
      <c r="L10" t="str">
        <f>TRIM(Funde_observations_osservazioni!AT13)</f>
        <v/>
      </c>
      <c r="M10" t="str">
        <f>TRIM(Funde_observations_osservazioni!F13)</f>
        <v/>
      </c>
      <c r="N10" t="str">
        <f>TRIM(Funde_observations_osservazioni!G13)</f>
        <v/>
      </c>
      <c r="O10" t="str">
        <f>TRIM(Funde_observations_osservazioni!H13)</f>
        <v/>
      </c>
      <c r="P10" s="161" t="str">
        <f>IF(Funde_observations_osservazioni!I13=0, "", TEXT(Funde_observations_osservazioni!I13,"dd/mm/yyyy"))</f>
        <v/>
      </c>
      <c r="Q10" t="str">
        <f>IFERROR(VLOOKUP(Funde_observations_osservazioni!J13,Table32_Datkante[],2,FALSE)&amp;"",  "")</f>
        <v/>
      </c>
      <c r="R10" t="str">
        <f>Funde_observations_osservazioni!K13&amp;""</f>
        <v/>
      </c>
      <c r="S10" t="str">
        <f>Funde_observations_osservazioni!L13&amp;""</f>
        <v/>
      </c>
      <c r="T10" t="str">
        <f>Funde_observations_osservazioni!N13&amp;""</f>
        <v/>
      </c>
      <c r="U10" t="str">
        <f>Funde_observations_osservazioni!O13&amp;""</f>
        <v/>
      </c>
      <c r="V10" t="str">
        <f>Funde_observations_osservazioni!P13&amp;""</f>
        <v/>
      </c>
      <c r="W10" t="str">
        <f ca="1">IFERROR(VLOOKUP(Funde_observations_osservazioni!V13,Table30_Delarze[],2,FALSE)&amp;"", "")</f>
        <v/>
      </c>
      <c r="X10" t="str">
        <f>IFERROR(VLOOKUP(Funde_observations_osservazioni!R13,Table6_Subgrob[],2,FALSE)&amp;"","")</f>
        <v/>
      </c>
      <c r="Y10" t="str">
        <f>IFERROR(VLOOKUP(Funde_observations_osservazioni!S13,#REF!,2,FALSE)&amp;"", "")</f>
        <v/>
      </c>
      <c r="Z10" t="str">
        <f ca="1">IFERROR(VLOOKUP(Funde_observations_osservazioni!W13,Table245_Host_tree[],2,FALSE)&amp;"", "")</f>
        <v/>
      </c>
      <c r="AA10" t="str">
        <f>TRIM(Funde_observations_osservazioni!X13)</f>
        <v/>
      </c>
      <c r="AB10" t="str">
        <f>TRIM(Funde_observations_osservazioni!Y13)</f>
        <v/>
      </c>
      <c r="AC10" t="str">
        <f ca="1">IFERROR(VLOOKUP(Funde_observations_osservazioni!T13,Holzabgr_mapping,2,FALSE)&amp;"", "")</f>
        <v/>
      </c>
      <c r="AD10" t="str">
        <f ca="1">IFERROR(VLOOKUP(Funde_observations_osservazioni!U13,Holzqual_mapping,2,FALSE)&amp;"", "")</f>
        <v/>
      </c>
      <c r="AE10" t="str">
        <f ca="1">IFERROR(VLOOKUP(Funde_observations_osservazioni!Z13,Table24_Near_tree[],2,FALSE)&amp;"", "")</f>
        <v/>
      </c>
      <c r="AF10" t="str">
        <f ca="1">IFERROR(VLOOKUP(Funde_observations_osservazioni!AA13,Table24_Near_tree[],2,FALSE)&amp;"", "")</f>
        <v/>
      </c>
      <c r="AG10" t="str">
        <f ca="1">IFERROR(VLOOKUP(Funde_observations_osservazioni!AB13,Table24_Near_tree[],2,FALSE)&amp;"", "")</f>
        <v/>
      </c>
      <c r="AH10" t="str">
        <f ca="1">IFERROR(VLOOKUP(Funde_observations_osservazioni!AC13,Anzfrk_mapping,2,FALSE)&amp;"", "")</f>
        <v/>
      </c>
      <c r="AI10" t="str">
        <f ca="1">IFERROR(VLOOKUP(Funde_observations_osservazioni!AD13,Sex_stage_mapping,2,FALSE)&amp;"", "")</f>
        <v/>
      </c>
      <c r="AJ10" t="str">
        <f ca="1">IFERROR(VLOOKUP(Funde_observations_osservazioni!AE13,Rust_spore_type_mapping,2,FALSE)&amp;"", "")</f>
        <v/>
      </c>
      <c r="AK10" t="str">
        <f>TRIM(Funde_observations_osservazioni!AU13)</f>
        <v/>
      </c>
      <c r="AL10" t="str">
        <f>TRIM( Funde_observations_osservazioni!AH13)</f>
        <v/>
      </c>
      <c r="AM10" t="str">
        <f>TRIM(Funde_observations_osservazioni!AI13)</f>
        <v/>
      </c>
      <c r="AN10" t="str">
        <f ca="1">IFERROR(VLOOKUP(Funde_observations_osservazioni!AG13,Table28_Herbaria[],2,FALSE)&amp;"", "")</f>
        <v/>
      </c>
      <c r="AO10" t="str">
        <f ca="1">IFERROR(VLOOKUP(Funde_observations_osservazioni!AF13,Beleg_mapping,2,FALSE)&amp;"","")</f>
        <v/>
      </c>
      <c r="AP10" t="str">
        <f>IFERROR(VLOOKUP(Funde_observations_osservazioni!AJ13,Tabelle10_literature[],2,FALSE)&amp;"", "")</f>
        <v/>
      </c>
      <c r="AQ10" t="str">
        <f>TRIM(Funde_observations_osservazioni!AV13)</f>
        <v/>
      </c>
      <c r="AR10" t="str">
        <f ca="1">IFERROR(VLOOKUP(Funde_observations_osservazioni!AK13,Rest_mapping,2,0)&amp;"","")</f>
        <v/>
      </c>
      <c r="AS10" t="str">
        <f ca="1">IFERROR(VLOOKUP(Funde_observations_osservazioni!AL13,Oeff_privat_mapping,2,0)&amp;"","")</f>
        <v/>
      </c>
      <c r="AT10" t="str">
        <f ca="1">IFERROR(VLOOKUP(Funde_observations_osservazioni!AM13,Namen_pub_mapping,2,0)&amp;"","")</f>
        <v/>
      </c>
    </row>
    <row r="11" spans="1:46" x14ac:dyDescent="0.45">
      <c r="B11" t="str">
        <f>TRIM(Funde_observations_osservazioni!B14)</f>
        <v/>
      </c>
      <c r="C11" t="str">
        <f>TRIM(Funde_observations_osservazioni!C14)</f>
        <v/>
      </c>
      <c r="D11" t="str">
        <f>TRIM(Funde_observations_osservazioni!D14)</f>
        <v/>
      </c>
      <c r="E11" t="str">
        <f>TRIM(Funde_observations_osservazioni!AN14)</f>
        <v/>
      </c>
      <c r="F11" t="str">
        <f>TRIM(Funde_observations_osservazioni!AO14)</f>
        <v/>
      </c>
      <c r="G11" t="str">
        <f>TRIM(Funde_observations_osservazioni!AP14)</f>
        <v/>
      </c>
      <c r="H11" t="str">
        <f>TRIM(Funde_observations_osservazioni!AQ14)</f>
        <v/>
      </c>
      <c r="I11" t="str">
        <f>TRIM(Funde_observations_osservazioni!AR14)</f>
        <v/>
      </c>
      <c r="J11" t="str">
        <f>TRIM(Funde_observations_osservazioni!AS14)</f>
        <v/>
      </c>
      <c r="K11" t="str">
        <f>IFERROR(VLOOKUP(Funde_observations_osservazioni!E14,Table31_Praezis[], 2, FALSE)&amp;"", "")</f>
        <v/>
      </c>
      <c r="L11" t="str">
        <f>TRIM(Funde_observations_osservazioni!AT14)</f>
        <v/>
      </c>
      <c r="M11" t="str">
        <f>TRIM(Funde_observations_osservazioni!F14)</f>
        <v/>
      </c>
      <c r="N11" t="str">
        <f>TRIM(Funde_observations_osservazioni!G14)</f>
        <v/>
      </c>
      <c r="O11" t="str">
        <f>TRIM(Funde_observations_osservazioni!H14)</f>
        <v/>
      </c>
      <c r="P11" s="161" t="str">
        <f>IF(Funde_observations_osservazioni!I14=0, "", TEXT(Funde_observations_osservazioni!I14,"dd/mm/yyyy"))</f>
        <v/>
      </c>
      <c r="Q11" t="str">
        <f>IFERROR(VLOOKUP(Funde_observations_osservazioni!J14,Table32_Datkante[],2,FALSE)&amp;"",  "")</f>
        <v/>
      </c>
      <c r="R11" t="str">
        <f>Funde_observations_osservazioni!K14&amp;""</f>
        <v/>
      </c>
      <c r="S11" t="str">
        <f>Funde_observations_osservazioni!L14&amp;""</f>
        <v/>
      </c>
      <c r="T11" t="str">
        <f>Funde_observations_osservazioni!N14&amp;""</f>
        <v/>
      </c>
      <c r="U11" t="str">
        <f>Funde_observations_osservazioni!O14&amp;""</f>
        <v/>
      </c>
      <c r="V11" t="str">
        <f>Funde_observations_osservazioni!P14&amp;""</f>
        <v/>
      </c>
      <c r="W11" t="str">
        <f ca="1">IFERROR(VLOOKUP(Funde_observations_osservazioni!V14,Table30_Delarze[],2,FALSE)&amp;"", "")</f>
        <v/>
      </c>
      <c r="X11" t="str">
        <f>IFERROR(VLOOKUP(Funde_observations_osservazioni!R14,Table6_Subgrob[],2,FALSE)&amp;"","")</f>
        <v/>
      </c>
      <c r="Y11" t="str">
        <f>IFERROR(VLOOKUP(Funde_observations_osservazioni!S14,#REF!,2,FALSE)&amp;"", "")</f>
        <v/>
      </c>
      <c r="Z11" t="str">
        <f ca="1">IFERROR(VLOOKUP(Funde_observations_osservazioni!W14,Table245_Host_tree[],2,FALSE)&amp;"", "")</f>
        <v/>
      </c>
      <c r="AA11" t="str">
        <f>TRIM(Funde_observations_osservazioni!X14)</f>
        <v/>
      </c>
      <c r="AB11" t="str">
        <f>TRIM(Funde_observations_osservazioni!Y14)</f>
        <v/>
      </c>
      <c r="AC11" t="str">
        <f ca="1">IFERROR(VLOOKUP(Funde_observations_osservazioni!T14,Holzabgr_mapping,2,FALSE)&amp;"", "")</f>
        <v/>
      </c>
      <c r="AD11" t="str">
        <f ca="1">IFERROR(VLOOKUP(Funde_observations_osservazioni!U14,Holzqual_mapping,2,FALSE)&amp;"", "")</f>
        <v/>
      </c>
      <c r="AE11" t="str">
        <f ca="1">IFERROR(VLOOKUP(Funde_observations_osservazioni!Z14,Table24_Near_tree[],2,FALSE)&amp;"", "")</f>
        <v/>
      </c>
      <c r="AF11" t="str">
        <f ca="1">IFERROR(VLOOKUP(Funde_observations_osservazioni!AA14,Table24_Near_tree[],2,FALSE)&amp;"", "")</f>
        <v/>
      </c>
      <c r="AG11" t="str">
        <f ca="1">IFERROR(VLOOKUP(Funde_observations_osservazioni!AB14,Table24_Near_tree[],2,FALSE)&amp;"", "")</f>
        <v/>
      </c>
      <c r="AH11" t="str">
        <f ca="1">IFERROR(VLOOKUP(Funde_observations_osservazioni!AC14,Anzfrk_mapping,2,FALSE)&amp;"", "")</f>
        <v/>
      </c>
      <c r="AI11" t="str">
        <f ca="1">IFERROR(VLOOKUP(Funde_observations_osservazioni!AD14,Sex_stage_mapping,2,FALSE)&amp;"", "")</f>
        <v/>
      </c>
      <c r="AJ11" t="str">
        <f ca="1">IFERROR(VLOOKUP(Funde_observations_osservazioni!AE14,Rust_spore_type_mapping,2,FALSE)&amp;"", "")</f>
        <v/>
      </c>
      <c r="AK11" t="str">
        <f>TRIM(Funde_observations_osservazioni!AU14)</f>
        <v/>
      </c>
      <c r="AL11" t="str">
        <f>TRIM( Funde_observations_osservazioni!AH14)</f>
        <v/>
      </c>
      <c r="AM11" t="str">
        <f>TRIM(Funde_observations_osservazioni!AI14)</f>
        <v/>
      </c>
      <c r="AN11" t="str">
        <f ca="1">IFERROR(VLOOKUP(Funde_observations_osservazioni!AG14,Table28_Herbaria[],2,FALSE)&amp;"", "")</f>
        <v/>
      </c>
      <c r="AO11" t="str">
        <f ca="1">IFERROR(VLOOKUP(Funde_observations_osservazioni!AF14,Beleg_mapping,2,FALSE)&amp;"","")</f>
        <v/>
      </c>
      <c r="AP11" t="str">
        <f>IFERROR(VLOOKUP(Funde_observations_osservazioni!AJ14,Tabelle10_literature[],2,FALSE)&amp;"", "")</f>
        <v/>
      </c>
      <c r="AQ11" t="str">
        <f>TRIM(Funde_observations_osservazioni!AV14)</f>
        <v/>
      </c>
      <c r="AR11" t="str">
        <f ca="1">IFERROR(VLOOKUP(Funde_observations_osservazioni!AK14,Rest_mapping,2,0)&amp;"","")</f>
        <v/>
      </c>
      <c r="AS11" t="str">
        <f ca="1">IFERROR(VLOOKUP(Funde_observations_osservazioni!AL14,Oeff_privat_mapping,2,0)&amp;"","")</f>
        <v/>
      </c>
      <c r="AT11" t="str">
        <f ca="1">IFERROR(VLOOKUP(Funde_observations_osservazioni!AM14,Namen_pub_mapping,2,0)&amp;"","")</f>
        <v/>
      </c>
    </row>
    <row r="12" spans="1:46" x14ac:dyDescent="0.45">
      <c r="B12" t="str">
        <f>TRIM(Funde_observations_osservazioni!B15)</f>
        <v/>
      </c>
      <c r="C12" t="str">
        <f>TRIM(Funde_observations_osservazioni!C15)</f>
        <v/>
      </c>
      <c r="D12" t="str">
        <f>TRIM(Funde_observations_osservazioni!D15)</f>
        <v/>
      </c>
      <c r="E12" t="str">
        <f>TRIM(Funde_observations_osservazioni!AN15)</f>
        <v/>
      </c>
      <c r="F12" t="str">
        <f>TRIM(Funde_observations_osservazioni!AO15)</f>
        <v/>
      </c>
      <c r="G12" t="str">
        <f>TRIM(Funde_observations_osservazioni!AP15)</f>
        <v/>
      </c>
      <c r="H12" t="str">
        <f>TRIM(Funde_observations_osservazioni!AQ15)</f>
        <v/>
      </c>
      <c r="I12" t="str">
        <f>TRIM(Funde_observations_osservazioni!AR15)</f>
        <v/>
      </c>
      <c r="J12" t="str">
        <f>TRIM(Funde_observations_osservazioni!AS15)</f>
        <v/>
      </c>
      <c r="K12" t="str">
        <f>IFERROR(VLOOKUP(Funde_observations_osservazioni!E15,Table31_Praezis[], 2, FALSE)&amp;"", "")</f>
        <v/>
      </c>
      <c r="L12" t="str">
        <f>TRIM(Funde_observations_osservazioni!AT15)</f>
        <v/>
      </c>
      <c r="M12" t="str">
        <f>TRIM(Funde_observations_osservazioni!F15)</f>
        <v/>
      </c>
      <c r="N12" t="str">
        <f>TRIM(Funde_observations_osservazioni!G15)</f>
        <v/>
      </c>
      <c r="O12" t="str">
        <f>TRIM(Funde_observations_osservazioni!H15)</f>
        <v/>
      </c>
      <c r="P12" s="161" t="str">
        <f>IF(Funde_observations_osservazioni!I15=0, "", TEXT(Funde_observations_osservazioni!I15,"dd/mm/yyyy"))</f>
        <v/>
      </c>
      <c r="Q12" t="str">
        <f>IFERROR(VLOOKUP(Funde_observations_osservazioni!J15,Table32_Datkante[],2,FALSE)&amp;"",  "")</f>
        <v/>
      </c>
      <c r="R12" t="str">
        <f>Funde_observations_osservazioni!K15&amp;""</f>
        <v/>
      </c>
      <c r="S12" t="str">
        <f>Funde_observations_osservazioni!L15&amp;""</f>
        <v/>
      </c>
      <c r="T12" t="str">
        <f>Funde_observations_osservazioni!N15&amp;""</f>
        <v/>
      </c>
      <c r="U12" t="str">
        <f>Funde_observations_osservazioni!O15&amp;""</f>
        <v/>
      </c>
      <c r="V12" t="str">
        <f>Funde_observations_osservazioni!P15&amp;""</f>
        <v/>
      </c>
      <c r="W12" t="str">
        <f ca="1">IFERROR(VLOOKUP(Funde_observations_osservazioni!V15,Table30_Delarze[],2,FALSE)&amp;"", "")</f>
        <v/>
      </c>
      <c r="X12" t="str">
        <f>IFERROR(VLOOKUP(Funde_observations_osservazioni!R15,Table6_Subgrob[],2,FALSE)&amp;"","")</f>
        <v/>
      </c>
      <c r="Y12" t="str">
        <f>IFERROR(VLOOKUP(Funde_observations_osservazioni!S15,#REF!,2,FALSE)&amp;"", "")</f>
        <v/>
      </c>
      <c r="Z12" t="str">
        <f ca="1">IFERROR(VLOOKUP(Funde_observations_osservazioni!W15,Table245_Host_tree[],2,FALSE)&amp;"", "")</f>
        <v/>
      </c>
      <c r="AA12" t="str">
        <f>TRIM(Funde_observations_osservazioni!X15)</f>
        <v/>
      </c>
      <c r="AB12" t="str">
        <f>TRIM(Funde_observations_osservazioni!Y15)</f>
        <v/>
      </c>
      <c r="AC12" t="str">
        <f ca="1">IFERROR(VLOOKUP(Funde_observations_osservazioni!T15,Holzabgr_mapping,2,FALSE)&amp;"", "")</f>
        <v/>
      </c>
      <c r="AD12" t="str">
        <f ca="1">IFERROR(VLOOKUP(Funde_observations_osservazioni!U15,Holzqual_mapping,2,FALSE)&amp;"", "")</f>
        <v/>
      </c>
      <c r="AE12" t="str">
        <f ca="1">IFERROR(VLOOKUP(Funde_observations_osservazioni!Z15,Table24_Near_tree[],2,FALSE)&amp;"", "")</f>
        <v/>
      </c>
      <c r="AF12" t="str">
        <f ca="1">IFERROR(VLOOKUP(Funde_observations_osservazioni!AA15,Table24_Near_tree[],2,FALSE)&amp;"", "")</f>
        <v/>
      </c>
      <c r="AG12" t="str">
        <f ca="1">IFERROR(VLOOKUP(Funde_observations_osservazioni!AB15,Table24_Near_tree[],2,FALSE)&amp;"", "")</f>
        <v/>
      </c>
      <c r="AH12" t="str">
        <f ca="1">IFERROR(VLOOKUP(Funde_observations_osservazioni!AC15,Anzfrk_mapping,2,FALSE)&amp;"", "")</f>
        <v/>
      </c>
      <c r="AI12" t="str">
        <f ca="1">IFERROR(VLOOKUP(Funde_observations_osservazioni!AD15,Sex_stage_mapping,2,FALSE)&amp;"", "")</f>
        <v/>
      </c>
      <c r="AJ12" t="str">
        <f ca="1">IFERROR(VLOOKUP(Funde_observations_osservazioni!AE15,Rust_spore_type_mapping,2,FALSE)&amp;"", "")</f>
        <v/>
      </c>
      <c r="AK12" t="str">
        <f>TRIM(Funde_observations_osservazioni!AU15)</f>
        <v/>
      </c>
      <c r="AL12" t="str">
        <f>TRIM( Funde_observations_osservazioni!AH15)</f>
        <v/>
      </c>
      <c r="AM12" t="str">
        <f>TRIM(Funde_observations_osservazioni!AI15)</f>
        <v/>
      </c>
      <c r="AN12" t="str">
        <f ca="1">IFERROR(VLOOKUP(Funde_observations_osservazioni!AG15,Table28_Herbaria[],2,FALSE)&amp;"", "")</f>
        <v/>
      </c>
      <c r="AO12" t="str">
        <f ca="1">IFERROR(VLOOKUP(Funde_observations_osservazioni!AF15,Beleg_mapping,2,FALSE)&amp;"","")</f>
        <v/>
      </c>
      <c r="AP12" t="str">
        <f>IFERROR(VLOOKUP(Funde_observations_osservazioni!AJ15,Tabelle10_literature[],2,FALSE)&amp;"", "")</f>
        <v/>
      </c>
      <c r="AQ12" t="str">
        <f>TRIM(Funde_observations_osservazioni!AV15)</f>
        <v/>
      </c>
      <c r="AR12" t="str">
        <f ca="1">IFERROR(VLOOKUP(Funde_observations_osservazioni!AK15,Rest_mapping,2,0)&amp;"","")</f>
        <v/>
      </c>
      <c r="AS12" t="str">
        <f ca="1">IFERROR(VLOOKUP(Funde_observations_osservazioni!AL15,Oeff_privat_mapping,2,0)&amp;"","")</f>
        <v/>
      </c>
      <c r="AT12" t="str">
        <f ca="1">IFERROR(VLOOKUP(Funde_observations_osservazioni!AM15,Namen_pub_mapping,2,0)&amp;"","")</f>
        <v/>
      </c>
    </row>
    <row r="13" spans="1:46" x14ac:dyDescent="0.45">
      <c r="B13" t="str">
        <f>TRIM(Funde_observations_osservazioni!B16)</f>
        <v/>
      </c>
      <c r="C13" t="str">
        <f>TRIM(Funde_observations_osservazioni!C16)</f>
        <v/>
      </c>
      <c r="D13" t="str">
        <f>TRIM(Funde_observations_osservazioni!D16)</f>
        <v/>
      </c>
      <c r="E13" t="str">
        <f>TRIM(Funde_observations_osservazioni!AN16)</f>
        <v/>
      </c>
      <c r="F13" t="str">
        <f>TRIM(Funde_observations_osservazioni!AO16)</f>
        <v/>
      </c>
      <c r="G13" t="str">
        <f>TRIM(Funde_observations_osservazioni!AP16)</f>
        <v/>
      </c>
      <c r="H13" t="str">
        <f>TRIM(Funde_observations_osservazioni!AQ16)</f>
        <v/>
      </c>
      <c r="I13" t="str">
        <f>TRIM(Funde_observations_osservazioni!AR16)</f>
        <v/>
      </c>
      <c r="J13" t="str">
        <f>TRIM(Funde_observations_osservazioni!AS16)</f>
        <v/>
      </c>
      <c r="K13" t="str">
        <f>IFERROR(VLOOKUP(Funde_observations_osservazioni!E16,Table31_Praezis[], 2, FALSE)&amp;"", "")</f>
        <v/>
      </c>
      <c r="L13" t="str">
        <f>TRIM(Funde_observations_osservazioni!AT16)</f>
        <v/>
      </c>
      <c r="M13" t="str">
        <f>TRIM(Funde_observations_osservazioni!F16)</f>
        <v/>
      </c>
      <c r="N13" t="str">
        <f>TRIM(Funde_observations_osservazioni!G16)</f>
        <v/>
      </c>
      <c r="O13" t="str">
        <f>TRIM(Funde_observations_osservazioni!H16)</f>
        <v/>
      </c>
      <c r="P13" s="161" t="str">
        <f>IF(Funde_observations_osservazioni!I16=0, "", TEXT(Funde_observations_osservazioni!I16,"dd/mm/yyyy"))</f>
        <v/>
      </c>
      <c r="Q13" t="str">
        <f>IFERROR(VLOOKUP(Funde_observations_osservazioni!J16,Table32_Datkante[],2,FALSE)&amp;"",  "")</f>
        <v/>
      </c>
      <c r="R13" t="str">
        <f>Funde_observations_osservazioni!K16&amp;""</f>
        <v/>
      </c>
      <c r="S13" t="str">
        <f>Funde_observations_osservazioni!L16&amp;""</f>
        <v/>
      </c>
      <c r="T13" t="str">
        <f>Funde_observations_osservazioni!N16&amp;""</f>
        <v/>
      </c>
      <c r="U13" t="str">
        <f>Funde_observations_osservazioni!O16&amp;""</f>
        <v/>
      </c>
      <c r="V13" t="str">
        <f>Funde_observations_osservazioni!P16&amp;""</f>
        <v/>
      </c>
      <c r="W13" t="str">
        <f ca="1">IFERROR(VLOOKUP(Funde_observations_osservazioni!V16,Table30_Delarze[],2,FALSE)&amp;"", "")</f>
        <v/>
      </c>
      <c r="X13" t="str">
        <f>IFERROR(VLOOKUP(Funde_observations_osservazioni!R16,Table6_Subgrob[],2,FALSE)&amp;"","")</f>
        <v/>
      </c>
      <c r="Y13" t="str">
        <f>IFERROR(VLOOKUP(Funde_observations_osservazioni!S16,#REF!,2,FALSE)&amp;"", "")</f>
        <v/>
      </c>
      <c r="Z13" t="str">
        <f ca="1">IFERROR(VLOOKUP(Funde_observations_osservazioni!W16,Table245_Host_tree[],2,FALSE)&amp;"", "")</f>
        <v/>
      </c>
      <c r="AA13" t="str">
        <f>TRIM(Funde_observations_osservazioni!X16)</f>
        <v/>
      </c>
      <c r="AB13" t="str">
        <f>TRIM(Funde_observations_osservazioni!Y16)</f>
        <v/>
      </c>
      <c r="AC13" t="str">
        <f ca="1">IFERROR(VLOOKUP(Funde_observations_osservazioni!T16,Holzabgr_mapping,2,FALSE)&amp;"", "")</f>
        <v/>
      </c>
      <c r="AD13" t="str">
        <f ca="1">IFERROR(VLOOKUP(Funde_observations_osservazioni!U16,Holzqual_mapping,2,FALSE)&amp;"", "")</f>
        <v/>
      </c>
      <c r="AE13" t="str">
        <f ca="1">IFERROR(VLOOKUP(Funde_observations_osservazioni!Z16,Table24_Near_tree[],2,FALSE)&amp;"", "")</f>
        <v/>
      </c>
      <c r="AF13" t="str">
        <f ca="1">IFERROR(VLOOKUP(Funde_observations_osservazioni!AA16,Table24_Near_tree[],2,FALSE)&amp;"", "")</f>
        <v/>
      </c>
      <c r="AG13" t="str">
        <f ca="1">IFERROR(VLOOKUP(Funde_observations_osservazioni!AB16,Table24_Near_tree[],2,FALSE)&amp;"", "")</f>
        <v/>
      </c>
      <c r="AH13" t="str">
        <f ca="1">IFERROR(VLOOKUP(Funde_observations_osservazioni!AC16,Anzfrk_mapping,2,FALSE)&amp;"", "")</f>
        <v/>
      </c>
      <c r="AI13" t="str">
        <f ca="1">IFERROR(VLOOKUP(Funde_observations_osservazioni!AD16,Sex_stage_mapping,2,FALSE)&amp;"", "")</f>
        <v/>
      </c>
      <c r="AJ13" t="str">
        <f ca="1">IFERROR(VLOOKUP(Funde_observations_osservazioni!AE16,Rust_spore_type_mapping,2,FALSE)&amp;"", "")</f>
        <v/>
      </c>
      <c r="AK13" t="str">
        <f>TRIM(Funde_observations_osservazioni!AU16)</f>
        <v/>
      </c>
      <c r="AL13" t="str">
        <f>TRIM( Funde_observations_osservazioni!AH16)</f>
        <v/>
      </c>
      <c r="AM13" t="str">
        <f>TRIM(Funde_observations_osservazioni!AI16)</f>
        <v/>
      </c>
      <c r="AN13" t="str">
        <f ca="1">IFERROR(VLOOKUP(Funde_observations_osservazioni!AG16,Table28_Herbaria[],2,FALSE)&amp;"", "")</f>
        <v/>
      </c>
      <c r="AO13" t="str">
        <f ca="1">IFERROR(VLOOKUP(Funde_observations_osservazioni!AF16,Beleg_mapping,2,FALSE)&amp;"","")</f>
        <v/>
      </c>
      <c r="AP13" t="str">
        <f>IFERROR(VLOOKUP(Funde_observations_osservazioni!AJ16,Tabelle10_literature[],2,FALSE)&amp;"", "")</f>
        <v/>
      </c>
      <c r="AQ13" t="str">
        <f>TRIM(Funde_observations_osservazioni!AV16)</f>
        <v/>
      </c>
      <c r="AR13" t="str">
        <f ca="1">IFERROR(VLOOKUP(Funde_observations_osservazioni!AK16,Rest_mapping,2,0)&amp;"","")</f>
        <v/>
      </c>
      <c r="AS13" t="str">
        <f ca="1">IFERROR(VLOOKUP(Funde_observations_osservazioni!AL16,Oeff_privat_mapping,2,0)&amp;"","")</f>
        <v/>
      </c>
      <c r="AT13" t="str">
        <f ca="1">IFERROR(VLOOKUP(Funde_observations_osservazioni!AM16,Namen_pub_mapping,2,0)&amp;"","")</f>
        <v/>
      </c>
    </row>
    <row r="14" spans="1:46" x14ac:dyDescent="0.45">
      <c r="B14" t="str">
        <f>TRIM(Funde_observations_osservazioni!B17)</f>
        <v/>
      </c>
      <c r="C14" t="str">
        <f>TRIM(Funde_observations_osservazioni!C17)</f>
        <v/>
      </c>
      <c r="D14" t="str">
        <f>TRIM(Funde_observations_osservazioni!D17)</f>
        <v/>
      </c>
      <c r="E14" t="str">
        <f>TRIM(Funde_observations_osservazioni!AN17)</f>
        <v/>
      </c>
      <c r="F14" t="str">
        <f>TRIM(Funde_observations_osservazioni!AO17)</f>
        <v/>
      </c>
      <c r="G14" t="str">
        <f>TRIM(Funde_observations_osservazioni!AP17)</f>
        <v/>
      </c>
      <c r="H14" t="str">
        <f>TRIM(Funde_observations_osservazioni!AQ17)</f>
        <v/>
      </c>
      <c r="I14" t="str">
        <f>TRIM(Funde_observations_osservazioni!AR17)</f>
        <v/>
      </c>
      <c r="J14" t="str">
        <f>TRIM(Funde_observations_osservazioni!AS17)</f>
        <v/>
      </c>
      <c r="K14" t="str">
        <f>IFERROR(VLOOKUP(Funde_observations_osservazioni!E17,Table31_Praezis[], 2, FALSE)&amp;"", "")</f>
        <v/>
      </c>
      <c r="L14" t="str">
        <f>TRIM(Funde_observations_osservazioni!AT17)</f>
        <v/>
      </c>
      <c r="M14" t="str">
        <f>TRIM(Funde_observations_osservazioni!F17)</f>
        <v/>
      </c>
      <c r="N14" t="str">
        <f>TRIM(Funde_observations_osservazioni!G17)</f>
        <v/>
      </c>
      <c r="O14" t="str">
        <f>TRIM(Funde_observations_osservazioni!H17)</f>
        <v/>
      </c>
      <c r="P14" s="161" t="str">
        <f>IF(Funde_observations_osservazioni!I17=0, "", TEXT(Funde_observations_osservazioni!I17,"dd/mm/yyyy"))</f>
        <v/>
      </c>
      <c r="Q14" t="str">
        <f>IFERROR(VLOOKUP(Funde_observations_osservazioni!J17,Table32_Datkante[],2,FALSE)&amp;"",  "")</f>
        <v/>
      </c>
      <c r="R14" t="str">
        <f>Funde_observations_osservazioni!K17&amp;""</f>
        <v/>
      </c>
      <c r="S14" t="str">
        <f>Funde_observations_osservazioni!L17&amp;""</f>
        <v/>
      </c>
      <c r="T14" t="str">
        <f>Funde_observations_osservazioni!N17&amp;""</f>
        <v/>
      </c>
      <c r="U14" t="str">
        <f>Funde_observations_osservazioni!O17&amp;""</f>
        <v/>
      </c>
      <c r="V14" t="str">
        <f>Funde_observations_osservazioni!P17&amp;""</f>
        <v/>
      </c>
      <c r="W14" t="str">
        <f ca="1">IFERROR(VLOOKUP(Funde_observations_osservazioni!V17,Table30_Delarze[],2,FALSE)&amp;"", "")</f>
        <v/>
      </c>
      <c r="X14" t="str">
        <f>IFERROR(VLOOKUP(Funde_observations_osservazioni!R17,Table6_Subgrob[],2,FALSE)&amp;"","")</f>
        <v/>
      </c>
      <c r="Y14" t="str">
        <f>IFERROR(VLOOKUP(Funde_observations_osservazioni!S17,#REF!,2,FALSE)&amp;"", "")</f>
        <v/>
      </c>
      <c r="Z14" t="str">
        <f ca="1">IFERROR(VLOOKUP(Funde_observations_osservazioni!W17,Table245_Host_tree[],2,FALSE)&amp;"", "")</f>
        <v/>
      </c>
      <c r="AA14" t="str">
        <f>TRIM(Funde_observations_osservazioni!X17)</f>
        <v/>
      </c>
      <c r="AB14" t="str">
        <f>TRIM(Funde_observations_osservazioni!Y17)</f>
        <v/>
      </c>
      <c r="AC14" t="str">
        <f ca="1">IFERROR(VLOOKUP(Funde_observations_osservazioni!T17,Holzabgr_mapping,2,FALSE)&amp;"", "")</f>
        <v/>
      </c>
      <c r="AD14" t="str">
        <f ca="1">IFERROR(VLOOKUP(Funde_observations_osservazioni!U17,Holzqual_mapping,2,FALSE)&amp;"", "")</f>
        <v/>
      </c>
      <c r="AE14" t="str">
        <f ca="1">IFERROR(VLOOKUP(Funde_observations_osservazioni!Z17,Table24_Near_tree[],2,FALSE)&amp;"", "")</f>
        <v/>
      </c>
      <c r="AF14" t="str">
        <f ca="1">IFERROR(VLOOKUP(Funde_observations_osservazioni!AA17,Table24_Near_tree[],2,FALSE)&amp;"", "")</f>
        <v/>
      </c>
      <c r="AG14" t="str">
        <f ca="1">IFERROR(VLOOKUP(Funde_observations_osservazioni!AB17,Table24_Near_tree[],2,FALSE)&amp;"", "")</f>
        <v/>
      </c>
      <c r="AH14" t="str">
        <f ca="1">IFERROR(VLOOKUP(Funde_observations_osservazioni!AC17,Anzfrk_mapping,2,FALSE)&amp;"", "")</f>
        <v/>
      </c>
      <c r="AI14" t="str">
        <f ca="1">IFERROR(VLOOKUP(Funde_observations_osservazioni!AD17,Sex_stage_mapping,2,FALSE)&amp;"", "")</f>
        <v/>
      </c>
      <c r="AJ14" t="str">
        <f ca="1">IFERROR(VLOOKUP(Funde_observations_osservazioni!AE17,Rust_spore_type_mapping,2,FALSE)&amp;"", "")</f>
        <v/>
      </c>
      <c r="AK14" t="str">
        <f>TRIM(Funde_observations_osservazioni!AU17)</f>
        <v/>
      </c>
      <c r="AL14" t="str">
        <f>TRIM( Funde_observations_osservazioni!AH17)</f>
        <v/>
      </c>
      <c r="AM14" t="str">
        <f>TRIM(Funde_observations_osservazioni!AI17)</f>
        <v/>
      </c>
      <c r="AN14" t="str">
        <f ca="1">IFERROR(VLOOKUP(Funde_observations_osservazioni!AG17,Table28_Herbaria[],2,FALSE)&amp;"", "")</f>
        <v/>
      </c>
      <c r="AO14" t="str">
        <f ca="1">IFERROR(VLOOKUP(Funde_observations_osservazioni!AF17,Beleg_mapping,2,FALSE)&amp;"","")</f>
        <v/>
      </c>
      <c r="AP14" t="str">
        <f>IFERROR(VLOOKUP(Funde_observations_osservazioni!AJ17,Tabelle10_literature[],2,FALSE)&amp;"", "")</f>
        <v/>
      </c>
      <c r="AQ14" t="str">
        <f>TRIM(Funde_observations_osservazioni!AV17)</f>
        <v/>
      </c>
      <c r="AR14" t="str">
        <f ca="1">IFERROR(VLOOKUP(Funde_observations_osservazioni!AK17,Rest_mapping,2,0)&amp;"","")</f>
        <v/>
      </c>
      <c r="AS14" t="str">
        <f ca="1">IFERROR(VLOOKUP(Funde_observations_osservazioni!AL17,Oeff_privat_mapping,2,0)&amp;"","")</f>
        <v/>
      </c>
      <c r="AT14" t="str">
        <f ca="1">IFERROR(VLOOKUP(Funde_observations_osservazioni!AM17,Namen_pub_mapping,2,0)&amp;"","")</f>
        <v/>
      </c>
    </row>
    <row r="15" spans="1:46" x14ac:dyDescent="0.45">
      <c r="B15" t="str">
        <f>TRIM(Funde_observations_osservazioni!B18)</f>
        <v/>
      </c>
      <c r="C15" t="str">
        <f>TRIM(Funde_observations_osservazioni!C18)</f>
        <v/>
      </c>
      <c r="D15" t="str">
        <f>TRIM(Funde_observations_osservazioni!D18)</f>
        <v/>
      </c>
      <c r="E15" t="str">
        <f>TRIM(Funde_observations_osservazioni!AN18)</f>
        <v/>
      </c>
      <c r="F15" t="str">
        <f>TRIM(Funde_observations_osservazioni!AO18)</f>
        <v/>
      </c>
      <c r="G15" t="str">
        <f>TRIM(Funde_observations_osservazioni!AP18)</f>
        <v/>
      </c>
      <c r="H15" t="str">
        <f>TRIM(Funde_observations_osservazioni!AQ18)</f>
        <v/>
      </c>
      <c r="I15" t="str">
        <f>TRIM(Funde_observations_osservazioni!AR18)</f>
        <v/>
      </c>
      <c r="J15" t="str">
        <f>TRIM(Funde_observations_osservazioni!AS18)</f>
        <v/>
      </c>
      <c r="K15" t="str">
        <f>IFERROR(VLOOKUP(Funde_observations_osservazioni!E18,Table31_Praezis[], 2, FALSE)&amp;"", "")</f>
        <v/>
      </c>
      <c r="L15" t="str">
        <f>TRIM(Funde_observations_osservazioni!AT18)</f>
        <v/>
      </c>
      <c r="M15" t="str">
        <f>TRIM(Funde_observations_osservazioni!F18)</f>
        <v/>
      </c>
      <c r="N15" t="str">
        <f>TRIM(Funde_observations_osservazioni!G18)</f>
        <v/>
      </c>
      <c r="O15" t="str">
        <f>TRIM(Funde_observations_osservazioni!H18)</f>
        <v/>
      </c>
      <c r="P15" s="161" t="str">
        <f>IF(Funde_observations_osservazioni!I18=0, "", TEXT(Funde_observations_osservazioni!I18,"dd/mm/yyyy"))</f>
        <v/>
      </c>
      <c r="Q15" t="str">
        <f>IFERROR(VLOOKUP(Funde_observations_osservazioni!J18,Table32_Datkante[],2,FALSE)&amp;"",  "")</f>
        <v/>
      </c>
      <c r="R15" t="str">
        <f>Funde_observations_osservazioni!K18&amp;""</f>
        <v/>
      </c>
      <c r="S15" t="str">
        <f>Funde_observations_osservazioni!L18&amp;""</f>
        <v/>
      </c>
      <c r="T15" t="str">
        <f>Funde_observations_osservazioni!N18&amp;""</f>
        <v/>
      </c>
      <c r="U15" t="str">
        <f>Funde_observations_osservazioni!O18&amp;""</f>
        <v/>
      </c>
      <c r="V15" t="str">
        <f>Funde_observations_osservazioni!P18&amp;""</f>
        <v/>
      </c>
      <c r="W15" t="str">
        <f ca="1">IFERROR(VLOOKUP(Funde_observations_osservazioni!V18,Table30_Delarze[],2,FALSE)&amp;"", "")</f>
        <v/>
      </c>
      <c r="X15" t="str">
        <f>IFERROR(VLOOKUP(Funde_observations_osservazioni!R18,Table6_Subgrob[],2,FALSE)&amp;"","")</f>
        <v/>
      </c>
      <c r="Y15" t="str">
        <f>IFERROR(VLOOKUP(Funde_observations_osservazioni!S18,#REF!,2,FALSE)&amp;"", "")</f>
        <v/>
      </c>
      <c r="Z15" t="str">
        <f ca="1">IFERROR(VLOOKUP(Funde_observations_osservazioni!W18,Table245_Host_tree[],2,FALSE)&amp;"", "")</f>
        <v/>
      </c>
      <c r="AA15" t="str">
        <f>TRIM(Funde_observations_osservazioni!X18)</f>
        <v/>
      </c>
      <c r="AB15" t="str">
        <f>TRIM(Funde_observations_osservazioni!Y18)</f>
        <v/>
      </c>
      <c r="AC15" t="str">
        <f ca="1">IFERROR(VLOOKUP(Funde_observations_osservazioni!T18,Holzabgr_mapping,2,FALSE)&amp;"", "")</f>
        <v/>
      </c>
      <c r="AD15" t="str">
        <f ca="1">IFERROR(VLOOKUP(Funde_observations_osservazioni!U18,Holzqual_mapping,2,FALSE)&amp;"", "")</f>
        <v/>
      </c>
      <c r="AE15" t="str">
        <f ca="1">IFERROR(VLOOKUP(Funde_observations_osservazioni!Z18,Table24_Near_tree[],2,FALSE)&amp;"", "")</f>
        <v/>
      </c>
      <c r="AF15" t="str">
        <f ca="1">IFERROR(VLOOKUP(Funde_observations_osservazioni!AA18,Table24_Near_tree[],2,FALSE)&amp;"", "")</f>
        <v/>
      </c>
      <c r="AG15" t="str">
        <f ca="1">IFERROR(VLOOKUP(Funde_observations_osservazioni!AB18,Table24_Near_tree[],2,FALSE)&amp;"", "")</f>
        <v/>
      </c>
      <c r="AH15" t="str">
        <f ca="1">IFERROR(VLOOKUP(Funde_observations_osservazioni!AC18,Anzfrk_mapping,2,FALSE)&amp;"", "")</f>
        <v/>
      </c>
      <c r="AI15" t="str">
        <f ca="1">IFERROR(VLOOKUP(Funde_observations_osservazioni!AD18,Sex_stage_mapping,2,FALSE)&amp;"", "")</f>
        <v/>
      </c>
      <c r="AJ15" t="str">
        <f ca="1">IFERROR(VLOOKUP(Funde_observations_osservazioni!AE18,Rust_spore_type_mapping,2,FALSE)&amp;"", "")</f>
        <v/>
      </c>
      <c r="AK15" t="str">
        <f>TRIM(Funde_observations_osservazioni!AU18)</f>
        <v/>
      </c>
      <c r="AL15" t="str">
        <f>TRIM( Funde_observations_osservazioni!AH18)</f>
        <v/>
      </c>
      <c r="AM15" t="str">
        <f>TRIM(Funde_observations_osservazioni!AI18)</f>
        <v/>
      </c>
      <c r="AN15" t="str">
        <f ca="1">IFERROR(VLOOKUP(Funde_observations_osservazioni!AG18,Table28_Herbaria[],2,FALSE)&amp;"", "")</f>
        <v/>
      </c>
      <c r="AO15" t="str">
        <f ca="1">IFERROR(VLOOKUP(Funde_observations_osservazioni!AF18,Beleg_mapping,2,FALSE)&amp;"","")</f>
        <v/>
      </c>
      <c r="AP15" t="str">
        <f>IFERROR(VLOOKUP(Funde_observations_osservazioni!AJ18,Tabelle10_literature[],2,FALSE)&amp;"", "")</f>
        <v/>
      </c>
      <c r="AQ15" t="str">
        <f>TRIM(Funde_observations_osservazioni!AV18)</f>
        <v/>
      </c>
      <c r="AR15" t="str">
        <f ca="1">IFERROR(VLOOKUP(Funde_observations_osservazioni!AK18,Rest_mapping,2,0)&amp;"","")</f>
        <v/>
      </c>
      <c r="AS15" t="str">
        <f ca="1">IFERROR(VLOOKUP(Funde_observations_osservazioni!AL18,Oeff_privat_mapping,2,0)&amp;"","")</f>
        <v/>
      </c>
      <c r="AT15" t="str">
        <f ca="1">IFERROR(VLOOKUP(Funde_observations_osservazioni!AM18,Namen_pub_mapping,2,0)&amp;"","")</f>
        <v/>
      </c>
    </row>
    <row r="16" spans="1:46" x14ac:dyDescent="0.45">
      <c r="B16" t="str">
        <f>TRIM(Funde_observations_osservazioni!B19)</f>
        <v/>
      </c>
      <c r="C16" t="str">
        <f>TRIM(Funde_observations_osservazioni!C19)</f>
        <v/>
      </c>
      <c r="D16" t="str">
        <f>TRIM(Funde_observations_osservazioni!D19)</f>
        <v/>
      </c>
      <c r="E16" t="str">
        <f>TRIM(Funde_observations_osservazioni!AN19)</f>
        <v/>
      </c>
      <c r="F16" t="str">
        <f>TRIM(Funde_observations_osservazioni!AO19)</f>
        <v/>
      </c>
      <c r="G16" t="str">
        <f>TRIM(Funde_observations_osservazioni!AP19)</f>
        <v/>
      </c>
      <c r="H16" t="str">
        <f>TRIM(Funde_observations_osservazioni!AQ19)</f>
        <v/>
      </c>
      <c r="I16" t="str">
        <f>TRIM(Funde_observations_osservazioni!AR19)</f>
        <v/>
      </c>
      <c r="J16" t="str">
        <f>TRIM(Funde_observations_osservazioni!AS19)</f>
        <v/>
      </c>
      <c r="K16" t="str">
        <f>IFERROR(VLOOKUP(Funde_observations_osservazioni!E19,Table31_Praezis[], 2, FALSE)&amp;"", "")</f>
        <v/>
      </c>
      <c r="L16" t="str">
        <f>TRIM(Funde_observations_osservazioni!AT19)</f>
        <v/>
      </c>
      <c r="M16" t="str">
        <f>TRIM(Funde_observations_osservazioni!F19)</f>
        <v/>
      </c>
      <c r="N16" t="str">
        <f>TRIM(Funde_observations_osservazioni!G19)</f>
        <v/>
      </c>
      <c r="O16" t="str">
        <f>TRIM(Funde_observations_osservazioni!H19)</f>
        <v/>
      </c>
      <c r="P16" s="161" t="str">
        <f>IF(Funde_observations_osservazioni!I19=0, "", TEXT(Funde_observations_osservazioni!I19,"dd/mm/yyyy"))</f>
        <v/>
      </c>
      <c r="Q16" t="str">
        <f>IFERROR(VLOOKUP(Funde_observations_osservazioni!J19,Table32_Datkante[],2,FALSE)&amp;"",  "")</f>
        <v/>
      </c>
      <c r="R16" t="str">
        <f>Funde_observations_osservazioni!K19&amp;""</f>
        <v/>
      </c>
      <c r="S16" t="str">
        <f>Funde_observations_osservazioni!L19&amp;""</f>
        <v/>
      </c>
      <c r="T16" t="str">
        <f>Funde_observations_osservazioni!N19&amp;""</f>
        <v/>
      </c>
      <c r="U16" t="str">
        <f>Funde_observations_osservazioni!O19&amp;""</f>
        <v/>
      </c>
      <c r="V16" t="str">
        <f>Funde_observations_osservazioni!P19&amp;""</f>
        <v/>
      </c>
      <c r="W16" t="str">
        <f ca="1">IFERROR(VLOOKUP(Funde_observations_osservazioni!V19,Table30_Delarze[],2,FALSE)&amp;"", "")</f>
        <v/>
      </c>
      <c r="X16" t="str">
        <f>IFERROR(VLOOKUP(Funde_observations_osservazioni!R19,Table6_Subgrob[],2,FALSE)&amp;"","")</f>
        <v/>
      </c>
      <c r="Y16" t="str">
        <f>IFERROR(VLOOKUP(Funde_observations_osservazioni!S19,#REF!,2,FALSE)&amp;"", "")</f>
        <v/>
      </c>
      <c r="Z16" t="str">
        <f ca="1">IFERROR(VLOOKUP(Funde_observations_osservazioni!W19,Table245_Host_tree[],2,FALSE)&amp;"", "")</f>
        <v/>
      </c>
      <c r="AA16" t="str">
        <f>TRIM(Funde_observations_osservazioni!X19)</f>
        <v/>
      </c>
      <c r="AB16" t="str">
        <f>TRIM(Funde_observations_osservazioni!Y19)</f>
        <v/>
      </c>
      <c r="AC16" t="str">
        <f ca="1">IFERROR(VLOOKUP(Funde_observations_osservazioni!T19,Holzabgr_mapping,2,FALSE)&amp;"", "")</f>
        <v/>
      </c>
      <c r="AD16" t="str">
        <f ca="1">IFERROR(VLOOKUP(Funde_observations_osservazioni!U19,Holzqual_mapping,2,FALSE)&amp;"", "")</f>
        <v/>
      </c>
      <c r="AE16" t="str">
        <f ca="1">IFERROR(VLOOKUP(Funde_observations_osservazioni!Z19,Table24_Near_tree[],2,FALSE)&amp;"", "")</f>
        <v/>
      </c>
      <c r="AF16" t="str">
        <f ca="1">IFERROR(VLOOKUP(Funde_observations_osservazioni!AA19,Table24_Near_tree[],2,FALSE)&amp;"", "")</f>
        <v/>
      </c>
      <c r="AG16" t="str">
        <f ca="1">IFERROR(VLOOKUP(Funde_observations_osservazioni!AB19,Table24_Near_tree[],2,FALSE)&amp;"", "")</f>
        <v/>
      </c>
      <c r="AH16" t="str">
        <f ca="1">IFERROR(VLOOKUP(Funde_observations_osservazioni!AC19,Anzfrk_mapping,2,FALSE)&amp;"", "")</f>
        <v/>
      </c>
      <c r="AI16" t="str">
        <f ca="1">IFERROR(VLOOKUP(Funde_observations_osservazioni!AD19,Sex_stage_mapping,2,FALSE)&amp;"", "")</f>
        <v/>
      </c>
      <c r="AJ16" t="str">
        <f ca="1">IFERROR(VLOOKUP(Funde_observations_osservazioni!AE19,Rust_spore_type_mapping,2,FALSE)&amp;"", "")</f>
        <v/>
      </c>
      <c r="AK16" t="str">
        <f>TRIM(Funde_observations_osservazioni!AU19)</f>
        <v/>
      </c>
      <c r="AL16" t="str">
        <f>TRIM( Funde_observations_osservazioni!AH19)</f>
        <v/>
      </c>
      <c r="AM16" t="str">
        <f>TRIM(Funde_observations_osservazioni!AI19)</f>
        <v/>
      </c>
      <c r="AN16" t="str">
        <f ca="1">IFERROR(VLOOKUP(Funde_observations_osservazioni!AG19,Table28_Herbaria[],2,FALSE)&amp;"", "")</f>
        <v/>
      </c>
      <c r="AO16" t="str">
        <f ca="1">IFERROR(VLOOKUP(Funde_observations_osservazioni!AF19,Beleg_mapping,2,FALSE)&amp;"","")</f>
        <v/>
      </c>
      <c r="AP16" t="str">
        <f>IFERROR(VLOOKUP(Funde_observations_osservazioni!AJ19,Tabelle10_literature[],2,FALSE)&amp;"", "")</f>
        <v/>
      </c>
      <c r="AQ16" t="str">
        <f>TRIM(Funde_observations_osservazioni!AV19)</f>
        <v/>
      </c>
      <c r="AR16" t="str">
        <f ca="1">IFERROR(VLOOKUP(Funde_observations_osservazioni!AK19,Rest_mapping,2,0)&amp;"","")</f>
        <v/>
      </c>
      <c r="AS16" t="str">
        <f ca="1">IFERROR(VLOOKUP(Funde_observations_osservazioni!AL19,Oeff_privat_mapping,2,0)&amp;"","")</f>
        <v/>
      </c>
      <c r="AT16" t="str">
        <f ca="1">IFERROR(VLOOKUP(Funde_observations_osservazioni!AM19,Namen_pub_mapping,2,0)&amp;"","")</f>
        <v/>
      </c>
    </row>
    <row r="17" spans="2:46" x14ac:dyDescent="0.45">
      <c r="B17" t="str">
        <f>TRIM(Funde_observations_osservazioni!B20)</f>
        <v/>
      </c>
      <c r="C17" t="str">
        <f>TRIM(Funde_observations_osservazioni!C20)</f>
        <v/>
      </c>
      <c r="D17" t="str">
        <f>TRIM(Funde_observations_osservazioni!D20)</f>
        <v/>
      </c>
      <c r="E17" t="str">
        <f>TRIM(Funde_observations_osservazioni!AN20)</f>
        <v/>
      </c>
      <c r="F17" t="str">
        <f>TRIM(Funde_observations_osservazioni!AO20)</f>
        <v/>
      </c>
      <c r="G17" t="str">
        <f>TRIM(Funde_observations_osservazioni!AP20)</f>
        <v/>
      </c>
      <c r="H17" t="str">
        <f>TRIM(Funde_observations_osservazioni!AQ20)</f>
        <v/>
      </c>
      <c r="I17" t="str">
        <f>TRIM(Funde_observations_osservazioni!AR20)</f>
        <v/>
      </c>
      <c r="J17" t="str">
        <f>TRIM(Funde_observations_osservazioni!AS20)</f>
        <v/>
      </c>
      <c r="K17" t="str">
        <f>IFERROR(VLOOKUP(Funde_observations_osservazioni!E20,Table31_Praezis[], 2, FALSE)&amp;"", "")</f>
        <v/>
      </c>
      <c r="L17" t="str">
        <f>TRIM(Funde_observations_osservazioni!AT20)</f>
        <v/>
      </c>
      <c r="M17" t="str">
        <f>TRIM(Funde_observations_osservazioni!F20)</f>
        <v/>
      </c>
      <c r="N17" t="str">
        <f>TRIM(Funde_observations_osservazioni!G20)</f>
        <v/>
      </c>
      <c r="O17" t="str">
        <f>TRIM(Funde_observations_osservazioni!H20)</f>
        <v/>
      </c>
      <c r="P17" s="161" t="str">
        <f>IF(Funde_observations_osservazioni!I20=0, "", TEXT(Funde_observations_osservazioni!I20,"dd/mm/yyyy"))</f>
        <v/>
      </c>
      <c r="Q17" t="str">
        <f>IFERROR(VLOOKUP(Funde_observations_osservazioni!J20,Table32_Datkante[],2,FALSE)&amp;"",  "")</f>
        <v/>
      </c>
      <c r="R17" t="str">
        <f>Funde_observations_osservazioni!K20&amp;""</f>
        <v/>
      </c>
      <c r="S17" t="str">
        <f>Funde_observations_osservazioni!L20&amp;""</f>
        <v/>
      </c>
      <c r="T17" t="str">
        <f>Funde_observations_osservazioni!N20&amp;""</f>
        <v/>
      </c>
      <c r="U17" t="str">
        <f>Funde_observations_osservazioni!O20&amp;""</f>
        <v/>
      </c>
      <c r="V17" t="str">
        <f>Funde_observations_osservazioni!P20&amp;""</f>
        <v/>
      </c>
      <c r="W17" t="str">
        <f ca="1">IFERROR(VLOOKUP(Funde_observations_osservazioni!V20,Table30_Delarze[],2,FALSE)&amp;"", "")</f>
        <v/>
      </c>
      <c r="X17" t="str">
        <f>IFERROR(VLOOKUP(Funde_observations_osservazioni!R20,Table6_Subgrob[],2,FALSE)&amp;"","")</f>
        <v/>
      </c>
      <c r="Y17" t="str">
        <f>IFERROR(VLOOKUP(Funde_observations_osservazioni!S20,#REF!,2,FALSE)&amp;"", "")</f>
        <v/>
      </c>
      <c r="Z17" t="str">
        <f ca="1">IFERROR(VLOOKUP(Funde_observations_osservazioni!W20,Table245_Host_tree[],2,FALSE)&amp;"", "")</f>
        <v/>
      </c>
      <c r="AA17" t="str">
        <f>TRIM(Funde_observations_osservazioni!X20)</f>
        <v/>
      </c>
      <c r="AB17" t="str">
        <f>TRIM(Funde_observations_osservazioni!Y20)</f>
        <v/>
      </c>
      <c r="AC17" t="str">
        <f ca="1">IFERROR(VLOOKUP(Funde_observations_osservazioni!T20,Holzabgr_mapping,2,FALSE)&amp;"", "")</f>
        <v/>
      </c>
      <c r="AD17" t="str">
        <f ca="1">IFERROR(VLOOKUP(Funde_observations_osservazioni!U20,Holzqual_mapping,2,FALSE)&amp;"", "")</f>
        <v/>
      </c>
      <c r="AE17" t="str">
        <f ca="1">IFERROR(VLOOKUP(Funde_observations_osservazioni!Z20,Table24_Near_tree[],2,FALSE)&amp;"", "")</f>
        <v/>
      </c>
      <c r="AF17" t="str">
        <f ca="1">IFERROR(VLOOKUP(Funde_observations_osservazioni!AA20,Table24_Near_tree[],2,FALSE)&amp;"", "")</f>
        <v/>
      </c>
      <c r="AG17" t="str">
        <f ca="1">IFERROR(VLOOKUP(Funde_observations_osservazioni!AB20,Table24_Near_tree[],2,FALSE)&amp;"", "")</f>
        <v/>
      </c>
      <c r="AH17" t="str">
        <f ca="1">IFERROR(VLOOKUP(Funde_observations_osservazioni!AC20,Anzfrk_mapping,2,FALSE)&amp;"", "")</f>
        <v/>
      </c>
      <c r="AI17" t="str">
        <f ca="1">IFERROR(VLOOKUP(Funde_observations_osservazioni!AD20,Sex_stage_mapping,2,FALSE)&amp;"", "")</f>
        <v/>
      </c>
      <c r="AJ17" t="str">
        <f ca="1">IFERROR(VLOOKUP(Funde_observations_osservazioni!AE20,Rust_spore_type_mapping,2,FALSE)&amp;"", "")</f>
        <v/>
      </c>
      <c r="AK17" t="str">
        <f>TRIM(Funde_observations_osservazioni!AU20)</f>
        <v/>
      </c>
      <c r="AL17" t="str">
        <f>TRIM( Funde_observations_osservazioni!AH20)</f>
        <v/>
      </c>
      <c r="AM17" t="str">
        <f>TRIM(Funde_observations_osservazioni!AI20)</f>
        <v/>
      </c>
      <c r="AN17" t="str">
        <f ca="1">IFERROR(VLOOKUP(Funde_observations_osservazioni!AG20,Table28_Herbaria[],2,FALSE)&amp;"", "")</f>
        <v/>
      </c>
      <c r="AO17" t="str">
        <f ca="1">IFERROR(VLOOKUP(Funde_observations_osservazioni!AF20,Beleg_mapping,2,FALSE)&amp;"","")</f>
        <v/>
      </c>
      <c r="AP17" t="str">
        <f>IFERROR(VLOOKUP(Funde_observations_osservazioni!AJ20,Tabelle10_literature[],2,FALSE)&amp;"", "")</f>
        <v/>
      </c>
      <c r="AQ17" t="str">
        <f>TRIM(Funde_observations_osservazioni!AV20)</f>
        <v/>
      </c>
      <c r="AR17" t="str">
        <f ca="1">IFERROR(VLOOKUP(Funde_observations_osservazioni!AK20,Rest_mapping,2,0)&amp;"","")</f>
        <v/>
      </c>
      <c r="AS17" t="str">
        <f ca="1">IFERROR(VLOOKUP(Funde_observations_osservazioni!AL20,Oeff_privat_mapping,2,0)&amp;"","")</f>
        <v/>
      </c>
      <c r="AT17" t="str">
        <f ca="1">IFERROR(VLOOKUP(Funde_observations_osservazioni!AM20,Namen_pub_mapping,2,0)&amp;"","")</f>
        <v/>
      </c>
    </row>
    <row r="18" spans="2:46" x14ac:dyDescent="0.45">
      <c r="B18" t="str">
        <f>TRIM(Funde_observations_osservazioni!B21)</f>
        <v/>
      </c>
      <c r="C18" t="str">
        <f>TRIM(Funde_observations_osservazioni!C21)</f>
        <v/>
      </c>
      <c r="D18" t="str">
        <f>TRIM(Funde_observations_osservazioni!D21)</f>
        <v/>
      </c>
      <c r="E18" t="str">
        <f>TRIM(Funde_observations_osservazioni!AN21)</f>
        <v/>
      </c>
      <c r="F18" t="str">
        <f>TRIM(Funde_observations_osservazioni!AO21)</f>
        <v/>
      </c>
      <c r="G18" t="str">
        <f>TRIM(Funde_observations_osservazioni!AP21)</f>
        <v/>
      </c>
      <c r="H18" t="str">
        <f>TRIM(Funde_observations_osservazioni!AQ21)</f>
        <v/>
      </c>
      <c r="I18" t="str">
        <f>TRIM(Funde_observations_osservazioni!AR21)</f>
        <v/>
      </c>
      <c r="J18" t="str">
        <f>TRIM(Funde_observations_osservazioni!AS21)</f>
        <v/>
      </c>
      <c r="K18" t="str">
        <f>IFERROR(VLOOKUP(Funde_observations_osservazioni!E21,Table31_Praezis[], 2, FALSE)&amp;"", "")</f>
        <v/>
      </c>
      <c r="L18" t="str">
        <f>TRIM(Funde_observations_osservazioni!AT21)</f>
        <v/>
      </c>
      <c r="M18" t="str">
        <f>TRIM(Funde_observations_osservazioni!F21)</f>
        <v/>
      </c>
      <c r="N18" t="str">
        <f>TRIM(Funde_observations_osservazioni!G21)</f>
        <v/>
      </c>
      <c r="O18" t="str">
        <f>TRIM(Funde_observations_osservazioni!H21)</f>
        <v/>
      </c>
      <c r="P18" s="161" t="str">
        <f>IF(Funde_observations_osservazioni!I21=0, "", TEXT(Funde_observations_osservazioni!I21,"dd/mm/yyyy"))</f>
        <v/>
      </c>
      <c r="Q18" t="str">
        <f>IFERROR(VLOOKUP(Funde_observations_osservazioni!J21,Table32_Datkante[],2,FALSE)&amp;"",  "")</f>
        <v/>
      </c>
      <c r="R18" t="str">
        <f>Funde_observations_osservazioni!K21&amp;""</f>
        <v/>
      </c>
      <c r="S18" t="str">
        <f>Funde_observations_osservazioni!L21&amp;""</f>
        <v/>
      </c>
      <c r="T18" t="str">
        <f>Funde_observations_osservazioni!N21&amp;""</f>
        <v/>
      </c>
      <c r="U18" t="str">
        <f>Funde_observations_osservazioni!O21&amp;""</f>
        <v/>
      </c>
      <c r="V18" t="str">
        <f>Funde_observations_osservazioni!P21&amp;""</f>
        <v/>
      </c>
      <c r="W18" t="str">
        <f ca="1">IFERROR(VLOOKUP(Funde_observations_osservazioni!V21,Table30_Delarze[],2,FALSE)&amp;"", "")</f>
        <v/>
      </c>
      <c r="X18" t="str">
        <f>IFERROR(VLOOKUP(Funde_observations_osservazioni!R21,Table6_Subgrob[],2,FALSE)&amp;"","")</f>
        <v/>
      </c>
      <c r="Y18" t="str">
        <f>IFERROR(VLOOKUP(Funde_observations_osservazioni!S21,#REF!,2,FALSE)&amp;"", "")</f>
        <v/>
      </c>
      <c r="Z18" t="str">
        <f ca="1">IFERROR(VLOOKUP(Funde_observations_osservazioni!W21,Table245_Host_tree[],2,FALSE)&amp;"", "")</f>
        <v/>
      </c>
      <c r="AA18" t="str">
        <f>TRIM(Funde_observations_osservazioni!X21)</f>
        <v/>
      </c>
      <c r="AB18" t="str">
        <f>TRIM(Funde_observations_osservazioni!Y21)</f>
        <v/>
      </c>
      <c r="AC18" t="str">
        <f ca="1">IFERROR(VLOOKUP(Funde_observations_osservazioni!T21,Holzabgr_mapping,2,FALSE)&amp;"", "")</f>
        <v/>
      </c>
      <c r="AD18" t="str">
        <f ca="1">IFERROR(VLOOKUP(Funde_observations_osservazioni!U21,Holzqual_mapping,2,FALSE)&amp;"", "")</f>
        <v/>
      </c>
      <c r="AE18" t="str">
        <f ca="1">IFERROR(VLOOKUP(Funde_observations_osservazioni!Z21,Table24_Near_tree[],2,FALSE)&amp;"", "")</f>
        <v/>
      </c>
      <c r="AF18" t="str">
        <f ca="1">IFERROR(VLOOKUP(Funde_observations_osservazioni!AA21,Table24_Near_tree[],2,FALSE)&amp;"", "")</f>
        <v/>
      </c>
      <c r="AG18" t="str">
        <f ca="1">IFERROR(VLOOKUP(Funde_observations_osservazioni!AB21,Table24_Near_tree[],2,FALSE)&amp;"", "")</f>
        <v/>
      </c>
      <c r="AH18" t="str">
        <f ca="1">IFERROR(VLOOKUP(Funde_observations_osservazioni!AC21,Anzfrk_mapping,2,FALSE)&amp;"", "")</f>
        <v/>
      </c>
      <c r="AI18" t="str">
        <f ca="1">IFERROR(VLOOKUP(Funde_observations_osservazioni!AD21,Sex_stage_mapping,2,FALSE)&amp;"", "")</f>
        <v/>
      </c>
      <c r="AJ18" t="str">
        <f ca="1">IFERROR(VLOOKUP(Funde_observations_osservazioni!AE21,Rust_spore_type_mapping,2,FALSE)&amp;"", "")</f>
        <v/>
      </c>
      <c r="AK18" t="str">
        <f>TRIM(Funde_observations_osservazioni!AU21)</f>
        <v/>
      </c>
      <c r="AL18" t="str">
        <f>TRIM( Funde_observations_osservazioni!AH21)</f>
        <v/>
      </c>
      <c r="AM18" t="str">
        <f>TRIM(Funde_observations_osservazioni!AI21)</f>
        <v/>
      </c>
      <c r="AN18" t="str">
        <f ca="1">IFERROR(VLOOKUP(Funde_observations_osservazioni!AG21,Table28_Herbaria[],2,FALSE)&amp;"", "")</f>
        <v/>
      </c>
      <c r="AO18" t="str">
        <f ca="1">IFERROR(VLOOKUP(Funde_observations_osservazioni!AF21,Beleg_mapping,2,FALSE)&amp;"","")</f>
        <v/>
      </c>
      <c r="AP18" t="str">
        <f>IFERROR(VLOOKUP(Funde_observations_osservazioni!AJ21,Tabelle10_literature[],2,FALSE)&amp;"", "")</f>
        <v/>
      </c>
      <c r="AQ18" t="str">
        <f>TRIM(Funde_observations_osservazioni!AV21)</f>
        <v/>
      </c>
      <c r="AR18" t="str">
        <f ca="1">IFERROR(VLOOKUP(Funde_observations_osservazioni!AK21,Rest_mapping,2,0)&amp;"","")</f>
        <v/>
      </c>
      <c r="AS18" t="str">
        <f ca="1">IFERROR(VLOOKUP(Funde_observations_osservazioni!AL21,Oeff_privat_mapping,2,0)&amp;"","")</f>
        <v/>
      </c>
      <c r="AT18" t="str">
        <f ca="1">IFERROR(VLOOKUP(Funde_observations_osservazioni!AM21,Namen_pub_mapping,2,0)&amp;"","")</f>
        <v/>
      </c>
    </row>
    <row r="19" spans="2:46" x14ac:dyDescent="0.45">
      <c r="B19" t="str">
        <f>TRIM(Funde_observations_osservazioni!B22)</f>
        <v/>
      </c>
      <c r="C19" t="str">
        <f>TRIM(Funde_observations_osservazioni!C22)</f>
        <v/>
      </c>
      <c r="D19" t="str">
        <f>TRIM(Funde_observations_osservazioni!D22)</f>
        <v/>
      </c>
      <c r="E19" t="str">
        <f>TRIM(Funde_observations_osservazioni!AN22)</f>
        <v/>
      </c>
      <c r="F19" t="str">
        <f>TRIM(Funde_observations_osservazioni!AO22)</f>
        <v/>
      </c>
      <c r="G19" t="str">
        <f>TRIM(Funde_observations_osservazioni!AP22)</f>
        <v/>
      </c>
      <c r="H19" t="str">
        <f>TRIM(Funde_observations_osservazioni!AQ22)</f>
        <v/>
      </c>
      <c r="I19" t="str">
        <f>TRIM(Funde_observations_osservazioni!AR22)</f>
        <v/>
      </c>
      <c r="J19" t="str">
        <f>TRIM(Funde_observations_osservazioni!AS22)</f>
        <v/>
      </c>
      <c r="K19" t="str">
        <f>IFERROR(VLOOKUP(Funde_observations_osservazioni!E22,Table31_Praezis[], 2, FALSE)&amp;"", "")</f>
        <v/>
      </c>
      <c r="L19" t="str">
        <f>TRIM(Funde_observations_osservazioni!AT22)</f>
        <v/>
      </c>
      <c r="M19" t="str">
        <f>TRIM(Funde_observations_osservazioni!F22)</f>
        <v/>
      </c>
      <c r="N19" t="str">
        <f>TRIM(Funde_observations_osservazioni!G22)</f>
        <v/>
      </c>
      <c r="O19" t="str">
        <f>TRIM(Funde_observations_osservazioni!H22)</f>
        <v/>
      </c>
      <c r="P19" s="161" t="str">
        <f>IF(Funde_observations_osservazioni!I22=0, "", TEXT(Funde_observations_osservazioni!I22,"dd/mm/yyyy"))</f>
        <v/>
      </c>
      <c r="Q19" t="str">
        <f>IFERROR(VLOOKUP(Funde_observations_osservazioni!J22,Table32_Datkante[],2,FALSE)&amp;"",  "")</f>
        <v/>
      </c>
      <c r="R19" t="str">
        <f>Funde_observations_osservazioni!K22&amp;""</f>
        <v/>
      </c>
      <c r="S19" t="str">
        <f>Funde_observations_osservazioni!L22&amp;""</f>
        <v/>
      </c>
      <c r="T19" t="str">
        <f>Funde_observations_osservazioni!N22&amp;""</f>
        <v/>
      </c>
      <c r="U19" t="str">
        <f>Funde_observations_osservazioni!O22&amp;""</f>
        <v/>
      </c>
      <c r="V19" t="str">
        <f>Funde_observations_osservazioni!P22&amp;""</f>
        <v/>
      </c>
      <c r="W19" t="str">
        <f ca="1">IFERROR(VLOOKUP(Funde_observations_osservazioni!V22,Table30_Delarze[],2,FALSE)&amp;"", "")</f>
        <v/>
      </c>
      <c r="X19" t="str">
        <f>IFERROR(VLOOKUP(Funde_observations_osservazioni!R22,Table6_Subgrob[],2,FALSE)&amp;"","")</f>
        <v/>
      </c>
      <c r="Y19" t="str">
        <f>IFERROR(VLOOKUP(Funde_observations_osservazioni!S22,#REF!,2,FALSE)&amp;"", "")</f>
        <v/>
      </c>
      <c r="Z19" t="str">
        <f ca="1">IFERROR(VLOOKUP(Funde_observations_osservazioni!W22,Table245_Host_tree[],2,FALSE)&amp;"", "")</f>
        <v/>
      </c>
      <c r="AA19" t="str">
        <f>TRIM(Funde_observations_osservazioni!X22)</f>
        <v/>
      </c>
      <c r="AB19" t="str">
        <f>TRIM(Funde_observations_osservazioni!Y22)</f>
        <v/>
      </c>
      <c r="AC19" t="str">
        <f ca="1">IFERROR(VLOOKUP(Funde_observations_osservazioni!T22,Holzabgr_mapping,2,FALSE)&amp;"", "")</f>
        <v/>
      </c>
      <c r="AD19" t="str">
        <f ca="1">IFERROR(VLOOKUP(Funde_observations_osservazioni!U22,Holzqual_mapping,2,FALSE)&amp;"", "")</f>
        <v/>
      </c>
      <c r="AE19" t="str">
        <f ca="1">IFERROR(VLOOKUP(Funde_observations_osservazioni!Z22,Table24_Near_tree[],2,FALSE)&amp;"", "")</f>
        <v/>
      </c>
      <c r="AF19" t="str">
        <f ca="1">IFERROR(VLOOKUP(Funde_observations_osservazioni!AA22,Table24_Near_tree[],2,FALSE)&amp;"", "")</f>
        <v/>
      </c>
      <c r="AG19" t="str">
        <f ca="1">IFERROR(VLOOKUP(Funde_observations_osservazioni!AB22,Table24_Near_tree[],2,FALSE)&amp;"", "")</f>
        <v/>
      </c>
      <c r="AH19" t="str">
        <f ca="1">IFERROR(VLOOKUP(Funde_observations_osservazioni!AC22,Anzfrk_mapping,2,FALSE)&amp;"", "")</f>
        <v/>
      </c>
      <c r="AI19" t="str">
        <f ca="1">IFERROR(VLOOKUP(Funde_observations_osservazioni!AD22,Sex_stage_mapping,2,FALSE)&amp;"", "")</f>
        <v/>
      </c>
      <c r="AJ19" t="str">
        <f ca="1">IFERROR(VLOOKUP(Funde_observations_osservazioni!AE22,Rust_spore_type_mapping,2,FALSE)&amp;"", "")</f>
        <v/>
      </c>
      <c r="AK19" t="str">
        <f>TRIM(Funde_observations_osservazioni!AU22)</f>
        <v/>
      </c>
      <c r="AL19" t="str">
        <f>TRIM( Funde_observations_osservazioni!AH22)</f>
        <v/>
      </c>
      <c r="AM19" t="str">
        <f>TRIM(Funde_observations_osservazioni!AI22)</f>
        <v/>
      </c>
      <c r="AN19" t="str">
        <f ca="1">IFERROR(VLOOKUP(Funde_observations_osservazioni!AG22,Table28_Herbaria[],2,FALSE)&amp;"", "")</f>
        <v/>
      </c>
      <c r="AO19" t="str">
        <f ca="1">IFERROR(VLOOKUP(Funde_observations_osservazioni!AF22,Beleg_mapping,2,FALSE)&amp;"","")</f>
        <v/>
      </c>
      <c r="AP19" t="str">
        <f>IFERROR(VLOOKUP(Funde_observations_osservazioni!AJ22,Tabelle10_literature[],2,FALSE)&amp;"", "")</f>
        <v/>
      </c>
      <c r="AQ19" t="str">
        <f>TRIM(Funde_observations_osservazioni!AV22)</f>
        <v/>
      </c>
      <c r="AR19" t="str">
        <f ca="1">IFERROR(VLOOKUP(Funde_observations_osservazioni!AK22,Rest_mapping,2,0)&amp;"","")</f>
        <v/>
      </c>
      <c r="AS19" t="str">
        <f ca="1">IFERROR(VLOOKUP(Funde_observations_osservazioni!AL22,Oeff_privat_mapping,2,0)&amp;"","")</f>
        <v/>
      </c>
      <c r="AT19" t="str">
        <f ca="1">IFERROR(VLOOKUP(Funde_observations_osservazioni!AM22,Namen_pub_mapping,2,0)&amp;"","")</f>
        <v/>
      </c>
    </row>
    <row r="20" spans="2:46" x14ac:dyDescent="0.45">
      <c r="B20" t="str">
        <f>TRIM(Funde_observations_osservazioni!B23)</f>
        <v/>
      </c>
      <c r="C20" t="str">
        <f>TRIM(Funde_observations_osservazioni!C23)</f>
        <v/>
      </c>
      <c r="D20" t="str">
        <f>TRIM(Funde_observations_osservazioni!D23)</f>
        <v/>
      </c>
      <c r="E20" t="str">
        <f>TRIM(Funde_observations_osservazioni!AN23)</f>
        <v/>
      </c>
      <c r="F20" t="str">
        <f>TRIM(Funde_observations_osservazioni!AO23)</f>
        <v/>
      </c>
      <c r="G20" t="str">
        <f>TRIM(Funde_observations_osservazioni!AP23)</f>
        <v/>
      </c>
      <c r="H20" t="str">
        <f>TRIM(Funde_observations_osservazioni!AQ23)</f>
        <v/>
      </c>
      <c r="I20" t="str">
        <f>TRIM(Funde_observations_osservazioni!AR23)</f>
        <v/>
      </c>
      <c r="J20" t="str">
        <f>TRIM(Funde_observations_osservazioni!AS23)</f>
        <v/>
      </c>
      <c r="K20" t="str">
        <f>IFERROR(VLOOKUP(Funde_observations_osservazioni!E23,Table31_Praezis[], 2, FALSE)&amp;"", "")</f>
        <v/>
      </c>
      <c r="L20" t="str">
        <f>TRIM(Funde_observations_osservazioni!AT23)</f>
        <v/>
      </c>
      <c r="M20" t="str">
        <f>TRIM(Funde_observations_osservazioni!F23)</f>
        <v/>
      </c>
      <c r="N20" t="str">
        <f>TRIM(Funde_observations_osservazioni!G23)</f>
        <v/>
      </c>
      <c r="O20" t="str">
        <f>TRIM(Funde_observations_osservazioni!H23)</f>
        <v/>
      </c>
      <c r="P20" s="161" t="str">
        <f>IF(Funde_observations_osservazioni!I23=0, "", TEXT(Funde_observations_osservazioni!I23,"dd/mm/yyyy"))</f>
        <v/>
      </c>
      <c r="Q20" t="str">
        <f>IFERROR(VLOOKUP(Funde_observations_osservazioni!J23,Table32_Datkante[],2,FALSE)&amp;"",  "")</f>
        <v/>
      </c>
      <c r="R20" t="str">
        <f>Funde_observations_osservazioni!K23&amp;""</f>
        <v/>
      </c>
      <c r="S20" t="str">
        <f>Funde_observations_osservazioni!L23&amp;""</f>
        <v/>
      </c>
      <c r="T20" t="str">
        <f>Funde_observations_osservazioni!N23&amp;""</f>
        <v/>
      </c>
      <c r="U20" t="str">
        <f>Funde_observations_osservazioni!O23&amp;""</f>
        <v/>
      </c>
      <c r="V20" t="str">
        <f>Funde_observations_osservazioni!P23&amp;""</f>
        <v/>
      </c>
      <c r="W20" t="str">
        <f ca="1">IFERROR(VLOOKUP(Funde_observations_osservazioni!V23,Table30_Delarze[],2,FALSE)&amp;"", "")</f>
        <v/>
      </c>
      <c r="X20" t="str">
        <f>IFERROR(VLOOKUP(Funde_observations_osservazioni!R23,Table6_Subgrob[],2,FALSE)&amp;"","")</f>
        <v/>
      </c>
      <c r="Y20" t="str">
        <f>IFERROR(VLOOKUP(Funde_observations_osservazioni!S23,#REF!,2,FALSE)&amp;"", "")</f>
        <v/>
      </c>
      <c r="Z20" t="str">
        <f ca="1">IFERROR(VLOOKUP(Funde_observations_osservazioni!W23,Table245_Host_tree[],2,FALSE)&amp;"", "")</f>
        <v/>
      </c>
      <c r="AA20" t="str">
        <f>TRIM(Funde_observations_osservazioni!X23)</f>
        <v/>
      </c>
      <c r="AB20" t="str">
        <f>TRIM(Funde_observations_osservazioni!Y23)</f>
        <v/>
      </c>
      <c r="AC20" t="str">
        <f ca="1">IFERROR(VLOOKUP(Funde_observations_osservazioni!T23,Holzabgr_mapping,2,FALSE)&amp;"", "")</f>
        <v/>
      </c>
      <c r="AD20" t="str">
        <f ca="1">IFERROR(VLOOKUP(Funde_observations_osservazioni!U23,Holzqual_mapping,2,FALSE)&amp;"", "")</f>
        <v/>
      </c>
      <c r="AE20" t="str">
        <f ca="1">IFERROR(VLOOKUP(Funde_observations_osservazioni!Z23,Table24_Near_tree[],2,FALSE)&amp;"", "")</f>
        <v/>
      </c>
      <c r="AF20" t="str">
        <f ca="1">IFERROR(VLOOKUP(Funde_observations_osservazioni!AA23,Table24_Near_tree[],2,FALSE)&amp;"", "")</f>
        <v/>
      </c>
      <c r="AG20" t="str">
        <f ca="1">IFERROR(VLOOKUP(Funde_observations_osservazioni!AB23,Table24_Near_tree[],2,FALSE)&amp;"", "")</f>
        <v/>
      </c>
      <c r="AH20" t="str">
        <f ca="1">IFERROR(VLOOKUP(Funde_observations_osservazioni!AC23,Anzfrk_mapping,2,FALSE)&amp;"", "")</f>
        <v/>
      </c>
      <c r="AI20" t="str">
        <f ca="1">IFERROR(VLOOKUP(Funde_observations_osservazioni!AD23,Sex_stage_mapping,2,FALSE)&amp;"", "")</f>
        <v/>
      </c>
      <c r="AJ20" t="str">
        <f ca="1">IFERROR(VLOOKUP(Funde_observations_osservazioni!AE23,Rust_spore_type_mapping,2,FALSE)&amp;"", "")</f>
        <v/>
      </c>
      <c r="AK20" t="str">
        <f>TRIM(Funde_observations_osservazioni!AU23)</f>
        <v/>
      </c>
      <c r="AL20" t="str">
        <f>TRIM( Funde_observations_osservazioni!AH23)</f>
        <v/>
      </c>
      <c r="AM20" t="str">
        <f>TRIM(Funde_observations_osservazioni!AI23)</f>
        <v/>
      </c>
      <c r="AN20" t="str">
        <f ca="1">IFERROR(VLOOKUP(Funde_observations_osservazioni!AG23,Table28_Herbaria[],2,FALSE)&amp;"", "")</f>
        <v/>
      </c>
      <c r="AO20" t="str">
        <f ca="1">IFERROR(VLOOKUP(Funde_observations_osservazioni!AF23,Beleg_mapping,2,FALSE)&amp;"","")</f>
        <v/>
      </c>
      <c r="AP20" t="str">
        <f>IFERROR(VLOOKUP(Funde_observations_osservazioni!AJ23,Tabelle10_literature[],2,FALSE)&amp;"", "")</f>
        <v/>
      </c>
      <c r="AQ20" t="str">
        <f>TRIM(Funde_observations_osservazioni!AV23)</f>
        <v/>
      </c>
      <c r="AR20" t="str">
        <f ca="1">IFERROR(VLOOKUP(Funde_observations_osservazioni!AK23,Rest_mapping,2,0)&amp;"","")</f>
        <v/>
      </c>
      <c r="AS20" t="str">
        <f ca="1">IFERROR(VLOOKUP(Funde_observations_osservazioni!AL23,Oeff_privat_mapping,2,0)&amp;"","")</f>
        <v/>
      </c>
      <c r="AT20" t="str">
        <f ca="1">IFERROR(VLOOKUP(Funde_observations_osservazioni!AM23,Namen_pub_mapping,2,0)&amp;"","")</f>
        <v/>
      </c>
    </row>
    <row r="21" spans="2:46" x14ac:dyDescent="0.45">
      <c r="B21" t="str">
        <f>TRIM(Funde_observations_osservazioni!B24)</f>
        <v/>
      </c>
      <c r="C21" t="str">
        <f>TRIM(Funde_observations_osservazioni!C24)</f>
        <v/>
      </c>
      <c r="D21" t="str">
        <f>TRIM(Funde_observations_osservazioni!D24)</f>
        <v/>
      </c>
      <c r="E21" t="str">
        <f>TRIM(Funde_observations_osservazioni!AN24)</f>
        <v/>
      </c>
      <c r="F21" t="str">
        <f>TRIM(Funde_observations_osservazioni!AO24)</f>
        <v/>
      </c>
      <c r="G21" t="str">
        <f>TRIM(Funde_observations_osservazioni!AP24)</f>
        <v/>
      </c>
      <c r="H21" t="str">
        <f>TRIM(Funde_observations_osservazioni!AQ24)</f>
        <v/>
      </c>
      <c r="I21" t="str">
        <f>TRIM(Funde_observations_osservazioni!AR24)</f>
        <v/>
      </c>
      <c r="J21" t="str">
        <f>TRIM(Funde_observations_osservazioni!AS24)</f>
        <v/>
      </c>
      <c r="K21" t="str">
        <f>IFERROR(VLOOKUP(Funde_observations_osservazioni!E24,Table31_Praezis[], 2, FALSE)&amp;"", "")</f>
        <v/>
      </c>
      <c r="L21" t="str">
        <f>TRIM(Funde_observations_osservazioni!AT24)</f>
        <v/>
      </c>
      <c r="M21" t="str">
        <f>TRIM(Funde_observations_osservazioni!F24)</f>
        <v/>
      </c>
      <c r="N21" t="str">
        <f>TRIM(Funde_observations_osservazioni!G24)</f>
        <v/>
      </c>
      <c r="O21" t="str">
        <f>TRIM(Funde_observations_osservazioni!H24)</f>
        <v/>
      </c>
      <c r="P21" s="161" t="str">
        <f>IF(Funde_observations_osservazioni!I24=0, "", TEXT(Funde_observations_osservazioni!I24,"dd/mm/yyyy"))</f>
        <v/>
      </c>
      <c r="Q21" t="str">
        <f>IFERROR(VLOOKUP(Funde_observations_osservazioni!J24,Table32_Datkante[],2,FALSE)&amp;"",  "")</f>
        <v/>
      </c>
      <c r="R21" t="str">
        <f>Funde_observations_osservazioni!K24&amp;""</f>
        <v/>
      </c>
      <c r="S21" t="str">
        <f>Funde_observations_osservazioni!L24&amp;""</f>
        <v/>
      </c>
      <c r="T21" t="str">
        <f>Funde_observations_osservazioni!N24&amp;""</f>
        <v/>
      </c>
      <c r="U21" t="str">
        <f>Funde_observations_osservazioni!O24&amp;""</f>
        <v/>
      </c>
      <c r="V21" t="str">
        <f>Funde_observations_osservazioni!P24&amp;""</f>
        <v/>
      </c>
      <c r="W21" t="str">
        <f ca="1">IFERROR(VLOOKUP(Funde_observations_osservazioni!V24,Table30_Delarze[],2,FALSE)&amp;"", "")</f>
        <v/>
      </c>
      <c r="X21" t="str">
        <f>IFERROR(VLOOKUP(Funde_observations_osservazioni!R24,Table6_Subgrob[],2,FALSE)&amp;"","")</f>
        <v/>
      </c>
      <c r="Y21" t="str">
        <f>IFERROR(VLOOKUP(Funde_observations_osservazioni!S24,#REF!,2,FALSE)&amp;"", "")</f>
        <v/>
      </c>
      <c r="Z21" t="str">
        <f ca="1">IFERROR(VLOOKUP(Funde_observations_osservazioni!W24,Table245_Host_tree[],2,FALSE)&amp;"", "")</f>
        <v/>
      </c>
      <c r="AA21" t="str">
        <f>TRIM(Funde_observations_osservazioni!X24)</f>
        <v/>
      </c>
      <c r="AB21" t="str">
        <f>TRIM(Funde_observations_osservazioni!Y24)</f>
        <v/>
      </c>
      <c r="AC21" t="str">
        <f ca="1">IFERROR(VLOOKUP(Funde_observations_osservazioni!T24,Holzabgr_mapping,2,FALSE)&amp;"", "")</f>
        <v/>
      </c>
      <c r="AD21" t="str">
        <f ca="1">IFERROR(VLOOKUP(Funde_observations_osservazioni!U24,Holzqual_mapping,2,FALSE)&amp;"", "")</f>
        <v/>
      </c>
      <c r="AE21" t="str">
        <f ca="1">IFERROR(VLOOKUP(Funde_observations_osservazioni!Z24,Table24_Near_tree[],2,FALSE)&amp;"", "")</f>
        <v/>
      </c>
      <c r="AF21" t="str">
        <f ca="1">IFERROR(VLOOKUP(Funde_observations_osservazioni!AA24,Table24_Near_tree[],2,FALSE)&amp;"", "")</f>
        <v/>
      </c>
      <c r="AG21" t="str">
        <f ca="1">IFERROR(VLOOKUP(Funde_observations_osservazioni!AB24,Table24_Near_tree[],2,FALSE)&amp;"", "")</f>
        <v/>
      </c>
      <c r="AH21" t="str">
        <f ca="1">IFERROR(VLOOKUP(Funde_observations_osservazioni!AC24,Anzfrk_mapping,2,FALSE)&amp;"", "")</f>
        <v/>
      </c>
      <c r="AI21" t="str">
        <f ca="1">IFERROR(VLOOKUP(Funde_observations_osservazioni!AD24,Sex_stage_mapping,2,FALSE)&amp;"", "")</f>
        <v/>
      </c>
      <c r="AJ21" t="str">
        <f ca="1">IFERROR(VLOOKUP(Funde_observations_osservazioni!AE24,Rust_spore_type_mapping,2,FALSE)&amp;"", "")</f>
        <v/>
      </c>
      <c r="AK21" t="str">
        <f>TRIM(Funde_observations_osservazioni!AU24)</f>
        <v/>
      </c>
      <c r="AL21" t="str">
        <f>TRIM( Funde_observations_osservazioni!AH24)</f>
        <v/>
      </c>
      <c r="AM21" t="str">
        <f>TRIM(Funde_observations_osservazioni!AI24)</f>
        <v/>
      </c>
      <c r="AN21" t="str">
        <f ca="1">IFERROR(VLOOKUP(Funde_observations_osservazioni!AG24,Table28_Herbaria[],2,FALSE)&amp;"", "")</f>
        <v/>
      </c>
      <c r="AO21" t="str">
        <f ca="1">IFERROR(VLOOKUP(Funde_observations_osservazioni!AF24,Beleg_mapping,2,FALSE)&amp;"","")</f>
        <v/>
      </c>
      <c r="AP21" t="str">
        <f>IFERROR(VLOOKUP(Funde_observations_osservazioni!AJ24,Tabelle10_literature[],2,FALSE)&amp;"", "")</f>
        <v/>
      </c>
      <c r="AQ21" t="str">
        <f>TRIM(Funde_observations_osservazioni!AV24)</f>
        <v/>
      </c>
      <c r="AR21" t="str">
        <f ca="1">IFERROR(VLOOKUP(Funde_observations_osservazioni!AK24,Rest_mapping,2,0)&amp;"","")</f>
        <v/>
      </c>
      <c r="AS21" t="str">
        <f ca="1">IFERROR(VLOOKUP(Funde_observations_osservazioni!AL24,Oeff_privat_mapping,2,0)&amp;"","")</f>
        <v/>
      </c>
      <c r="AT21" t="str">
        <f ca="1">IFERROR(VLOOKUP(Funde_observations_osservazioni!AM24,Namen_pub_mapping,2,0)&amp;"","")</f>
        <v/>
      </c>
    </row>
    <row r="22" spans="2:46" x14ac:dyDescent="0.45">
      <c r="B22" t="str">
        <f>TRIM(Funde_observations_osservazioni!B25)</f>
        <v/>
      </c>
      <c r="C22" t="str">
        <f>TRIM(Funde_observations_osservazioni!C25)</f>
        <v/>
      </c>
      <c r="D22" t="str">
        <f>TRIM(Funde_observations_osservazioni!D25)</f>
        <v/>
      </c>
      <c r="E22" t="str">
        <f>TRIM(Funde_observations_osservazioni!AN25)</f>
        <v/>
      </c>
      <c r="F22" t="str">
        <f>TRIM(Funde_observations_osservazioni!AO25)</f>
        <v/>
      </c>
      <c r="G22" t="str">
        <f>TRIM(Funde_observations_osservazioni!AP25)</f>
        <v/>
      </c>
      <c r="H22" t="str">
        <f>TRIM(Funde_observations_osservazioni!AQ25)</f>
        <v/>
      </c>
      <c r="I22" t="str">
        <f>TRIM(Funde_observations_osservazioni!AR25)</f>
        <v/>
      </c>
      <c r="J22" t="str">
        <f>TRIM(Funde_observations_osservazioni!AS25)</f>
        <v/>
      </c>
      <c r="K22" t="str">
        <f>IFERROR(VLOOKUP(Funde_observations_osservazioni!E25,Table31_Praezis[], 2, FALSE)&amp;"", "")</f>
        <v/>
      </c>
      <c r="L22" t="str">
        <f>TRIM(Funde_observations_osservazioni!AT25)</f>
        <v/>
      </c>
      <c r="M22" t="str">
        <f>TRIM(Funde_observations_osservazioni!F25)</f>
        <v/>
      </c>
      <c r="N22" t="str">
        <f>TRIM(Funde_observations_osservazioni!G25)</f>
        <v/>
      </c>
      <c r="O22" t="str">
        <f>TRIM(Funde_observations_osservazioni!H25)</f>
        <v/>
      </c>
      <c r="P22" s="161" t="str">
        <f>IF(Funde_observations_osservazioni!I25=0, "", TEXT(Funde_observations_osservazioni!I25,"dd/mm/yyyy"))</f>
        <v/>
      </c>
      <c r="Q22" t="str">
        <f>IFERROR(VLOOKUP(Funde_observations_osservazioni!J25,Table32_Datkante[],2,FALSE)&amp;"",  "")</f>
        <v/>
      </c>
      <c r="R22" t="str">
        <f>Funde_observations_osservazioni!K25&amp;""</f>
        <v/>
      </c>
      <c r="S22" t="str">
        <f>Funde_observations_osservazioni!L25&amp;""</f>
        <v/>
      </c>
      <c r="T22" t="str">
        <f>Funde_observations_osservazioni!N25&amp;""</f>
        <v/>
      </c>
      <c r="U22" t="str">
        <f>Funde_observations_osservazioni!O25&amp;""</f>
        <v/>
      </c>
      <c r="V22" t="str">
        <f>Funde_observations_osservazioni!P25&amp;""</f>
        <v/>
      </c>
      <c r="W22" t="str">
        <f ca="1">IFERROR(VLOOKUP(Funde_observations_osservazioni!V25,Table30_Delarze[],2,FALSE)&amp;"", "")</f>
        <v/>
      </c>
      <c r="X22" t="str">
        <f>IFERROR(VLOOKUP(Funde_observations_osservazioni!R25,Table6_Subgrob[],2,FALSE)&amp;"","")</f>
        <v/>
      </c>
      <c r="Y22" t="str">
        <f>IFERROR(VLOOKUP(Funde_observations_osservazioni!S25,#REF!,2,FALSE)&amp;"", "")</f>
        <v/>
      </c>
      <c r="Z22" t="str">
        <f ca="1">IFERROR(VLOOKUP(Funde_observations_osservazioni!W25,Table245_Host_tree[],2,FALSE)&amp;"", "")</f>
        <v/>
      </c>
      <c r="AA22" t="str">
        <f>TRIM(Funde_observations_osservazioni!X25)</f>
        <v/>
      </c>
      <c r="AB22" t="str">
        <f>TRIM(Funde_observations_osservazioni!Y25)</f>
        <v/>
      </c>
      <c r="AC22" t="str">
        <f ca="1">IFERROR(VLOOKUP(Funde_observations_osservazioni!T25,Holzabgr_mapping,2,FALSE)&amp;"", "")</f>
        <v/>
      </c>
      <c r="AD22" t="str">
        <f ca="1">IFERROR(VLOOKUP(Funde_observations_osservazioni!U25,Holzqual_mapping,2,FALSE)&amp;"", "")</f>
        <v/>
      </c>
      <c r="AE22" t="str">
        <f ca="1">IFERROR(VLOOKUP(Funde_observations_osservazioni!Z25,Table24_Near_tree[],2,FALSE)&amp;"", "")</f>
        <v/>
      </c>
      <c r="AF22" t="str">
        <f ca="1">IFERROR(VLOOKUP(Funde_observations_osservazioni!AA25,Table24_Near_tree[],2,FALSE)&amp;"", "")</f>
        <v/>
      </c>
      <c r="AG22" t="str">
        <f ca="1">IFERROR(VLOOKUP(Funde_observations_osservazioni!AB25,Table24_Near_tree[],2,FALSE)&amp;"", "")</f>
        <v/>
      </c>
      <c r="AH22" t="str">
        <f ca="1">IFERROR(VLOOKUP(Funde_observations_osservazioni!AC25,Anzfrk_mapping,2,FALSE)&amp;"", "")</f>
        <v/>
      </c>
      <c r="AI22" t="str">
        <f ca="1">IFERROR(VLOOKUP(Funde_observations_osservazioni!AD25,Sex_stage_mapping,2,FALSE)&amp;"", "")</f>
        <v/>
      </c>
      <c r="AJ22" t="str">
        <f ca="1">IFERROR(VLOOKUP(Funde_observations_osservazioni!AE25,Rust_spore_type_mapping,2,FALSE)&amp;"", "")</f>
        <v/>
      </c>
      <c r="AK22" t="str">
        <f>TRIM(Funde_observations_osservazioni!AU25)</f>
        <v/>
      </c>
      <c r="AL22" t="str">
        <f>TRIM( Funde_observations_osservazioni!AH25)</f>
        <v/>
      </c>
      <c r="AM22" t="str">
        <f>TRIM(Funde_observations_osservazioni!AI25)</f>
        <v/>
      </c>
      <c r="AN22" t="str">
        <f ca="1">IFERROR(VLOOKUP(Funde_observations_osservazioni!AG25,Table28_Herbaria[],2,FALSE)&amp;"", "")</f>
        <v/>
      </c>
      <c r="AO22" t="str">
        <f ca="1">IFERROR(VLOOKUP(Funde_observations_osservazioni!AF25,Beleg_mapping,2,FALSE)&amp;"","")</f>
        <v/>
      </c>
      <c r="AP22" t="str">
        <f>IFERROR(VLOOKUP(Funde_observations_osservazioni!AJ25,Tabelle10_literature[],2,FALSE)&amp;"", "")</f>
        <v/>
      </c>
      <c r="AQ22" t="str">
        <f>TRIM(Funde_observations_osservazioni!AV25)</f>
        <v/>
      </c>
      <c r="AR22" t="str">
        <f ca="1">IFERROR(VLOOKUP(Funde_observations_osservazioni!AK25,Rest_mapping,2,0)&amp;"","")</f>
        <v/>
      </c>
      <c r="AS22" t="str">
        <f ca="1">IFERROR(VLOOKUP(Funde_observations_osservazioni!AL25,Oeff_privat_mapping,2,0)&amp;"","")</f>
        <v/>
      </c>
      <c r="AT22" t="str">
        <f ca="1">IFERROR(VLOOKUP(Funde_observations_osservazioni!AM25,Namen_pub_mapping,2,0)&amp;"","")</f>
        <v/>
      </c>
    </row>
    <row r="23" spans="2:46" x14ac:dyDescent="0.45">
      <c r="B23" t="str">
        <f>TRIM(Funde_observations_osservazioni!B26)</f>
        <v/>
      </c>
      <c r="C23" t="str">
        <f>TRIM(Funde_observations_osservazioni!C26)</f>
        <v/>
      </c>
      <c r="D23" t="str">
        <f>TRIM(Funde_observations_osservazioni!D26)</f>
        <v/>
      </c>
      <c r="E23" t="str">
        <f>TRIM(Funde_observations_osservazioni!AN26)</f>
        <v/>
      </c>
      <c r="F23" t="str">
        <f>TRIM(Funde_observations_osservazioni!AO26)</f>
        <v/>
      </c>
      <c r="G23" t="str">
        <f>TRIM(Funde_observations_osservazioni!AP26)</f>
        <v/>
      </c>
      <c r="H23" t="str">
        <f>TRIM(Funde_observations_osservazioni!AQ26)</f>
        <v/>
      </c>
      <c r="I23" t="str">
        <f>TRIM(Funde_observations_osservazioni!AR26)</f>
        <v/>
      </c>
      <c r="J23" t="str">
        <f>TRIM(Funde_observations_osservazioni!AS26)</f>
        <v/>
      </c>
      <c r="K23" t="str">
        <f>IFERROR(VLOOKUP(Funde_observations_osservazioni!E26,Table31_Praezis[], 2, FALSE)&amp;"", "")</f>
        <v/>
      </c>
      <c r="L23" t="str">
        <f>TRIM(Funde_observations_osservazioni!AT26)</f>
        <v/>
      </c>
      <c r="M23" t="str">
        <f>TRIM(Funde_observations_osservazioni!F26)</f>
        <v/>
      </c>
      <c r="N23" t="str">
        <f>TRIM(Funde_observations_osservazioni!G26)</f>
        <v/>
      </c>
      <c r="O23" t="str">
        <f>TRIM(Funde_observations_osservazioni!H26)</f>
        <v/>
      </c>
      <c r="P23" s="161" t="str">
        <f>IF(Funde_observations_osservazioni!I26=0, "", TEXT(Funde_observations_osservazioni!I26,"dd/mm/yyyy"))</f>
        <v/>
      </c>
      <c r="Q23" t="str">
        <f>IFERROR(VLOOKUP(Funde_observations_osservazioni!J26,Table32_Datkante[],2,FALSE)&amp;"",  "")</f>
        <v/>
      </c>
      <c r="R23" t="str">
        <f>Funde_observations_osservazioni!K26&amp;""</f>
        <v/>
      </c>
      <c r="S23" t="str">
        <f>Funde_observations_osservazioni!L26&amp;""</f>
        <v/>
      </c>
      <c r="T23" t="str">
        <f>Funde_observations_osservazioni!N26&amp;""</f>
        <v/>
      </c>
      <c r="U23" t="str">
        <f>Funde_observations_osservazioni!O26&amp;""</f>
        <v/>
      </c>
      <c r="V23" t="str">
        <f>Funde_observations_osservazioni!P26&amp;""</f>
        <v/>
      </c>
      <c r="W23" t="str">
        <f ca="1">IFERROR(VLOOKUP(Funde_observations_osservazioni!V26,Table30_Delarze[],2,FALSE)&amp;"", "")</f>
        <v/>
      </c>
      <c r="X23" t="str">
        <f>IFERROR(VLOOKUP(Funde_observations_osservazioni!R26,Table6_Subgrob[],2,FALSE)&amp;"","")</f>
        <v/>
      </c>
      <c r="Y23" t="str">
        <f>IFERROR(VLOOKUP(Funde_observations_osservazioni!S26,#REF!,2,FALSE)&amp;"", "")</f>
        <v/>
      </c>
      <c r="Z23" t="str">
        <f ca="1">IFERROR(VLOOKUP(Funde_observations_osservazioni!W26,Table245_Host_tree[],2,FALSE)&amp;"", "")</f>
        <v/>
      </c>
      <c r="AA23" t="str">
        <f>TRIM(Funde_observations_osservazioni!X26)</f>
        <v/>
      </c>
      <c r="AB23" t="str">
        <f>TRIM(Funde_observations_osservazioni!Y26)</f>
        <v/>
      </c>
      <c r="AC23" t="str">
        <f ca="1">IFERROR(VLOOKUP(Funde_observations_osservazioni!T26,Holzabgr_mapping,2,FALSE)&amp;"", "")</f>
        <v/>
      </c>
      <c r="AD23" t="str">
        <f ca="1">IFERROR(VLOOKUP(Funde_observations_osservazioni!U26,Holzqual_mapping,2,FALSE)&amp;"", "")</f>
        <v/>
      </c>
      <c r="AE23" t="str">
        <f ca="1">IFERROR(VLOOKUP(Funde_observations_osservazioni!Z26,Table24_Near_tree[],2,FALSE)&amp;"", "")</f>
        <v/>
      </c>
      <c r="AF23" t="str">
        <f ca="1">IFERROR(VLOOKUP(Funde_observations_osservazioni!AA26,Table24_Near_tree[],2,FALSE)&amp;"", "")</f>
        <v/>
      </c>
      <c r="AG23" t="str">
        <f ca="1">IFERROR(VLOOKUP(Funde_observations_osservazioni!AB26,Table24_Near_tree[],2,FALSE)&amp;"", "")</f>
        <v/>
      </c>
      <c r="AH23" t="str">
        <f ca="1">IFERROR(VLOOKUP(Funde_observations_osservazioni!AC26,Anzfrk_mapping,2,FALSE)&amp;"", "")</f>
        <v/>
      </c>
      <c r="AI23" t="str">
        <f ca="1">IFERROR(VLOOKUP(Funde_observations_osservazioni!AD26,Sex_stage_mapping,2,FALSE)&amp;"", "")</f>
        <v/>
      </c>
      <c r="AJ23" t="str">
        <f ca="1">IFERROR(VLOOKUP(Funde_observations_osservazioni!AE26,Rust_spore_type_mapping,2,FALSE)&amp;"", "")</f>
        <v/>
      </c>
      <c r="AK23" t="str">
        <f>TRIM(Funde_observations_osservazioni!AU26)</f>
        <v/>
      </c>
      <c r="AL23" t="str">
        <f>TRIM( Funde_observations_osservazioni!AH26)</f>
        <v/>
      </c>
      <c r="AM23" t="str">
        <f>TRIM(Funde_observations_osservazioni!AI26)</f>
        <v/>
      </c>
      <c r="AN23" t="str">
        <f ca="1">IFERROR(VLOOKUP(Funde_observations_osservazioni!AG26,Table28_Herbaria[],2,FALSE)&amp;"", "")</f>
        <v/>
      </c>
      <c r="AO23" t="str">
        <f ca="1">IFERROR(VLOOKUP(Funde_observations_osservazioni!AF26,Beleg_mapping,2,FALSE)&amp;"","")</f>
        <v/>
      </c>
      <c r="AP23" t="str">
        <f>IFERROR(VLOOKUP(Funde_observations_osservazioni!AJ26,Tabelle10_literature[],2,FALSE)&amp;"", "")</f>
        <v/>
      </c>
      <c r="AQ23" t="str">
        <f>TRIM(Funde_observations_osservazioni!AV26)</f>
        <v/>
      </c>
      <c r="AR23" t="str">
        <f ca="1">IFERROR(VLOOKUP(Funde_observations_osservazioni!AK26,Rest_mapping,2,0)&amp;"","")</f>
        <v/>
      </c>
      <c r="AS23" t="str">
        <f ca="1">IFERROR(VLOOKUP(Funde_observations_osservazioni!AL26,Oeff_privat_mapping,2,0)&amp;"","")</f>
        <v/>
      </c>
      <c r="AT23" t="str">
        <f ca="1">IFERROR(VLOOKUP(Funde_observations_osservazioni!AM26,Namen_pub_mapping,2,0)&amp;"","")</f>
        <v/>
      </c>
    </row>
    <row r="24" spans="2:46" x14ac:dyDescent="0.45">
      <c r="B24" t="str">
        <f>TRIM(Funde_observations_osservazioni!B27)</f>
        <v/>
      </c>
      <c r="C24" t="str">
        <f>TRIM(Funde_observations_osservazioni!C27)</f>
        <v/>
      </c>
      <c r="D24" t="str">
        <f>TRIM(Funde_observations_osservazioni!D27)</f>
        <v/>
      </c>
      <c r="E24" t="str">
        <f>TRIM(Funde_observations_osservazioni!AN27)</f>
        <v/>
      </c>
      <c r="F24" t="str">
        <f>TRIM(Funde_observations_osservazioni!AO27)</f>
        <v/>
      </c>
      <c r="G24" t="str">
        <f>TRIM(Funde_observations_osservazioni!AP27)</f>
        <v/>
      </c>
      <c r="H24" t="str">
        <f>TRIM(Funde_observations_osservazioni!AQ27)</f>
        <v/>
      </c>
      <c r="I24" t="str">
        <f>TRIM(Funde_observations_osservazioni!AR27)</f>
        <v/>
      </c>
      <c r="J24" t="str">
        <f>TRIM(Funde_observations_osservazioni!AS27)</f>
        <v/>
      </c>
      <c r="K24" t="str">
        <f>IFERROR(VLOOKUP(Funde_observations_osservazioni!E27,Table31_Praezis[], 2, FALSE)&amp;"", "")</f>
        <v/>
      </c>
      <c r="L24" t="str">
        <f>TRIM(Funde_observations_osservazioni!AT27)</f>
        <v/>
      </c>
      <c r="M24" t="str">
        <f>TRIM(Funde_observations_osservazioni!F27)</f>
        <v/>
      </c>
      <c r="N24" t="str">
        <f>TRIM(Funde_observations_osservazioni!G27)</f>
        <v/>
      </c>
      <c r="O24" t="str">
        <f>TRIM(Funde_observations_osservazioni!H27)</f>
        <v/>
      </c>
      <c r="P24" s="161" t="str">
        <f>IF(Funde_observations_osservazioni!I27=0, "", TEXT(Funde_observations_osservazioni!I27,"dd/mm/yyyy"))</f>
        <v/>
      </c>
      <c r="Q24" t="str">
        <f>IFERROR(VLOOKUP(Funde_observations_osservazioni!J27,Table32_Datkante[],2,FALSE)&amp;"",  "")</f>
        <v/>
      </c>
      <c r="R24" t="str">
        <f>Funde_observations_osservazioni!K27&amp;""</f>
        <v/>
      </c>
      <c r="S24" t="str">
        <f>Funde_observations_osservazioni!L27&amp;""</f>
        <v/>
      </c>
      <c r="T24" t="str">
        <f>Funde_observations_osservazioni!N27&amp;""</f>
        <v/>
      </c>
      <c r="U24" t="str">
        <f>Funde_observations_osservazioni!O27&amp;""</f>
        <v/>
      </c>
      <c r="V24" t="str">
        <f>Funde_observations_osservazioni!P27&amp;""</f>
        <v/>
      </c>
      <c r="W24" t="str">
        <f ca="1">IFERROR(VLOOKUP(Funde_observations_osservazioni!V27,Table30_Delarze[],2,FALSE)&amp;"", "")</f>
        <v/>
      </c>
      <c r="X24" t="str">
        <f>IFERROR(VLOOKUP(Funde_observations_osservazioni!R27,Table6_Subgrob[],2,FALSE)&amp;"","")</f>
        <v/>
      </c>
      <c r="Y24" t="str">
        <f>IFERROR(VLOOKUP(Funde_observations_osservazioni!S27,#REF!,2,FALSE)&amp;"", "")</f>
        <v/>
      </c>
      <c r="Z24" t="str">
        <f ca="1">IFERROR(VLOOKUP(Funde_observations_osservazioni!W27,Table245_Host_tree[],2,FALSE)&amp;"", "")</f>
        <v/>
      </c>
      <c r="AA24" t="str">
        <f>TRIM(Funde_observations_osservazioni!X27)</f>
        <v/>
      </c>
      <c r="AB24" t="str">
        <f>TRIM(Funde_observations_osservazioni!Y27)</f>
        <v/>
      </c>
      <c r="AC24" t="str">
        <f ca="1">IFERROR(VLOOKUP(Funde_observations_osservazioni!T27,Holzabgr_mapping,2,FALSE)&amp;"", "")</f>
        <v/>
      </c>
      <c r="AD24" t="str">
        <f ca="1">IFERROR(VLOOKUP(Funde_observations_osservazioni!U27,Holzqual_mapping,2,FALSE)&amp;"", "")</f>
        <v/>
      </c>
      <c r="AE24" t="str">
        <f ca="1">IFERROR(VLOOKUP(Funde_observations_osservazioni!Z27,Table24_Near_tree[],2,FALSE)&amp;"", "")</f>
        <v/>
      </c>
      <c r="AF24" t="str">
        <f ca="1">IFERROR(VLOOKUP(Funde_observations_osservazioni!AA27,Table24_Near_tree[],2,FALSE)&amp;"", "")</f>
        <v/>
      </c>
      <c r="AG24" t="str">
        <f ca="1">IFERROR(VLOOKUP(Funde_observations_osservazioni!AB27,Table24_Near_tree[],2,FALSE)&amp;"", "")</f>
        <v/>
      </c>
      <c r="AH24" t="str">
        <f ca="1">IFERROR(VLOOKUP(Funde_observations_osservazioni!AC27,Anzfrk_mapping,2,FALSE)&amp;"", "")</f>
        <v/>
      </c>
      <c r="AI24" t="str">
        <f ca="1">IFERROR(VLOOKUP(Funde_observations_osservazioni!AD27,Sex_stage_mapping,2,FALSE)&amp;"", "")</f>
        <v/>
      </c>
      <c r="AJ24" t="str">
        <f ca="1">IFERROR(VLOOKUP(Funde_observations_osservazioni!AE27,Rust_spore_type_mapping,2,FALSE)&amp;"", "")</f>
        <v/>
      </c>
      <c r="AK24" t="str">
        <f>TRIM(Funde_observations_osservazioni!AU27)</f>
        <v/>
      </c>
      <c r="AL24" t="str">
        <f>TRIM( Funde_observations_osservazioni!AH27)</f>
        <v/>
      </c>
      <c r="AM24" t="str">
        <f>TRIM(Funde_observations_osservazioni!AI27)</f>
        <v/>
      </c>
      <c r="AN24" t="str">
        <f ca="1">IFERROR(VLOOKUP(Funde_observations_osservazioni!AG27,Table28_Herbaria[],2,FALSE)&amp;"", "")</f>
        <v/>
      </c>
      <c r="AO24" t="str">
        <f ca="1">IFERROR(VLOOKUP(Funde_observations_osservazioni!AF27,Beleg_mapping,2,FALSE)&amp;"","")</f>
        <v/>
      </c>
      <c r="AP24" t="str">
        <f>IFERROR(VLOOKUP(Funde_observations_osservazioni!AJ27,Tabelle10_literature[],2,FALSE)&amp;"", "")</f>
        <v/>
      </c>
      <c r="AQ24" t="str">
        <f>TRIM(Funde_observations_osservazioni!AV27)</f>
        <v/>
      </c>
      <c r="AR24" t="str">
        <f ca="1">IFERROR(VLOOKUP(Funde_observations_osservazioni!AK27,Rest_mapping,2,0)&amp;"","")</f>
        <v/>
      </c>
      <c r="AS24" t="str">
        <f ca="1">IFERROR(VLOOKUP(Funde_observations_osservazioni!AL27,Oeff_privat_mapping,2,0)&amp;"","")</f>
        <v/>
      </c>
      <c r="AT24" t="str">
        <f ca="1">IFERROR(VLOOKUP(Funde_observations_osservazioni!AM27,Namen_pub_mapping,2,0)&amp;"","")</f>
        <v/>
      </c>
    </row>
    <row r="25" spans="2:46" x14ac:dyDescent="0.45">
      <c r="B25" t="str">
        <f>TRIM(Funde_observations_osservazioni!B28)</f>
        <v/>
      </c>
      <c r="C25" t="str">
        <f>TRIM(Funde_observations_osservazioni!C28)</f>
        <v/>
      </c>
      <c r="D25" t="str">
        <f>TRIM(Funde_observations_osservazioni!D28)</f>
        <v/>
      </c>
      <c r="E25" t="str">
        <f>TRIM(Funde_observations_osservazioni!AN28)</f>
        <v/>
      </c>
      <c r="F25" t="str">
        <f>TRIM(Funde_observations_osservazioni!AO28)</f>
        <v/>
      </c>
      <c r="G25" t="str">
        <f>TRIM(Funde_observations_osservazioni!AP28)</f>
        <v/>
      </c>
      <c r="H25" t="str">
        <f>TRIM(Funde_observations_osservazioni!AQ28)</f>
        <v/>
      </c>
      <c r="I25" t="str">
        <f>TRIM(Funde_observations_osservazioni!AR28)</f>
        <v/>
      </c>
      <c r="J25" t="str">
        <f>TRIM(Funde_observations_osservazioni!AS28)</f>
        <v/>
      </c>
      <c r="K25" t="str">
        <f>IFERROR(VLOOKUP(Funde_observations_osservazioni!E28,Table31_Praezis[], 2, FALSE)&amp;"", "")</f>
        <v/>
      </c>
      <c r="L25" t="str">
        <f>TRIM(Funde_observations_osservazioni!AT28)</f>
        <v/>
      </c>
      <c r="M25" t="str">
        <f>TRIM(Funde_observations_osservazioni!F28)</f>
        <v/>
      </c>
      <c r="N25" t="str">
        <f>TRIM(Funde_observations_osservazioni!G28)</f>
        <v/>
      </c>
      <c r="O25" t="str">
        <f>TRIM(Funde_observations_osservazioni!H28)</f>
        <v/>
      </c>
      <c r="P25" s="161" t="str">
        <f>IF(Funde_observations_osservazioni!I28=0, "", TEXT(Funde_observations_osservazioni!I28,"dd/mm/yyyy"))</f>
        <v/>
      </c>
      <c r="Q25" t="str">
        <f>IFERROR(VLOOKUP(Funde_observations_osservazioni!J28,Table32_Datkante[],2,FALSE)&amp;"",  "")</f>
        <v/>
      </c>
      <c r="R25" t="str">
        <f>Funde_observations_osservazioni!K28&amp;""</f>
        <v/>
      </c>
      <c r="S25" t="str">
        <f>Funde_observations_osservazioni!L28&amp;""</f>
        <v/>
      </c>
      <c r="T25" t="str">
        <f>Funde_observations_osservazioni!N28&amp;""</f>
        <v/>
      </c>
      <c r="U25" t="str">
        <f>Funde_observations_osservazioni!O28&amp;""</f>
        <v/>
      </c>
      <c r="V25" t="str">
        <f>Funde_observations_osservazioni!P28&amp;""</f>
        <v/>
      </c>
      <c r="W25" t="str">
        <f ca="1">IFERROR(VLOOKUP(Funde_observations_osservazioni!V28,Table30_Delarze[],2,FALSE)&amp;"", "")</f>
        <v/>
      </c>
      <c r="X25" t="str">
        <f>IFERROR(VLOOKUP(Funde_observations_osservazioni!R28,Table6_Subgrob[],2,FALSE)&amp;"","")</f>
        <v/>
      </c>
      <c r="Y25" t="str">
        <f>IFERROR(VLOOKUP(Funde_observations_osservazioni!S28,#REF!,2,FALSE)&amp;"", "")</f>
        <v/>
      </c>
      <c r="Z25" t="str">
        <f ca="1">IFERROR(VLOOKUP(Funde_observations_osservazioni!W28,Table245_Host_tree[],2,FALSE)&amp;"", "")</f>
        <v/>
      </c>
      <c r="AA25" t="str">
        <f>TRIM(Funde_observations_osservazioni!X28)</f>
        <v/>
      </c>
      <c r="AB25" t="str">
        <f>TRIM(Funde_observations_osservazioni!Y28)</f>
        <v/>
      </c>
      <c r="AC25" t="str">
        <f ca="1">IFERROR(VLOOKUP(Funde_observations_osservazioni!T28,Holzabgr_mapping,2,FALSE)&amp;"", "")</f>
        <v/>
      </c>
      <c r="AD25" t="str">
        <f ca="1">IFERROR(VLOOKUP(Funde_observations_osservazioni!U28,Holzqual_mapping,2,FALSE)&amp;"", "")</f>
        <v/>
      </c>
      <c r="AE25" t="str">
        <f ca="1">IFERROR(VLOOKUP(Funde_observations_osservazioni!Z28,Table24_Near_tree[],2,FALSE)&amp;"", "")</f>
        <v/>
      </c>
      <c r="AF25" t="str">
        <f ca="1">IFERROR(VLOOKUP(Funde_observations_osservazioni!AA28,Table24_Near_tree[],2,FALSE)&amp;"", "")</f>
        <v/>
      </c>
      <c r="AG25" t="str">
        <f ca="1">IFERROR(VLOOKUP(Funde_observations_osservazioni!AB28,Table24_Near_tree[],2,FALSE)&amp;"", "")</f>
        <v/>
      </c>
      <c r="AH25" t="str">
        <f ca="1">IFERROR(VLOOKUP(Funde_observations_osservazioni!AC28,Anzfrk_mapping,2,FALSE)&amp;"", "")</f>
        <v/>
      </c>
      <c r="AI25" t="str">
        <f ca="1">IFERROR(VLOOKUP(Funde_observations_osservazioni!AD28,Sex_stage_mapping,2,FALSE)&amp;"", "")</f>
        <v/>
      </c>
      <c r="AJ25" t="str">
        <f ca="1">IFERROR(VLOOKUP(Funde_observations_osservazioni!AE28,Rust_spore_type_mapping,2,FALSE)&amp;"", "")</f>
        <v/>
      </c>
      <c r="AK25" t="str">
        <f>TRIM(Funde_observations_osservazioni!AU28)</f>
        <v/>
      </c>
      <c r="AL25" t="str">
        <f>TRIM( Funde_observations_osservazioni!AH28)</f>
        <v/>
      </c>
      <c r="AM25" t="str">
        <f>TRIM(Funde_observations_osservazioni!AI28)</f>
        <v/>
      </c>
      <c r="AN25" t="str">
        <f ca="1">IFERROR(VLOOKUP(Funde_observations_osservazioni!AG28,Table28_Herbaria[],2,FALSE)&amp;"", "")</f>
        <v/>
      </c>
      <c r="AO25" t="str">
        <f ca="1">IFERROR(VLOOKUP(Funde_observations_osservazioni!AF28,Beleg_mapping,2,FALSE)&amp;"","")</f>
        <v/>
      </c>
      <c r="AP25" t="str">
        <f>IFERROR(VLOOKUP(Funde_observations_osservazioni!AJ28,Tabelle10_literature[],2,FALSE)&amp;"", "")</f>
        <v/>
      </c>
      <c r="AQ25" t="str">
        <f>TRIM(Funde_observations_osservazioni!AV28)</f>
        <v/>
      </c>
      <c r="AR25" t="str">
        <f ca="1">IFERROR(VLOOKUP(Funde_observations_osservazioni!AK28,Rest_mapping,2,0)&amp;"","")</f>
        <v/>
      </c>
      <c r="AS25" t="str">
        <f ca="1">IFERROR(VLOOKUP(Funde_observations_osservazioni!AL28,Oeff_privat_mapping,2,0)&amp;"","")</f>
        <v/>
      </c>
      <c r="AT25" t="str">
        <f ca="1">IFERROR(VLOOKUP(Funde_observations_osservazioni!AM28,Namen_pub_mapping,2,0)&amp;"","")</f>
        <v/>
      </c>
    </row>
    <row r="26" spans="2:46" x14ac:dyDescent="0.45">
      <c r="B26" t="str">
        <f>TRIM(Funde_observations_osservazioni!B29)</f>
        <v/>
      </c>
      <c r="C26" t="str">
        <f>TRIM(Funde_observations_osservazioni!C29)</f>
        <v/>
      </c>
      <c r="D26" t="str">
        <f>TRIM(Funde_observations_osservazioni!D29)</f>
        <v/>
      </c>
      <c r="E26" t="str">
        <f>TRIM(Funde_observations_osservazioni!AN29)</f>
        <v/>
      </c>
      <c r="F26" t="str">
        <f>TRIM(Funde_observations_osservazioni!AO29)</f>
        <v/>
      </c>
      <c r="G26" t="str">
        <f>TRIM(Funde_observations_osservazioni!AP29)</f>
        <v/>
      </c>
      <c r="H26" t="str">
        <f>TRIM(Funde_observations_osservazioni!AQ29)</f>
        <v/>
      </c>
      <c r="I26" t="str">
        <f>TRIM(Funde_observations_osservazioni!AR29)</f>
        <v/>
      </c>
      <c r="J26" t="str">
        <f>TRIM(Funde_observations_osservazioni!AS29)</f>
        <v/>
      </c>
      <c r="K26" t="str">
        <f>IFERROR(VLOOKUP(Funde_observations_osservazioni!E29,Table31_Praezis[], 2, FALSE)&amp;"", "")</f>
        <v/>
      </c>
      <c r="L26" t="str">
        <f>TRIM(Funde_observations_osservazioni!AT29)</f>
        <v/>
      </c>
      <c r="M26" t="str">
        <f>TRIM(Funde_observations_osservazioni!F29)</f>
        <v/>
      </c>
      <c r="N26" t="str">
        <f>TRIM(Funde_observations_osservazioni!G29)</f>
        <v/>
      </c>
      <c r="O26" t="str">
        <f>TRIM(Funde_observations_osservazioni!H29)</f>
        <v/>
      </c>
      <c r="P26" s="161" t="str">
        <f>IF(Funde_observations_osservazioni!I29=0, "", TEXT(Funde_observations_osservazioni!I29,"dd/mm/yyyy"))</f>
        <v/>
      </c>
      <c r="Q26" t="str">
        <f>IFERROR(VLOOKUP(Funde_observations_osservazioni!J29,Table32_Datkante[],2,FALSE)&amp;"",  "")</f>
        <v/>
      </c>
      <c r="R26" t="str">
        <f>Funde_observations_osservazioni!K29&amp;""</f>
        <v/>
      </c>
      <c r="S26" t="str">
        <f>Funde_observations_osservazioni!L29&amp;""</f>
        <v/>
      </c>
      <c r="T26" t="str">
        <f>Funde_observations_osservazioni!N29&amp;""</f>
        <v/>
      </c>
      <c r="U26" t="str">
        <f>Funde_observations_osservazioni!O29&amp;""</f>
        <v/>
      </c>
      <c r="V26" t="str">
        <f>Funde_observations_osservazioni!P29&amp;""</f>
        <v/>
      </c>
      <c r="W26" t="str">
        <f ca="1">IFERROR(VLOOKUP(Funde_observations_osservazioni!V29,Table30_Delarze[],2,FALSE)&amp;"", "")</f>
        <v/>
      </c>
      <c r="X26" t="str">
        <f>IFERROR(VLOOKUP(Funde_observations_osservazioni!R29,Table6_Subgrob[],2,FALSE)&amp;"","")</f>
        <v/>
      </c>
      <c r="Y26" t="str">
        <f>IFERROR(VLOOKUP(Funde_observations_osservazioni!S29,#REF!,2,FALSE)&amp;"", "")</f>
        <v/>
      </c>
      <c r="Z26" t="str">
        <f ca="1">IFERROR(VLOOKUP(Funde_observations_osservazioni!W29,Table245_Host_tree[],2,FALSE)&amp;"", "")</f>
        <v/>
      </c>
      <c r="AA26" t="str">
        <f>TRIM(Funde_observations_osservazioni!X29)</f>
        <v/>
      </c>
      <c r="AB26" t="str">
        <f>TRIM(Funde_observations_osservazioni!Y29)</f>
        <v/>
      </c>
      <c r="AC26" t="str">
        <f ca="1">IFERROR(VLOOKUP(Funde_observations_osservazioni!T29,Holzabgr_mapping,2,FALSE)&amp;"", "")</f>
        <v/>
      </c>
      <c r="AD26" t="str">
        <f ca="1">IFERROR(VLOOKUP(Funde_observations_osservazioni!U29,Holzqual_mapping,2,FALSE)&amp;"", "")</f>
        <v/>
      </c>
      <c r="AE26" t="str">
        <f ca="1">IFERROR(VLOOKUP(Funde_observations_osservazioni!Z29,Table24_Near_tree[],2,FALSE)&amp;"", "")</f>
        <v/>
      </c>
      <c r="AF26" t="str">
        <f ca="1">IFERROR(VLOOKUP(Funde_observations_osservazioni!AA29,Table24_Near_tree[],2,FALSE)&amp;"", "")</f>
        <v/>
      </c>
      <c r="AG26" t="str">
        <f ca="1">IFERROR(VLOOKUP(Funde_observations_osservazioni!AB29,Table24_Near_tree[],2,FALSE)&amp;"", "")</f>
        <v/>
      </c>
      <c r="AH26" t="str">
        <f ca="1">IFERROR(VLOOKUP(Funde_observations_osservazioni!AC29,Anzfrk_mapping,2,FALSE)&amp;"", "")</f>
        <v/>
      </c>
      <c r="AI26" t="str">
        <f ca="1">IFERROR(VLOOKUP(Funde_observations_osservazioni!AD29,Sex_stage_mapping,2,FALSE)&amp;"", "")</f>
        <v/>
      </c>
      <c r="AJ26" t="str">
        <f ca="1">IFERROR(VLOOKUP(Funde_observations_osservazioni!AE29,Rust_spore_type_mapping,2,FALSE)&amp;"", "")</f>
        <v/>
      </c>
      <c r="AK26" t="str">
        <f>TRIM(Funde_observations_osservazioni!AU29)</f>
        <v/>
      </c>
      <c r="AL26" t="str">
        <f>TRIM( Funde_observations_osservazioni!AH29)</f>
        <v/>
      </c>
      <c r="AM26" t="str">
        <f>TRIM(Funde_observations_osservazioni!AI29)</f>
        <v/>
      </c>
      <c r="AN26" t="str">
        <f ca="1">IFERROR(VLOOKUP(Funde_observations_osservazioni!AG29,Table28_Herbaria[],2,FALSE)&amp;"", "")</f>
        <v/>
      </c>
      <c r="AO26" t="str">
        <f ca="1">IFERROR(VLOOKUP(Funde_observations_osservazioni!AF29,Beleg_mapping,2,FALSE)&amp;"","")</f>
        <v/>
      </c>
      <c r="AP26" t="str">
        <f>IFERROR(VLOOKUP(Funde_observations_osservazioni!AJ29,Tabelle10_literature[],2,FALSE)&amp;"", "")</f>
        <v/>
      </c>
      <c r="AQ26" t="str">
        <f>TRIM(Funde_observations_osservazioni!AV29)</f>
        <v/>
      </c>
      <c r="AR26" t="str">
        <f ca="1">IFERROR(VLOOKUP(Funde_observations_osservazioni!AK29,Rest_mapping,2,0)&amp;"","")</f>
        <v/>
      </c>
      <c r="AS26" t="str">
        <f ca="1">IFERROR(VLOOKUP(Funde_observations_osservazioni!AL29,Oeff_privat_mapping,2,0)&amp;"","")</f>
        <v/>
      </c>
      <c r="AT26" t="str">
        <f ca="1">IFERROR(VLOOKUP(Funde_observations_osservazioni!AM29,Namen_pub_mapping,2,0)&amp;"","")</f>
        <v/>
      </c>
    </row>
    <row r="27" spans="2:46" x14ac:dyDescent="0.45">
      <c r="B27" t="str">
        <f>TRIM(Funde_observations_osservazioni!B30)</f>
        <v/>
      </c>
      <c r="C27" t="str">
        <f>TRIM(Funde_observations_osservazioni!C30)</f>
        <v/>
      </c>
      <c r="D27" t="str">
        <f>TRIM(Funde_observations_osservazioni!D30)</f>
        <v/>
      </c>
      <c r="E27" t="str">
        <f>TRIM(Funde_observations_osservazioni!AN30)</f>
        <v/>
      </c>
      <c r="F27" t="str">
        <f>TRIM(Funde_observations_osservazioni!AO30)</f>
        <v/>
      </c>
      <c r="G27" t="str">
        <f>TRIM(Funde_observations_osservazioni!AP30)</f>
        <v/>
      </c>
      <c r="H27" t="str">
        <f>TRIM(Funde_observations_osservazioni!AQ30)</f>
        <v/>
      </c>
      <c r="I27" t="str">
        <f>TRIM(Funde_observations_osservazioni!AR30)</f>
        <v/>
      </c>
      <c r="J27" t="str">
        <f>TRIM(Funde_observations_osservazioni!AS30)</f>
        <v/>
      </c>
      <c r="K27" t="str">
        <f>IFERROR(VLOOKUP(Funde_observations_osservazioni!E30,Table31_Praezis[], 2, FALSE)&amp;"", "")</f>
        <v/>
      </c>
      <c r="L27" t="str">
        <f>TRIM(Funde_observations_osservazioni!AT30)</f>
        <v/>
      </c>
      <c r="M27" t="str">
        <f>TRIM(Funde_observations_osservazioni!F30)</f>
        <v/>
      </c>
      <c r="N27" t="str">
        <f>TRIM(Funde_observations_osservazioni!G30)</f>
        <v/>
      </c>
      <c r="O27" t="str">
        <f>TRIM(Funde_observations_osservazioni!H30)</f>
        <v/>
      </c>
      <c r="P27" s="161" t="str">
        <f>IF(Funde_observations_osservazioni!I30=0, "", TEXT(Funde_observations_osservazioni!I30,"dd/mm/yyyy"))</f>
        <v/>
      </c>
      <c r="Q27" t="str">
        <f>IFERROR(VLOOKUP(Funde_observations_osservazioni!J30,Table32_Datkante[],2,FALSE)&amp;"",  "")</f>
        <v/>
      </c>
      <c r="R27" t="str">
        <f>Funde_observations_osservazioni!K30&amp;""</f>
        <v/>
      </c>
      <c r="S27" t="str">
        <f>Funde_observations_osservazioni!L30&amp;""</f>
        <v/>
      </c>
      <c r="T27" t="str">
        <f>Funde_observations_osservazioni!N30&amp;""</f>
        <v/>
      </c>
      <c r="U27" t="str">
        <f>Funde_observations_osservazioni!O30&amp;""</f>
        <v/>
      </c>
      <c r="V27" t="str">
        <f>Funde_observations_osservazioni!P30&amp;""</f>
        <v/>
      </c>
      <c r="W27" t="str">
        <f ca="1">IFERROR(VLOOKUP(Funde_observations_osservazioni!V30,Table30_Delarze[],2,FALSE)&amp;"", "")</f>
        <v/>
      </c>
      <c r="X27" t="str">
        <f>IFERROR(VLOOKUP(Funde_observations_osservazioni!R30,Table6_Subgrob[],2,FALSE)&amp;"","")</f>
        <v/>
      </c>
      <c r="Y27" t="str">
        <f>IFERROR(VLOOKUP(Funde_observations_osservazioni!S30,#REF!,2,FALSE)&amp;"", "")</f>
        <v/>
      </c>
      <c r="Z27" t="str">
        <f ca="1">IFERROR(VLOOKUP(Funde_observations_osservazioni!W30,Table245_Host_tree[],2,FALSE)&amp;"", "")</f>
        <v/>
      </c>
      <c r="AA27" t="str">
        <f>TRIM(Funde_observations_osservazioni!X30)</f>
        <v/>
      </c>
      <c r="AB27" t="str">
        <f>TRIM(Funde_observations_osservazioni!Y30)</f>
        <v/>
      </c>
      <c r="AC27" t="str">
        <f ca="1">IFERROR(VLOOKUP(Funde_observations_osservazioni!T30,Holzabgr_mapping,2,FALSE)&amp;"", "")</f>
        <v/>
      </c>
      <c r="AD27" t="str">
        <f ca="1">IFERROR(VLOOKUP(Funde_observations_osservazioni!U30,Holzqual_mapping,2,FALSE)&amp;"", "")</f>
        <v/>
      </c>
      <c r="AE27" t="str">
        <f ca="1">IFERROR(VLOOKUP(Funde_observations_osservazioni!Z30,Table24_Near_tree[],2,FALSE)&amp;"", "")</f>
        <v/>
      </c>
      <c r="AF27" t="str">
        <f ca="1">IFERROR(VLOOKUP(Funde_observations_osservazioni!AA30,Table24_Near_tree[],2,FALSE)&amp;"", "")</f>
        <v/>
      </c>
      <c r="AG27" t="str">
        <f ca="1">IFERROR(VLOOKUP(Funde_observations_osservazioni!AB30,Table24_Near_tree[],2,FALSE)&amp;"", "")</f>
        <v/>
      </c>
      <c r="AH27" t="str">
        <f ca="1">IFERROR(VLOOKUP(Funde_observations_osservazioni!AC30,Anzfrk_mapping,2,FALSE)&amp;"", "")</f>
        <v/>
      </c>
      <c r="AI27" t="str">
        <f ca="1">IFERROR(VLOOKUP(Funde_observations_osservazioni!AD30,Sex_stage_mapping,2,FALSE)&amp;"", "")</f>
        <v/>
      </c>
      <c r="AJ27" t="str">
        <f ca="1">IFERROR(VLOOKUP(Funde_observations_osservazioni!AE30,Rust_spore_type_mapping,2,FALSE)&amp;"", "")</f>
        <v/>
      </c>
      <c r="AK27" t="str">
        <f>TRIM(Funde_observations_osservazioni!AU30)</f>
        <v/>
      </c>
      <c r="AL27" t="str">
        <f>TRIM( Funde_observations_osservazioni!AH30)</f>
        <v/>
      </c>
      <c r="AM27" t="str">
        <f>TRIM(Funde_observations_osservazioni!AI30)</f>
        <v/>
      </c>
      <c r="AN27" t="str">
        <f ca="1">IFERROR(VLOOKUP(Funde_observations_osservazioni!AG30,Table28_Herbaria[],2,FALSE)&amp;"", "")</f>
        <v/>
      </c>
      <c r="AO27" t="str">
        <f ca="1">IFERROR(VLOOKUP(Funde_observations_osservazioni!AF30,Beleg_mapping,2,FALSE)&amp;"","")</f>
        <v/>
      </c>
      <c r="AP27" t="str">
        <f>IFERROR(VLOOKUP(Funde_observations_osservazioni!AJ30,Tabelle10_literature[],2,FALSE)&amp;"", "")</f>
        <v/>
      </c>
      <c r="AQ27" t="str">
        <f>TRIM(Funde_observations_osservazioni!AV30)</f>
        <v/>
      </c>
      <c r="AR27" t="str">
        <f ca="1">IFERROR(VLOOKUP(Funde_observations_osservazioni!AK30,Rest_mapping,2,0)&amp;"","")</f>
        <v/>
      </c>
      <c r="AS27" t="str">
        <f ca="1">IFERROR(VLOOKUP(Funde_observations_osservazioni!AL30,Oeff_privat_mapping,2,0)&amp;"","")</f>
        <v/>
      </c>
      <c r="AT27" t="str">
        <f ca="1">IFERROR(VLOOKUP(Funde_observations_osservazioni!AM30,Namen_pub_mapping,2,0)&amp;"","")</f>
        <v/>
      </c>
    </row>
    <row r="28" spans="2:46" x14ac:dyDescent="0.45">
      <c r="B28" t="str">
        <f>TRIM(Funde_observations_osservazioni!B31)</f>
        <v/>
      </c>
      <c r="C28" t="str">
        <f>TRIM(Funde_observations_osservazioni!C31)</f>
        <v/>
      </c>
      <c r="D28" t="str">
        <f>TRIM(Funde_observations_osservazioni!D31)</f>
        <v/>
      </c>
      <c r="E28" t="str">
        <f>TRIM(Funde_observations_osservazioni!AN31)</f>
        <v/>
      </c>
      <c r="F28" t="str">
        <f>TRIM(Funde_observations_osservazioni!AO31)</f>
        <v/>
      </c>
      <c r="G28" t="str">
        <f>TRIM(Funde_observations_osservazioni!AP31)</f>
        <v/>
      </c>
      <c r="H28" t="str">
        <f>TRIM(Funde_observations_osservazioni!AQ31)</f>
        <v/>
      </c>
      <c r="I28" t="str">
        <f>TRIM(Funde_observations_osservazioni!AR31)</f>
        <v/>
      </c>
      <c r="J28" t="str">
        <f>TRIM(Funde_observations_osservazioni!AS31)</f>
        <v/>
      </c>
      <c r="K28" t="str">
        <f>IFERROR(VLOOKUP(Funde_observations_osservazioni!E31,Table31_Praezis[], 2, FALSE)&amp;"", "")</f>
        <v/>
      </c>
      <c r="L28" t="str">
        <f>TRIM(Funde_observations_osservazioni!AT31)</f>
        <v/>
      </c>
      <c r="M28" t="str">
        <f>TRIM(Funde_observations_osservazioni!F31)</f>
        <v/>
      </c>
      <c r="N28" t="str">
        <f>TRIM(Funde_observations_osservazioni!G31)</f>
        <v/>
      </c>
      <c r="O28" t="str">
        <f>TRIM(Funde_observations_osservazioni!H31)</f>
        <v/>
      </c>
      <c r="P28" s="161" t="str">
        <f>IF(Funde_observations_osservazioni!I31=0, "", TEXT(Funde_observations_osservazioni!I31,"dd/mm/yyyy"))</f>
        <v/>
      </c>
      <c r="Q28" t="str">
        <f>IFERROR(VLOOKUP(Funde_observations_osservazioni!J31,Table32_Datkante[],2,FALSE)&amp;"",  "")</f>
        <v/>
      </c>
      <c r="R28" t="str">
        <f>Funde_observations_osservazioni!K31&amp;""</f>
        <v/>
      </c>
      <c r="S28" t="str">
        <f>Funde_observations_osservazioni!L31&amp;""</f>
        <v/>
      </c>
      <c r="T28" t="str">
        <f>Funde_observations_osservazioni!N31&amp;""</f>
        <v/>
      </c>
      <c r="U28" t="str">
        <f>Funde_observations_osservazioni!O31&amp;""</f>
        <v/>
      </c>
      <c r="V28" t="str">
        <f>Funde_observations_osservazioni!P31&amp;""</f>
        <v/>
      </c>
      <c r="W28" t="str">
        <f ca="1">IFERROR(VLOOKUP(Funde_observations_osservazioni!V31,Table30_Delarze[],2,FALSE)&amp;"", "")</f>
        <v/>
      </c>
      <c r="X28" t="str">
        <f>IFERROR(VLOOKUP(Funde_observations_osservazioni!R31,Table6_Subgrob[],2,FALSE)&amp;"","")</f>
        <v/>
      </c>
      <c r="Y28" t="str">
        <f>IFERROR(VLOOKUP(Funde_observations_osservazioni!S31,#REF!,2,FALSE)&amp;"", "")</f>
        <v/>
      </c>
      <c r="Z28" t="str">
        <f ca="1">IFERROR(VLOOKUP(Funde_observations_osservazioni!W31,Table245_Host_tree[],2,FALSE)&amp;"", "")</f>
        <v/>
      </c>
      <c r="AA28" t="str">
        <f>TRIM(Funde_observations_osservazioni!X31)</f>
        <v/>
      </c>
      <c r="AB28" t="str">
        <f>TRIM(Funde_observations_osservazioni!Y31)</f>
        <v/>
      </c>
      <c r="AC28" t="str">
        <f ca="1">IFERROR(VLOOKUP(Funde_observations_osservazioni!T31,Holzabgr_mapping,2,FALSE)&amp;"", "")</f>
        <v/>
      </c>
      <c r="AD28" t="str">
        <f ca="1">IFERROR(VLOOKUP(Funde_observations_osservazioni!U31,Holzqual_mapping,2,FALSE)&amp;"", "")</f>
        <v/>
      </c>
      <c r="AE28" t="str">
        <f ca="1">IFERROR(VLOOKUP(Funde_observations_osservazioni!Z31,Table24_Near_tree[],2,FALSE)&amp;"", "")</f>
        <v/>
      </c>
      <c r="AF28" t="str">
        <f ca="1">IFERROR(VLOOKUP(Funde_observations_osservazioni!AA31,Table24_Near_tree[],2,FALSE)&amp;"", "")</f>
        <v/>
      </c>
      <c r="AG28" t="str">
        <f ca="1">IFERROR(VLOOKUP(Funde_observations_osservazioni!AB31,Table24_Near_tree[],2,FALSE)&amp;"", "")</f>
        <v/>
      </c>
      <c r="AH28" t="str">
        <f ca="1">IFERROR(VLOOKUP(Funde_observations_osservazioni!AC31,Anzfrk_mapping,2,FALSE)&amp;"", "")</f>
        <v/>
      </c>
      <c r="AI28" t="str">
        <f ca="1">IFERROR(VLOOKUP(Funde_observations_osservazioni!AD31,Sex_stage_mapping,2,FALSE)&amp;"", "")</f>
        <v/>
      </c>
      <c r="AJ28" t="str">
        <f ca="1">IFERROR(VLOOKUP(Funde_observations_osservazioni!AE31,Rust_spore_type_mapping,2,FALSE)&amp;"", "")</f>
        <v/>
      </c>
      <c r="AK28" t="str">
        <f>TRIM(Funde_observations_osservazioni!AU31)</f>
        <v/>
      </c>
      <c r="AL28" t="str">
        <f>TRIM( Funde_observations_osservazioni!AH31)</f>
        <v/>
      </c>
      <c r="AM28" t="str">
        <f>TRIM(Funde_observations_osservazioni!AI31)</f>
        <v/>
      </c>
      <c r="AN28" t="str">
        <f ca="1">IFERROR(VLOOKUP(Funde_observations_osservazioni!AG31,Table28_Herbaria[],2,FALSE)&amp;"", "")</f>
        <v/>
      </c>
      <c r="AO28" t="str">
        <f ca="1">IFERROR(VLOOKUP(Funde_observations_osservazioni!AF31,Beleg_mapping,2,FALSE)&amp;"","")</f>
        <v/>
      </c>
      <c r="AP28" t="str">
        <f>IFERROR(VLOOKUP(Funde_observations_osservazioni!AJ31,Tabelle10_literature[],2,FALSE)&amp;"", "")</f>
        <v/>
      </c>
      <c r="AQ28" t="str">
        <f>TRIM(Funde_observations_osservazioni!AV31)</f>
        <v/>
      </c>
      <c r="AR28" t="str">
        <f ca="1">IFERROR(VLOOKUP(Funde_observations_osservazioni!AK31,Rest_mapping,2,0)&amp;"","")</f>
        <v/>
      </c>
      <c r="AS28" t="str">
        <f ca="1">IFERROR(VLOOKUP(Funde_observations_osservazioni!AL31,Oeff_privat_mapping,2,0)&amp;"","")</f>
        <v/>
      </c>
      <c r="AT28" t="str">
        <f ca="1">IFERROR(VLOOKUP(Funde_observations_osservazioni!AM31,Namen_pub_mapping,2,0)&amp;"","")</f>
        <v/>
      </c>
    </row>
    <row r="29" spans="2:46" x14ac:dyDescent="0.45">
      <c r="B29" t="str">
        <f>TRIM(Funde_observations_osservazioni!B32)</f>
        <v/>
      </c>
      <c r="C29" t="str">
        <f>TRIM(Funde_observations_osservazioni!C32)</f>
        <v/>
      </c>
      <c r="D29" t="str">
        <f>TRIM(Funde_observations_osservazioni!D32)</f>
        <v/>
      </c>
      <c r="E29" t="str">
        <f>TRIM(Funde_observations_osservazioni!AN32)</f>
        <v/>
      </c>
      <c r="F29" t="str">
        <f>TRIM(Funde_observations_osservazioni!AO32)</f>
        <v/>
      </c>
      <c r="G29" t="str">
        <f>TRIM(Funde_observations_osservazioni!AP32)</f>
        <v/>
      </c>
      <c r="H29" t="str">
        <f>TRIM(Funde_observations_osservazioni!AQ32)</f>
        <v/>
      </c>
      <c r="I29" t="str">
        <f>TRIM(Funde_observations_osservazioni!AR32)</f>
        <v/>
      </c>
      <c r="J29" t="str">
        <f>TRIM(Funde_observations_osservazioni!AS32)</f>
        <v/>
      </c>
      <c r="K29" t="str">
        <f>IFERROR(VLOOKUP(Funde_observations_osservazioni!E32,Table31_Praezis[], 2, FALSE)&amp;"", "")</f>
        <v/>
      </c>
      <c r="L29" t="str">
        <f>TRIM(Funde_observations_osservazioni!AT32)</f>
        <v/>
      </c>
      <c r="M29" t="str">
        <f>TRIM(Funde_observations_osservazioni!F32)</f>
        <v/>
      </c>
      <c r="N29" t="str">
        <f>TRIM(Funde_observations_osservazioni!G32)</f>
        <v/>
      </c>
      <c r="O29" t="str">
        <f>TRIM(Funde_observations_osservazioni!H32)</f>
        <v/>
      </c>
      <c r="P29" s="161" t="str">
        <f>IF(Funde_observations_osservazioni!I32=0, "", TEXT(Funde_observations_osservazioni!I32,"dd/mm/yyyy"))</f>
        <v/>
      </c>
      <c r="Q29" t="str">
        <f>IFERROR(VLOOKUP(Funde_observations_osservazioni!J32,Table32_Datkante[],2,FALSE)&amp;"",  "")</f>
        <v/>
      </c>
      <c r="R29" t="str">
        <f>Funde_observations_osservazioni!K32&amp;""</f>
        <v/>
      </c>
      <c r="S29" t="str">
        <f>Funde_observations_osservazioni!L32&amp;""</f>
        <v/>
      </c>
      <c r="T29" t="str">
        <f>Funde_observations_osservazioni!N32&amp;""</f>
        <v/>
      </c>
      <c r="U29" t="str">
        <f>Funde_observations_osservazioni!O32&amp;""</f>
        <v/>
      </c>
      <c r="V29" t="str">
        <f>Funde_observations_osservazioni!P32&amp;""</f>
        <v/>
      </c>
      <c r="W29" t="str">
        <f ca="1">IFERROR(VLOOKUP(Funde_observations_osservazioni!V32,Table30_Delarze[],2,FALSE)&amp;"", "")</f>
        <v/>
      </c>
      <c r="X29" t="str">
        <f>IFERROR(VLOOKUP(Funde_observations_osservazioni!R32,Table6_Subgrob[],2,FALSE)&amp;"","")</f>
        <v/>
      </c>
      <c r="Y29" t="str">
        <f>IFERROR(VLOOKUP(Funde_observations_osservazioni!S32,#REF!,2,FALSE)&amp;"", "")</f>
        <v/>
      </c>
      <c r="Z29" t="str">
        <f ca="1">IFERROR(VLOOKUP(Funde_observations_osservazioni!W32,Table245_Host_tree[],2,FALSE)&amp;"", "")</f>
        <v/>
      </c>
      <c r="AA29" t="str">
        <f>TRIM(Funde_observations_osservazioni!X32)</f>
        <v/>
      </c>
      <c r="AB29" t="str">
        <f>TRIM(Funde_observations_osservazioni!Y32)</f>
        <v/>
      </c>
      <c r="AC29" t="str">
        <f ca="1">IFERROR(VLOOKUP(Funde_observations_osservazioni!T32,Holzabgr_mapping,2,FALSE)&amp;"", "")</f>
        <v/>
      </c>
      <c r="AD29" t="str">
        <f ca="1">IFERROR(VLOOKUP(Funde_observations_osservazioni!U32,Holzqual_mapping,2,FALSE)&amp;"", "")</f>
        <v/>
      </c>
      <c r="AE29" t="str">
        <f ca="1">IFERROR(VLOOKUP(Funde_observations_osservazioni!Z32,Table24_Near_tree[],2,FALSE)&amp;"", "")</f>
        <v/>
      </c>
      <c r="AF29" t="str">
        <f ca="1">IFERROR(VLOOKUP(Funde_observations_osservazioni!AA32,Table24_Near_tree[],2,FALSE)&amp;"", "")</f>
        <v/>
      </c>
      <c r="AG29" t="str">
        <f ca="1">IFERROR(VLOOKUP(Funde_observations_osservazioni!AB32,Table24_Near_tree[],2,FALSE)&amp;"", "")</f>
        <v/>
      </c>
      <c r="AH29" t="str">
        <f ca="1">IFERROR(VLOOKUP(Funde_observations_osservazioni!AC32,Anzfrk_mapping,2,FALSE)&amp;"", "")</f>
        <v/>
      </c>
      <c r="AI29" t="str">
        <f ca="1">IFERROR(VLOOKUP(Funde_observations_osservazioni!AD32,Sex_stage_mapping,2,FALSE)&amp;"", "")</f>
        <v/>
      </c>
      <c r="AJ29" t="str">
        <f ca="1">IFERROR(VLOOKUP(Funde_observations_osservazioni!AE32,Rust_spore_type_mapping,2,FALSE)&amp;"", "")</f>
        <v/>
      </c>
      <c r="AK29" t="str">
        <f>TRIM(Funde_observations_osservazioni!AU32)</f>
        <v/>
      </c>
      <c r="AL29" t="str">
        <f>TRIM( Funde_observations_osservazioni!AH32)</f>
        <v/>
      </c>
      <c r="AM29" t="str">
        <f>TRIM(Funde_observations_osservazioni!AI32)</f>
        <v/>
      </c>
      <c r="AN29" t="str">
        <f ca="1">IFERROR(VLOOKUP(Funde_observations_osservazioni!AG32,Table28_Herbaria[],2,FALSE)&amp;"", "")</f>
        <v/>
      </c>
      <c r="AO29" t="str">
        <f ca="1">IFERROR(VLOOKUP(Funde_observations_osservazioni!AF32,Beleg_mapping,2,FALSE)&amp;"","")</f>
        <v/>
      </c>
      <c r="AP29" t="str">
        <f>IFERROR(VLOOKUP(Funde_observations_osservazioni!AJ32,Tabelle10_literature[],2,FALSE)&amp;"", "")</f>
        <v/>
      </c>
      <c r="AQ29" t="str">
        <f>TRIM(Funde_observations_osservazioni!AV32)</f>
        <v/>
      </c>
      <c r="AR29" t="str">
        <f ca="1">IFERROR(VLOOKUP(Funde_observations_osservazioni!AK32,Rest_mapping,2,0)&amp;"","")</f>
        <v/>
      </c>
      <c r="AS29" t="str">
        <f ca="1">IFERROR(VLOOKUP(Funde_observations_osservazioni!AL32,Oeff_privat_mapping,2,0)&amp;"","")</f>
        <v/>
      </c>
      <c r="AT29" t="str">
        <f ca="1">IFERROR(VLOOKUP(Funde_observations_osservazioni!AM32,Namen_pub_mapping,2,0)&amp;"","")</f>
        <v/>
      </c>
    </row>
    <row r="30" spans="2:46" x14ac:dyDescent="0.45">
      <c r="B30" t="str">
        <f>TRIM(Funde_observations_osservazioni!B33)</f>
        <v/>
      </c>
      <c r="C30" t="str">
        <f>TRIM(Funde_observations_osservazioni!C33)</f>
        <v/>
      </c>
      <c r="D30" t="str">
        <f>TRIM(Funde_observations_osservazioni!D33)</f>
        <v/>
      </c>
      <c r="E30" t="str">
        <f>TRIM(Funde_observations_osservazioni!AN33)</f>
        <v/>
      </c>
      <c r="F30" t="str">
        <f>TRIM(Funde_observations_osservazioni!AO33)</f>
        <v/>
      </c>
      <c r="G30" t="str">
        <f>TRIM(Funde_observations_osservazioni!AP33)</f>
        <v/>
      </c>
      <c r="H30" t="str">
        <f>TRIM(Funde_observations_osservazioni!AQ33)</f>
        <v/>
      </c>
      <c r="I30" t="str">
        <f>TRIM(Funde_observations_osservazioni!AR33)</f>
        <v/>
      </c>
      <c r="J30" t="str">
        <f>TRIM(Funde_observations_osservazioni!AS33)</f>
        <v/>
      </c>
      <c r="K30" t="str">
        <f>IFERROR(VLOOKUP(Funde_observations_osservazioni!E33,Table31_Praezis[], 2, FALSE)&amp;"", "")</f>
        <v/>
      </c>
      <c r="L30" t="str">
        <f>TRIM(Funde_observations_osservazioni!AT33)</f>
        <v/>
      </c>
      <c r="M30" t="str">
        <f>TRIM(Funde_observations_osservazioni!F33)</f>
        <v/>
      </c>
      <c r="N30" t="str">
        <f>TRIM(Funde_observations_osservazioni!G33)</f>
        <v/>
      </c>
      <c r="O30" t="str">
        <f>TRIM(Funde_observations_osservazioni!H33)</f>
        <v/>
      </c>
      <c r="P30" s="161" t="str">
        <f>IF(Funde_observations_osservazioni!I33=0, "", TEXT(Funde_observations_osservazioni!I33,"dd/mm/yyyy"))</f>
        <v/>
      </c>
      <c r="Q30" t="str">
        <f>IFERROR(VLOOKUP(Funde_observations_osservazioni!J33,Table32_Datkante[],2,FALSE)&amp;"",  "")</f>
        <v/>
      </c>
      <c r="R30" t="str">
        <f>Funde_observations_osservazioni!K33&amp;""</f>
        <v/>
      </c>
      <c r="S30" t="str">
        <f>Funde_observations_osservazioni!L33&amp;""</f>
        <v/>
      </c>
      <c r="T30" t="str">
        <f>Funde_observations_osservazioni!N33&amp;""</f>
        <v/>
      </c>
      <c r="U30" t="str">
        <f>Funde_observations_osservazioni!O33&amp;""</f>
        <v/>
      </c>
      <c r="V30" t="str">
        <f>Funde_observations_osservazioni!P33&amp;""</f>
        <v/>
      </c>
      <c r="W30" t="str">
        <f ca="1">IFERROR(VLOOKUP(Funde_observations_osservazioni!V33,Table30_Delarze[],2,FALSE)&amp;"", "")</f>
        <v/>
      </c>
      <c r="X30" t="str">
        <f>IFERROR(VLOOKUP(Funde_observations_osservazioni!R33,Table6_Subgrob[],2,FALSE)&amp;"","")</f>
        <v/>
      </c>
      <c r="Y30" t="str">
        <f>IFERROR(VLOOKUP(Funde_observations_osservazioni!S33,#REF!,2,FALSE)&amp;"", "")</f>
        <v/>
      </c>
      <c r="Z30" t="str">
        <f ca="1">IFERROR(VLOOKUP(Funde_observations_osservazioni!W33,Table245_Host_tree[],2,FALSE)&amp;"", "")</f>
        <v/>
      </c>
      <c r="AA30" t="str">
        <f>TRIM(Funde_observations_osservazioni!X33)</f>
        <v/>
      </c>
      <c r="AB30" t="str">
        <f>TRIM(Funde_observations_osservazioni!Y33)</f>
        <v/>
      </c>
      <c r="AC30" t="str">
        <f ca="1">IFERROR(VLOOKUP(Funde_observations_osservazioni!T33,Holzabgr_mapping,2,FALSE)&amp;"", "")</f>
        <v/>
      </c>
      <c r="AD30" t="str">
        <f ca="1">IFERROR(VLOOKUP(Funde_observations_osservazioni!U33,Holzqual_mapping,2,FALSE)&amp;"", "")</f>
        <v/>
      </c>
      <c r="AE30" t="str">
        <f ca="1">IFERROR(VLOOKUP(Funde_observations_osservazioni!Z33,Table24_Near_tree[],2,FALSE)&amp;"", "")</f>
        <v/>
      </c>
      <c r="AF30" t="str">
        <f ca="1">IFERROR(VLOOKUP(Funde_observations_osservazioni!AA33,Table24_Near_tree[],2,FALSE)&amp;"", "")</f>
        <v/>
      </c>
      <c r="AG30" t="str">
        <f ca="1">IFERROR(VLOOKUP(Funde_observations_osservazioni!AB33,Table24_Near_tree[],2,FALSE)&amp;"", "")</f>
        <v/>
      </c>
      <c r="AH30" t="str">
        <f ca="1">IFERROR(VLOOKUP(Funde_observations_osservazioni!AC33,Anzfrk_mapping,2,FALSE)&amp;"", "")</f>
        <v/>
      </c>
      <c r="AI30" t="str">
        <f ca="1">IFERROR(VLOOKUP(Funde_observations_osservazioni!AD33,Sex_stage_mapping,2,FALSE)&amp;"", "")</f>
        <v/>
      </c>
      <c r="AJ30" t="str">
        <f ca="1">IFERROR(VLOOKUP(Funde_observations_osservazioni!AE33,Rust_spore_type_mapping,2,FALSE)&amp;"", "")</f>
        <v/>
      </c>
      <c r="AK30" t="str">
        <f>TRIM(Funde_observations_osservazioni!AU33)</f>
        <v/>
      </c>
      <c r="AL30" t="str">
        <f>TRIM( Funde_observations_osservazioni!AH33)</f>
        <v/>
      </c>
      <c r="AM30" t="str">
        <f>TRIM(Funde_observations_osservazioni!AI33)</f>
        <v/>
      </c>
      <c r="AN30" t="str">
        <f ca="1">IFERROR(VLOOKUP(Funde_observations_osservazioni!AG33,Table28_Herbaria[],2,FALSE)&amp;"", "")</f>
        <v/>
      </c>
      <c r="AO30" t="str">
        <f ca="1">IFERROR(VLOOKUP(Funde_observations_osservazioni!AF33,Beleg_mapping,2,FALSE)&amp;"","")</f>
        <v/>
      </c>
      <c r="AP30" t="str">
        <f>IFERROR(VLOOKUP(Funde_observations_osservazioni!AJ33,Tabelle10_literature[],2,FALSE)&amp;"", "")</f>
        <v/>
      </c>
      <c r="AQ30" t="str">
        <f>TRIM(Funde_observations_osservazioni!AV33)</f>
        <v/>
      </c>
      <c r="AR30" t="str">
        <f ca="1">IFERROR(VLOOKUP(Funde_observations_osservazioni!AK33,Rest_mapping,2,0)&amp;"","")</f>
        <v/>
      </c>
      <c r="AS30" t="str">
        <f ca="1">IFERROR(VLOOKUP(Funde_observations_osservazioni!AL33,Oeff_privat_mapping,2,0)&amp;"","")</f>
        <v/>
      </c>
      <c r="AT30" t="str">
        <f ca="1">IFERROR(VLOOKUP(Funde_observations_osservazioni!AM33,Namen_pub_mapping,2,0)&amp;"","")</f>
        <v/>
      </c>
    </row>
    <row r="31" spans="2:46" x14ac:dyDescent="0.45">
      <c r="B31" t="str">
        <f>TRIM(Funde_observations_osservazioni!B34)</f>
        <v/>
      </c>
      <c r="C31" t="str">
        <f>TRIM(Funde_observations_osservazioni!C34)</f>
        <v/>
      </c>
      <c r="D31" t="str">
        <f>TRIM(Funde_observations_osservazioni!D34)</f>
        <v/>
      </c>
      <c r="E31" t="str">
        <f>TRIM(Funde_observations_osservazioni!AN34)</f>
        <v/>
      </c>
      <c r="F31" t="str">
        <f>TRIM(Funde_observations_osservazioni!AO34)</f>
        <v/>
      </c>
      <c r="G31" t="str">
        <f>TRIM(Funde_observations_osservazioni!AP34)</f>
        <v/>
      </c>
      <c r="H31" t="str">
        <f>TRIM(Funde_observations_osservazioni!AQ34)</f>
        <v/>
      </c>
      <c r="I31" t="str">
        <f>TRIM(Funde_observations_osservazioni!AR34)</f>
        <v/>
      </c>
      <c r="J31" t="str">
        <f>TRIM(Funde_observations_osservazioni!AS34)</f>
        <v/>
      </c>
      <c r="K31" t="str">
        <f>IFERROR(VLOOKUP(Funde_observations_osservazioni!E34,Table31_Praezis[], 2, FALSE)&amp;"", "")</f>
        <v/>
      </c>
      <c r="L31" t="str">
        <f>TRIM(Funde_observations_osservazioni!AT34)</f>
        <v/>
      </c>
      <c r="M31" t="str">
        <f>TRIM(Funde_observations_osservazioni!F34)</f>
        <v/>
      </c>
      <c r="N31" t="str">
        <f>TRIM(Funde_observations_osservazioni!G34)</f>
        <v/>
      </c>
      <c r="O31" t="str">
        <f>TRIM(Funde_observations_osservazioni!H34)</f>
        <v/>
      </c>
      <c r="P31" s="161" t="str">
        <f>IF(Funde_observations_osservazioni!I34=0, "", TEXT(Funde_observations_osservazioni!I34,"dd/mm/yyyy"))</f>
        <v/>
      </c>
      <c r="Q31" t="str">
        <f>IFERROR(VLOOKUP(Funde_observations_osservazioni!J34,Table32_Datkante[],2,FALSE)&amp;"",  "")</f>
        <v/>
      </c>
      <c r="R31" t="str">
        <f>Funde_observations_osservazioni!K34&amp;""</f>
        <v/>
      </c>
      <c r="S31" t="str">
        <f>Funde_observations_osservazioni!L34&amp;""</f>
        <v/>
      </c>
      <c r="T31" t="str">
        <f>Funde_observations_osservazioni!N34&amp;""</f>
        <v/>
      </c>
      <c r="U31" t="str">
        <f>Funde_observations_osservazioni!O34&amp;""</f>
        <v/>
      </c>
      <c r="V31" t="str">
        <f>Funde_observations_osservazioni!P34&amp;""</f>
        <v/>
      </c>
      <c r="W31" t="str">
        <f ca="1">IFERROR(VLOOKUP(Funde_observations_osservazioni!V34,Table30_Delarze[],2,FALSE)&amp;"", "")</f>
        <v/>
      </c>
      <c r="X31" t="str">
        <f>IFERROR(VLOOKUP(Funde_observations_osservazioni!R34,Table6_Subgrob[],2,FALSE)&amp;"","")</f>
        <v/>
      </c>
      <c r="Y31" t="str">
        <f>IFERROR(VLOOKUP(Funde_observations_osservazioni!S34,#REF!,2,FALSE)&amp;"", "")</f>
        <v/>
      </c>
      <c r="Z31" t="str">
        <f ca="1">IFERROR(VLOOKUP(Funde_observations_osservazioni!W34,Table245_Host_tree[],2,FALSE)&amp;"", "")</f>
        <v/>
      </c>
      <c r="AA31" t="str">
        <f>TRIM(Funde_observations_osservazioni!X34)</f>
        <v/>
      </c>
      <c r="AB31" t="str">
        <f>TRIM(Funde_observations_osservazioni!Y34)</f>
        <v/>
      </c>
      <c r="AC31" t="str">
        <f ca="1">IFERROR(VLOOKUP(Funde_observations_osservazioni!T34,Holzabgr_mapping,2,FALSE)&amp;"", "")</f>
        <v/>
      </c>
      <c r="AD31" t="str">
        <f ca="1">IFERROR(VLOOKUP(Funde_observations_osservazioni!U34,Holzqual_mapping,2,FALSE)&amp;"", "")</f>
        <v/>
      </c>
      <c r="AE31" t="str">
        <f ca="1">IFERROR(VLOOKUP(Funde_observations_osservazioni!Z34,Table24_Near_tree[],2,FALSE)&amp;"", "")</f>
        <v/>
      </c>
      <c r="AF31" t="str">
        <f ca="1">IFERROR(VLOOKUP(Funde_observations_osservazioni!AA34,Table24_Near_tree[],2,FALSE)&amp;"", "")</f>
        <v/>
      </c>
      <c r="AG31" t="str">
        <f ca="1">IFERROR(VLOOKUP(Funde_observations_osservazioni!AB34,Table24_Near_tree[],2,FALSE)&amp;"", "")</f>
        <v/>
      </c>
      <c r="AH31" t="str">
        <f ca="1">IFERROR(VLOOKUP(Funde_observations_osservazioni!AC34,Anzfrk_mapping,2,FALSE)&amp;"", "")</f>
        <v/>
      </c>
      <c r="AI31" t="str">
        <f ca="1">IFERROR(VLOOKUP(Funde_observations_osservazioni!AD34,Sex_stage_mapping,2,FALSE)&amp;"", "")</f>
        <v/>
      </c>
      <c r="AJ31" t="str">
        <f ca="1">IFERROR(VLOOKUP(Funde_observations_osservazioni!AE34,Rust_spore_type_mapping,2,FALSE)&amp;"", "")</f>
        <v/>
      </c>
      <c r="AK31" t="str">
        <f>TRIM(Funde_observations_osservazioni!AU34)</f>
        <v/>
      </c>
      <c r="AL31" t="str">
        <f>TRIM( Funde_observations_osservazioni!AH34)</f>
        <v/>
      </c>
      <c r="AM31" t="str">
        <f>TRIM(Funde_observations_osservazioni!AI34)</f>
        <v/>
      </c>
      <c r="AN31" t="str">
        <f ca="1">IFERROR(VLOOKUP(Funde_observations_osservazioni!AG34,Table28_Herbaria[],2,FALSE)&amp;"", "")</f>
        <v/>
      </c>
      <c r="AO31" t="str">
        <f ca="1">IFERROR(VLOOKUP(Funde_observations_osservazioni!AF34,Beleg_mapping,2,FALSE)&amp;"","")</f>
        <v/>
      </c>
      <c r="AP31" t="str">
        <f>IFERROR(VLOOKUP(Funde_observations_osservazioni!AJ34,Tabelle10_literature[],2,FALSE)&amp;"", "")</f>
        <v/>
      </c>
      <c r="AQ31" t="str">
        <f>TRIM(Funde_observations_osservazioni!AV34)</f>
        <v/>
      </c>
      <c r="AR31" t="str">
        <f ca="1">IFERROR(VLOOKUP(Funde_observations_osservazioni!AK34,Rest_mapping,2,0)&amp;"","")</f>
        <v/>
      </c>
      <c r="AS31" t="str">
        <f ca="1">IFERROR(VLOOKUP(Funde_observations_osservazioni!AL34,Oeff_privat_mapping,2,0)&amp;"","")</f>
        <v/>
      </c>
      <c r="AT31" t="str">
        <f ca="1">IFERROR(VLOOKUP(Funde_observations_osservazioni!AM34,Namen_pub_mapping,2,0)&amp;"","")</f>
        <v/>
      </c>
    </row>
    <row r="32" spans="2:46" x14ac:dyDescent="0.45">
      <c r="B32" t="str">
        <f>TRIM(Funde_observations_osservazioni!B35)</f>
        <v/>
      </c>
      <c r="C32" t="str">
        <f>TRIM(Funde_observations_osservazioni!C35)</f>
        <v/>
      </c>
      <c r="D32" t="str">
        <f>TRIM(Funde_observations_osservazioni!D35)</f>
        <v/>
      </c>
      <c r="E32" t="str">
        <f>TRIM(Funde_observations_osservazioni!AN35)</f>
        <v/>
      </c>
      <c r="F32" t="str">
        <f>TRIM(Funde_observations_osservazioni!AO35)</f>
        <v/>
      </c>
      <c r="G32" t="str">
        <f>TRIM(Funde_observations_osservazioni!AP35)</f>
        <v/>
      </c>
      <c r="H32" t="str">
        <f>TRIM(Funde_observations_osservazioni!AQ35)</f>
        <v/>
      </c>
      <c r="I32" t="str">
        <f>TRIM(Funde_observations_osservazioni!AR35)</f>
        <v/>
      </c>
      <c r="J32" t="str">
        <f>TRIM(Funde_observations_osservazioni!AS35)</f>
        <v/>
      </c>
      <c r="K32" t="str">
        <f>IFERROR(VLOOKUP(Funde_observations_osservazioni!E35,Table31_Praezis[], 2, FALSE)&amp;"", "")</f>
        <v/>
      </c>
      <c r="L32" t="str">
        <f>TRIM(Funde_observations_osservazioni!AT35)</f>
        <v/>
      </c>
      <c r="M32" t="str">
        <f>TRIM(Funde_observations_osservazioni!F35)</f>
        <v/>
      </c>
      <c r="N32" t="str">
        <f>TRIM(Funde_observations_osservazioni!G35)</f>
        <v/>
      </c>
      <c r="O32" t="str">
        <f>TRIM(Funde_observations_osservazioni!H35)</f>
        <v/>
      </c>
      <c r="P32" s="161" t="str">
        <f>IF(Funde_observations_osservazioni!I35=0, "", TEXT(Funde_observations_osservazioni!I35,"dd/mm/yyyy"))</f>
        <v/>
      </c>
      <c r="Q32" t="str">
        <f>IFERROR(VLOOKUP(Funde_observations_osservazioni!J35,Table32_Datkante[],2,FALSE)&amp;"",  "")</f>
        <v/>
      </c>
      <c r="R32" t="str">
        <f>Funde_observations_osservazioni!K35&amp;""</f>
        <v/>
      </c>
      <c r="S32" t="str">
        <f>Funde_observations_osservazioni!L35&amp;""</f>
        <v/>
      </c>
      <c r="T32" t="str">
        <f>Funde_observations_osservazioni!N35&amp;""</f>
        <v/>
      </c>
      <c r="U32" t="str">
        <f>Funde_observations_osservazioni!O35&amp;""</f>
        <v/>
      </c>
      <c r="V32" t="str">
        <f>Funde_observations_osservazioni!P35&amp;""</f>
        <v/>
      </c>
      <c r="W32" t="str">
        <f ca="1">IFERROR(VLOOKUP(Funde_observations_osservazioni!V35,Table30_Delarze[],2,FALSE)&amp;"", "")</f>
        <v/>
      </c>
      <c r="X32" t="str">
        <f>IFERROR(VLOOKUP(Funde_observations_osservazioni!R35,Table6_Subgrob[],2,FALSE)&amp;"","")</f>
        <v/>
      </c>
      <c r="Y32" t="str">
        <f>IFERROR(VLOOKUP(Funde_observations_osservazioni!S35,#REF!,2,FALSE)&amp;"", "")</f>
        <v/>
      </c>
      <c r="Z32" t="str">
        <f ca="1">IFERROR(VLOOKUP(Funde_observations_osservazioni!W35,Table245_Host_tree[],2,FALSE)&amp;"", "")</f>
        <v/>
      </c>
      <c r="AA32" t="str">
        <f>TRIM(Funde_observations_osservazioni!X35)</f>
        <v/>
      </c>
      <c r="AB32" t="str">
        <f>TRIM(Funde_observations_osservazioni!Y35)</f>
        <v/>
      </c>
      <c r="AC32" t="str">
        <f ca="1">IFERROR(VLOOKUP(Funde_observations_osservazioni!T35,Holzabgr_mapping,2,FALSE)&amp;"", "")</f>
        <v/>
      </c>
      <c r="AD32" t="str">
        <f ca="1">IFERROR(VLOOKUP(Funde_observations_osservazioni!U35,Holzqual_mapping,2,FALSE)&amp;"", "")</f>
        <v/>
      </c>
      <c r="AE32" t="str">
        <f ca="1">IFERROR(VLOOKUP(Funde_observations_osservazioni!Z35,Table24_Near_tree[],2,FALSE)&amp;"", "")</f>
        <v/>
      </c>
      <c r="AF32" t="str">
        <f ca="1">IFERROR(VLOOKUP(Funde_observations_osservazioni!AA35,Table24_Near_tree[],2,FALSE)&amp;"", "")</f>
        <v/>
      </c>
      <c r="AG32" t="str">
        <f ca="1">IFERROR(VLOOKUP(Funde_observations_osservazioni!AB35,Table24_Near_tree[],2,FALSE)&amp;"", "")</f>
        <v/>
      </c>
      <c r="AH32" t="str">
        <f ca="1">IFERROR(VLOOKUP(Funde_observations_osservazioni!AC35,Anzfrk_mapping,2,FALSE)&amp;"", "")</f>
        <v/>
      </c>
      <c r="AI32" t="str">
        <f ca="1">IFERROR(VLOOKUP(Funde_observations_osservazioni!AD35,Sex_stage_mapping,2,FALSE)&amp;"", "")</f>
        <v/>
      </c>
      <c r="AJ32" t="str">
        <f ca="1">IFERROR(VLOOKUP(Funde_observations_osservazioni!AE35,Rust_spore_type_mapping,2,FALSE)&amp;"", "")</f>
        <v/>
      </c>
      <c r="AK32" t="str">
        <f>TRIM(Funde_observations_osservazioni!AU35)</f>
        <v/>
      </c>
      <c r="AL32" t="str">
        <f>TRIM( Funde_observations_osservazioni!AH35)</f>
        <v/>
      </c>
      <c r="AM32" t="str">
        <f>TRIM(Funde_observations_osservazioni!AI35)</f>
        <v/>
      </c>
      <c r="AN32" t="str">
        <f ca="1">IFERROR(VLOOKUP(Funde_observations_osservazioni!AG35,Table28_Herbaria[],2,FALSE)&amp;"", "")</f>
        <v/>
      </c>
      <c r="AO32" t="str">
        <f ca="1">IFERROR(VLOOKUP(Funde_observations_osservazioni!AF35,Beleg_mapping,2,FALSE)&amp;"","")</f>
        <v/>
      </c>
      <c r="AP32" t="str">
        <f>IFERROR(VLOOKUP(Funde_observations_osservazioni!AJ35,Tabelle10_literature[],2,FALSE)&amp;"", "")</f>
        <v/>
      </c>
      <c r="AQ32" t="str">
        <f>TRIM(Funde_observations_osservazioni!AV35)</f>
        <v/>
      </c>
      <c r="AR32" t="str">
        <f ca="1">IFERROR(VLOOKUP(Funde_observations_osservazioni!AK35,Rest_mapping,2,0)&amp;"","")</f>
        <v/>
      </c>
      <c r="AS32" t="str">
        <f ca="1">IFERROR(VLOOKUP(Funde_observations_osservazioni!AL35,Oeff_privat_mapping,2,0)&amp;"","")</f>
        <v/>
      </c>
      <c r="AT32" t="str">
        <f ca="1">IFERROR(VLOOKUP(Funde_observations_osservazioni!AM35,Namen_pub_mapping,2,0)&amp;"","")</f>
        <v/>
      </c>
    </row>
    <row r="33" spans="2:46" x14ac:dyDescent="0.45">
      <c r="B33" t="str">
        <f>TRIM(Funde_observations_osservazioni!B36)</f>
        <v/>
      </c>
      <c r="C33" t="str">
        <f>TRIM(Funde_observations_osservazioni!C36)</f>
        <v/>
      </c>
      <c r="D33" t="str">
        <f>TRIM(Funde_observations_osservazioni!D36)</f>
        <v/>
      </c>
      <c r="E33" t="str">
        <f>TRIM(Funde_observations_osservazioni!AN36)</f>
        <v/>
      </c>
      <c r="F33" t="str">
        <f>TRIM(Funde_observations_osservazioni!AO36)</f>
        <v/>
      </c>
      <c r="G33" t="str">
        <f>TRIM(Funde_observations_osservazioni!AP36)</f>
        <v/>
      </c>
      <c r="H33" t="str">
        <f>TRIM(Funde_observations_osservazioni!AQ36)</f>
        <v/>
      </c>
      <c r="I33" t="str">
        <f>TRIM(Funde_observations_osservazioni!AR36)</f>
        <v/>
      </c>
      <c r="J33" t="str">
        <f>TRIM(Funde_observations_osservazioni!AS36)</f>
        <v/>
      </c>
      <c r="K33" t="str">
        <f>IFERROR(VLOOKUP(Funde_observations_osservazioni!E36,Table31_Praezis[], 2, FALSE)&amp;"", "")</f>
        <v/>
      </c>
      <c r="L33" t="str">
        <f>TRIM(Funde_observations_osservazioni!AT36)</f>
        <v/>
      </c>
      <c r="M33" t="str">
        <f>TRIM(Funde_observations_osservazioni!F36)</f>
        <v/>
      </c>
      <c r="N33" t="str">
        <f>TRIM(Funde_observations_osservazioni!G36)</f>
        <v/>
      </c>
      <c r="O33" t="str">
        <f>TRIM(Funde_observations_osservazioni!H36)</f>
        <v/>
      </c>
      <c r="P33" s="161" t="str">
        <f>IF(Funde_observations_osservazioni!I36=0, "", TEXT(Funde_observations_osservazioni!I36,"dd/mm/yyyy"))</f>
        <v/>
      </c>
      <c r="Q33" t="str">
        <f>IFERROR(VLOOKUP(Funde_observations_osservazioni!J36,Table32_Datkante[],2,FALSE)&amp;"",  "")</f>
        <v/>
      </c>
      <c r="R33" t="str">
        <f>Funde_observations_osservazioni!K36&amp;""</f>
        <v/>
      </c>
      <c r="S33" t="str">
        <f>Funde_observations_osservazioni!L36&amp;""</f>
        <v/>
      </c>
      <c r="T33" t="str">
        <f>Funde_observations_osservazioni!N36&amp;""</f>
        <v/>
      </c>
      <c r="U33" t="str">
        <f>Funde_observations_osservazioni!O36&amp;""</f>
        <v/>
      </c>
      <c r="V33" t="str">
        <f>Funde_observations_osservazioni!P36&amp;""</f>
        <v/>
      </c>
      <c r="W33" t="str">
        <f ca="1">IFERROR(VLOOKUP(Funde_observations_osservazioni!V36,Table30_Delarze[],2,FALSE)&amp;"", "")</f>
        <v/>
      </c>
      <c r="X33" t="str">
        <f>IFERROR(VLOOKUP(Funde_observations_osservazioni!R36,Table6_Subgrob[],2,FALSE)&amp;"","")</f>
        <v/>
      </c>
      <c r="Y33" t="str">
        <f>IFERROR(VLOOKUP(Funde_observations_osservazioni!S36,#REF!,2,FALSE)&amp;"", "")</f>
        <v/>
      </c>
      <c r="Z33" t="str">
        <f ca="1">IFERROR(VLOOKUP(Funde_observations_osservazioni!W36,Table245_Host_tree[],2,FALSE)&amp;"", "")</f>
        <v/>
      </c>
      <c r="AA33" t="str">
        <f>TRIM(Funde_observations_osservazioni!X36)</f>
        <v/>
      </c>
      <c r="AB33" t="str">
        <f>TRIM(Funde_observations_osservazioni!Y36)</f>
        <v/>
      </c>
      <c r="AC33" t="str">
        <f ca="1">IFERROR(VLOOKUP(Funde_observations_osservazioni!T36,Holzabgr_mapping,2,FALSE)&amp;"", "")</f>
        <v/>
      </c>
      <c r="AD33" t="str">
        <f ca="1">IFERROR(VLOOKUP(Funde_observations_osservazioni!U36,Holzqual_mapping,2,FALSE)&amp;"", "")</f>
        <v/>
      </c>
      <c r="AE33" t="str">
        <f ca="1">IFERROR(VLOOKUP(Funde_observations_osservazioni!Z36,Table24_Near_tree[],2,FALSE)&amp;"", "")</f>
        <v/>
      </c>
      <c r="AF33" t="str">
        <f ca="1">IFERROR(VLOOKUP(Funde_observations_osservazioni!AA36,Table24_Near_tree[],2,FALSE)&amp;"", "")</f>
        <v/>
      </c>
      <c r="AG33" t="str">
        <f ca="1">IFERROR(VLOOKUP(Funde_observations_osservazioni!AB36,Table24_Near_tree[],2,FALSE)&amp;"", "")</f>
        <v/>
      </c>
      <c r="AH33" t="str">
        <f ca="1">IFERROR(VLOOKUP(Funde_observations_osservazioni!AC36,Anzfrk_mapping,2,FALSE)&amp;"", "")</f>
        <v/>
      </c>
      <c r="AI33" t="str">
        <f ca="1">IFERROR(VLOOKUP(Funde_observations_osservazioni!AD36,Sex_stage_mapping,2,FALSE)&amp;"", "")</f>
        <v/>
      </c>
      <c r="AJ33" t="str">
        <f ca="1">IFERROR(VLOOKUP(Funde_observations_osservazioni!AE36,Rust_spore_type_mapping,2,FALSE)&amp;"", "")</f>
        <v/>
      </c>
      <c r="AK33" t="str">
        <f>TRIM(Funde_observations_osservazioni!AU36)</f>
        <v/>
      </c>
      <c r="AL33" t="str">
        <f>TRIM( Funde_observations_osservazioni!AH36)</f>
        <v/>
      </c>
      <c r="AM33" t="str">
        <f>TRIM(Funde_observations_osservazioni!AI36)</f>
        <v/>
      </c>
      <c r="AN33" t="str">
        <f ca="1">IFERROR(VLOOKUP(Funde_observations_osservazioni!AG36,Table28_Herbaria[],2,FALSE)&amp;"", "")</f>
        <v/>
      </c>
      <c r="AO33" t="str">
        <f ca="1">IFERROR(VLOOKUP(Funde_observations_osservazioni!AF36,Beleg_mapping,2,FALSE)&amp;"","")</f>
        <v/>
      </c>
      <c r="AP33" t="str">
        <f>IFERROR(VLOOKUP(Funde_observations_osservazioni!AJ36,Tabelle10_literature[],2,FALSE)&amp;"", "")</f>
        <v/>
      </c>
      <c r="AQ33" t="str">
        <f>TRIM(Funde_observations_osservazioni!AV36)</f>
        <v/>
      </c>
      <c r="AR33" t="str">
        <f ca="1">IFERROR(VLOOKUP(Funde_observations_osservazioni!AK36,Rest_mapping,2,0)&amp;"","")</f>
        <v/>
      </c>
      <c r="AS33" t="str">
        <f ca="1">IFERROR(VLOOKUP(Funde_observations_osservazioni!AL36,Oeff_privat_mapping,2,0)&amp;"","")</f>
        <v/>
      </c>
      <c r="AT33" t="str">
        <f ca="1">IFERROR(VLOOKUP(Funde_observations_osservazioni!AM36,Namen_pub_mapping,2,0)&amp;"","")</f>
        <v/>
      </c>
    </row>
    <row r="34" spans="2:46" x14ac:dyDescent="0.45">
      <c r="B34" t="str">
        <f>TRIM(Funde_observations_osservazioni!B37)</f>
        <v/>
      </c>
      <c r="C34" t="str">
        <f>TRIM(Funde_observations_osservazioni!C37)</f>
        <v/>
      </c>
      <c r="D34" t="str">
        <f>TRIM(Funde_observations_osservazioni!D37)</f>
        <v/>
      </c>
      <c r="E34" t="str">
        <f>TRIM(Funde_observations_osservazioni!AN37)</f>
        <v/>
      </c>
      <c r="F34" t="str">
        <f>TRIM(Funde_observations_osservazioni!AO37)</f>
        <v/>
      </c>
      <c r="G34" t="str">
        <f>TRIM(Funde_observations_osservazioni!AP37)</f>
        <v/>
      </c>
      <c r="H34" t="str">
        <f>TRIM(Funde_observations_osservazioni!AQ37)</f>
        <v/>
      </c>
      <c r="I34" t="str">
        <f>TRIM(Funde_observations_osservazioni!AR37)</f>
        <v/>
      </c>
      <c r="J34" t="str">
        <f>TRIM(Funde_observations_osservazioni!AS37)</f>
        <v/>
      </c>
      <c r="K34" t="str">
        <f>IFERROR(VLOOKUP(Funde_observations_osservazioni!E37,Table31_Praezis[], 2, FALSE)&amp;"", "")</f>
        <v/>
      </c>
      <c r="L34" t="str">
        <f>TRIM(Funde_observations_osservazioni!AT37)</f>
        <v/>
      </c>
      <c r="M34" t="str">
        <f>TRIM(Funde_observations_osservazioni!F37)</f>
        <v/>
      </c>
      <c r="N34" t="str">
        <f>TRIM(Funde_observations_osservazioni!G37)</f>
        <v/>
      </c>
      <c r="O34" t="str">
        <f>TRIM(Funde_observations_osservazioni!H37)</f>
        <v/>
      </c>
      <c r="P34" s="161" t="str">
        <f>IF(Funde_observations_osservazioni!I37=0, "", TEXT(Funde_observations_osservazioni!I37,"dd/mm/yyyy"))</f>
        <v/>
      </c>
      <c r="Q34" t="str">
        <f>IFERROR(VLOOKUP(Funde_observations_osservazioni!J37,Table32_Datkante[],2,FALSE)&amp;"",  "")</f>
        <v/>
      </c>
      <c r="R34" t="str">
        <f>Funde_observations_osservazioni!K37&amp;""</f>
        <v/>
      </c>
      <c r="S34" t="str">
        <f>Funde_observations_osservazioni!L37&amp;""</f>
        <v/>
      </c>
      <c r="T34" t="str">
        <f>Funde_observations_osservazioni!N37&amp;""</f>
        <v/>
      </c>
      <c r="U34" t="str">
        <f>Funde_observations_osservazioni!O37&amp;""</f>
        <v/>
      </c>
      <c r="V34" t="str">
        <f>Funde_observations_osservazioni!P37&amp;""</f>
        <v/>
      </c>
      <c r="W34" t="str">
        <f ca="1">IFERROR(VLOOKUP(Funde_observations_osservazioni!V37,Table30_Delarze[],2,FALSE)&amp;"", "")</f>
        <v/>
      </c>
      <c r="X34" t="str">
        <f>IFERROR(VLOOKUP(Funde_observations_osservazioni!R37,Table6_Subgrob[],2,FALSE)&amp;"","")</f>
        <v/>
      </c>
      <c r="Y34" t="str">
        <f>IFERROR(VLOOKUP(Funde_observations_osservazioni!S37,#REF!,2,FALSE)&amp;"", "")</f>
        <v/>
      </c>
      <c r="Z34" t="str">
        <f ca="1">IFERROR(VLOOKUP(Funde_observations_osservazioni!W37,Table245_Host_tree[],2,FALSE)&amp;"", "")</f>
        <v/>
      </c>
      <c r="AA34" t="str">
        <f>TRIM(Funde_observations_osservazioni!X37)</f>
        <v/>
      </c>
      <c r="AB34" t="str">
        <f>TRIM(Funde_observations_osservazioni!Y37)</f>
        <v/>
      </c>
      <c r="AC34" t="str">
        <f ca="1">IFERROR(VLOOKUP(Funde_observations_osservazioni!T37,Holzabgr_mapping,2,FALSE)&amp;"", "")</f>
        <v/>
      </c>
      <c r="AD34" t="str">
        <f ca="1">IFERROR(VLOOKUP(Funde_observations_osservazioni!U37,Holzqual_mapping,2,FALSE)&amp;"", "")</f>
        <v/>
      </c>
      <c r="AE34" t="str">
        <f ca="1">IFERROR(VLOOKUP(Funde_observations_osservazioni!Z37,Table24_Near_tree[],2,FALSE)&amp;"", "")</f>
        <v/>
      </c>
      <c r="AF34" t="str">
        <f ca="1">IFERROR(VLOOKUP(Funde_observations_osservazioni!AA37,Table24_Near_tree[],2,FALSE)&amp;"", "")</f>
        <v/>
      </c>
      <c r="AG34" t="str">
        <f ca="1">IFERROR(VLOOKUP(Funde_observations_osservazioni!AB37,Table24_Near_tree[],2,FALSE)&amp;"", "")</f>
        <v/>
      </c>
      <c r="AH34" t="str">
        <f ca="1">IFERROR(VLOOKUP(Funde_observations_osservazioni!AC37,Anzfrk_mapping,2,FALSE)&amp;"", "")</f>
        <v/>
      </c>
      <c r="AI34" t="str">
        <f ca="1">IFERROR(VLOOKUP(Funde_observations_osservazioni!AD37,Sex_stage_mapping,2,FALSE)&amp;"", "")</f>
        <v/>
      </c>
      <c r="AJ34" t="str">
        <f ca="1">IFERROR(VLOOKUP(Funde_observations_osservazioni!AE37,Rust_spore_type_mapping,2,FALSE)&amp;"", "")</f>
        <v/>
      </c>
      <c r="AK34" t="str">
        <f>TRIM(Funde_observations_osservazioni!AU37)</f>
        <v/>
      </c>
      <c r="AL34" t="str">
        <f>TRIM( Funde_observations_osservazioni!AH37)</f>
        <v/>
      </c>
      <c r="AM34" t="str">
        <f>TRIM(Funde_observations_osservazioni!AI37)</f>
        <v/>
      </c>
      <c r="AN34" t="str">
        <f ca="1">IFERROR(VLOOKUP(Funde_observations_osservazioni!AG37,Table28_Herbaria[],2,FALSE)&amp;"", "")</f>
        <v/>
      </c>
      <c r="AO34" t="str">
        <f ca="1">IFERROR(VLOOKUP(Funde_observations_osservazioni!AF37,Beleg_mapping,2,FALSE)&amp;"","")</f>
        <v/>
      </c>
      <c r="AP34" t="str">
        <f>IFERROR(VLOOKUP(Funde_observations_osservazioni!AJ37,Tabelle10_literature[],2,FALSE)&amp;"", "")</f>
        <v/>
      </c>
      <c r="AQ34" t="str">
        <f>TRIM(Funde_observations_osservazioni!AV37)</f>
        <v/>
      </c>
      <c r="AR34" t="str">
        <f ca="1">IFERROR(VLOOKUP(Funde_observations_osservazioni!AK37,Rest_mapping,2,0)&amp;"","")</f>
        <v/>
      </c>
      <c r="AS34" t="str">
        <f ca="1">IFERROR(VLOOKUP(Funde_observations_osservazioni!AL37,Oeff_privat_mapping,2,0)&amp;"","")</f>
        <v/>
      </c>
      <c r="AT34" t="str">
        <f ca="1">IFERROR(VLOOKUP(Funde_observations_osservazioni!AM37,Namen_pub_mapping,2,0)&amp;"","")</f>
        <v/>
      </c>
    </row>
    <row r="35" spans="2:46" x14ac:dyDescent="0.45">
      <c r="B35" t="str">
        <f>TRIM(Funde_observations_osservazioni!B38)</f>
        <v/>
      </c>
      <c r="C35" t="str">
        <f>TRIM(Funde_observations_osservazioni!C38)</f>
        <v/>
      </c>
      <c r="D35" t="str">
        <f>TRIM(Funde_observations_osservazioni!D38)</f>
        <v/>
      </c>
      <c r="E35" t="str">
        <f>TRIM(Funde_observations_osservazioni!AN38)</f>
        <v/>
      </c>
      <c r="F35" t="str">
        <f>TRIM(Funde_observations_osservazioni!AO38)</f>
        <v/>
      </c>
      <c r="G35" t="str">
        <f>TRIM(Funde_observations_osservazioni!AP38)</f>
        <v/>
      </c>
      <c r="H35" t="str">
        <f>TRIM(Funde_observations_osservazioni!AQ38)</f>
        <v/>
      </c>
      <c r="I35" t="str">
        <f>TRIM(Funde_observations_osservazioni!AR38)</f>
        <v/>
      </c>
      <c r="J35" t="str">
        <f>TRIM(Funde_observations_osservazioni!AS38)</f>
        <v/>
      </c>
      <c r="K35" t="str">
        <f>IFERROR(VLOOKUP(Funde_observations_osservazioni!E38,Table31_Praezis[], 2, FALSE)&amp;"", "")</f>
        <v/>
      </c>
      <c r="L35" t="str">
        <f>TRIM(Funde_observations_osservazioni!AT38)</f>
        <v/>
      </c>
      <c r="M35" t="str">
        <f>TRIM(Funde_observations_osservazioni!F38)</f>
        <v/>
      </c>
      <c r="N35" t="str">
        <f>TRIM(Funde_observations_osservazioni!G38)</f>
        <v/>
      </c>
      <c r="O35" t="str">
        <f>TRIM(Funde_observations_osservazioni!H38)</f>
        <v/>
      </c>
      <c r="P35" s="161" t="str">
        <f>IF(Funde_observations_osservazioni!I38=0, "", TEXT(Funde_observations_osservazioni!I38,"dd/mm/yyyy"))</f>
        <v/>
      </c>
      <c r="Q35" t="str">
        <f>IFERROR(VLOOKUP(Funde_observations_osservazioni!J38,Table32_Datkante[],2,FALSE)&amp;"",  "")</f>
        <v/>
      </c>
      <c r="R35" t="str">
        <f>Funde_observations_osservazioni!K38&amp;""</f>
        <v/>
      </c>
      <c r="S35" t="str">
        <f>Funde_observations_osservazioni!L38&amp;""</f>
        <v/>
      </c>
      <c r="T35" t="str">
        <f>Funde_observations_osservazioni!N38&amp;""</f>
        <v/>
      </c>
      <c r="U35" t="str">
        <f>Funde_observations_osservazioni!O38&amp;""</f>
        <v/>
      </c>
      <c r="V35" t="str">
        <f>Funde_observations_osservazioni!P38&amp;""</f>
        <v/>
      </c>
      <c r="W35" t="str">
        <f ca="1">IFERROR(VLOOKUP(Funde_observations_osservazioni!V38,Table30_Delarze[],2,FALSE)&amp;"", "")</f>
        <v/>
      </c>
      <c r="X35" t="str">
        <f>IFERROR(VLOOKUP(Funde_observations_osservazioni!R38,Table6_Subgrob[],2,FALSE)&amp;"","")</f>
        <v/>
      </c>
      <c r="Y35" t="str">
        <f>IFERROR(VLOOKUP(Funde_observations_osservazioni!S38,#REF!,2,FALSE)&amp;"", "")</f>
        <v/>
      </c>
      <c r="Z35" t="str">
        <f ca="1">IFERROR(VLOOKUP(Funde_observations_osservazioni!W38,Table245_Host_tree[],2,FALSE)&amp;"", "")</f>
        <v/>
      </c>
      <c r="AA35" t="str">
        <f>TRIM(Funde_observations_osservazioni!X38)</f>
        <v/>
      </c>
      <c r="AB35" t="str">
        <f>TRIM(Funde_observations_osservazioni!Y38)</f>
        <v/>
      </c>
      <c r="AC35" t="str">
        <f ca="1">IFERROR(VLOOKUP(Funde_observations_osservazioni!T38,Holzabgr_mapping,2,FALSE)&amp;"", "")</f>
        <v/>
      </c>
      <c r="AD35" t="str">
        <f ca="1">IFERROR(VLOOKUP(Funde_observations_osservazioni!U38,Holzqual_mapping,2,FALSE)&amp;"", "")</f>
        <v/>
      </c>
      <c r="AE35" t="str">
        <f ca="1">IFERROR(VLOOKUP(Funde_observations_osservazioni!Z38,Table24_Near_tree[],2,FALSE)&amp;"", "")</f>
        <v/>
      </c>
      <c r="AF35" t="str">
        <f ca="1">IFERROR(VLOOKUP(Funde_observations_osservazioni!AA38,Table24_Near_tree[],2,FALSE)&amp;"", "")</f>
        <v/>
      </c>
      <c r="AG35" t="str">
        <f ca="1">IFERROR(VLOOKUP(Funde_observations_osservazioni!AB38,Table24_Near_tree[],2,FALSE)&amp;"", "")</f>
        <v/>
      </c>
      <c r="AH35" t="str">
        <f ca="1">IFERROR(VLOOKUP(Funde_observations_osservazioni!AC38,Anzfrk_mapping,2,FALSE)&amp;"", "")</f>
        <v/>
      </c>
      <c r="AI35" t="str">
        <f ca="1">IFERROR(VLOOKUP(Funde_observations_osservazioni!AD38,Sex_stage_mapping,2,FALSE)&amp;"", "")</f>
        <v/>
      </c>
      <c r="AJ35" t="str">
        <f ca="1">IFERROR(VLOOKUP(Funde_observations_osservazioni!AE38,Rust_spore_type_mapping,2,FALSE)&amp;"", "")</f>
        <v/>
      </c>
      <c r="AK35" t="str">
        <f>TRIM(Funde_observations_osservazioni!AU38)</f>
        <v/>
      </c>
      <c r="AL35" t="str">
        <f>TRIM( Funde_observations_osservazioni!AH38)</f>
        <v/>
      </c>
      <c r="AM35" t="str">
        <f>TRIM(Funde_observations_osservazioni!AI38)</f>
        <v/>
      </c>
      <c r="AN35" t="str">
        <f ca="1">IFERROR(VLOOKUP(Funde_observations_osservazioni!AG38,Table28_Herbaria[],2,FALSE)&amp;"", "")</f>
        <v/>
      </c>
      <c r="AO35" t="str">
        <f ca="1">IFERROR(VLOOKUP(Funde_observations_osservazioni!AF38,Beleg_mapping,2,FALSE)&amp;"","")</f>
        <v/>
      </c>
      <c r="AP35" t="str">
        <f>IFERROR(VLOOKUP(Funde_observations_osservazioni!AJ38,Tabelle10_literature[],2,FALSE)&amp;"", "")</f>
        <v/>
      </c>
      <c r="AQ35" t="str">
        <f>TRIM(Funde_observations_osservazioni!AV38)</f>
        <v/>
      </c>
      <c r="AR35" t="str">
        <f ca="1">IFERROR(VLOOKUP(Funde_observations_osservazioni!AK38,Rest_mapping,2,0)&amp;"","")</f>
        <v/>
      </c>
      <c r="AS35" t="str">
        <f ca="1">IFERROR(VLOOKUP(Funde_observations_osservazioni!AL38,Oeff_privat_mapping,2,0)&amp;"","")</f>
        <v/>
      </c>
      <c r="AT35" t="str">
        <f ca="1">IFERROR(VLOOKUP(Funde_observations_osservazioni!AM38,Namen_pub_mapping,2,0)&amp;"","")</f>
        <v/>
      </c>
    </row>
    <row r="36" spans="2:46" x14ac:dyDescent="0.45">
      <c r="B36" t="str">
        <f>TRIM(Funde_observations_osservazioni!B39)</f>
        <v/>
      </c>
      <c r="C36" t="str">
        <f>TRIM(Funde_observations_osservazioni!C39)</f>
        <v/>
      </c>
      <c r="D36" t="str">
        <f>TRIM(Funde_observations_osservazioni!D39)</f>
        <v/>
      </c>
      <c r="E36" t="str">
        <f>TRIM(Funde_observations_osservazioni!AN39)</f>
        <v/>
      </c>
      <c r="F36" t="str">
        <f>TRIM(Funde_observations_osservazioni!AO39)</f>
        <v/>
      </c>
      <c r="G36" t="str">
        <f>TRIM(Funde_observations_osservazioni!AP39)</f>
        <v/>
      </c>
      <c r="H36" t="str">
        <f>TRIM(Funde_observations_osservazioni!AQ39)</f>
        <v/>
      </c>
      <c r="I36" t="str">
        <f>TRIM(Funde_observations_osservazioni!AR39)</f>
        <v/>
      </c>
      <c r="J36" t="str">
        <f>TRIM(Funde_observations_osservazioni!AS39)</f>
        <v/>
      </c>
      <c r="K36" t="str">
        <f>IFERROR(VLOOKUP(Funde_observations_osservazioni!E39,Table31_Praezis[], 2, FALSE)&amp;"", "")</f>
        <v/>
      </c>
      <c r="L36" t="str">
        <f>TRIM(Funde_observations_osservazioni!AT39)</f>
        <v/>
      </c>
      <c r="M36" t="str">
        <f>TRIM(Funde_observations_osservazioni!F39)</f>
        <v/>
      </c>
      <c r="N36" t="str">
        <f>TRIM(Funde_observations_osservazioni!G39)</f>
        <v/>
      </c>
      <c r="O36" t="str">
        <f>TRIM(Funde_observations_osservazioni!H39)</f>
        <v/>
      </c>
      <c r="P36" s="161" t="str">
        <f>IF(Funde_observations_osservazioni!I39=0, "", TEXT(Funde_observations_osservazioni!I39,"dd/mm/yyyy"))</f>
        <v/>
      </c>
      <c r="Q36" t="str">
        <f>IFERROR(VLOOKUP(Funde_observations_osservazioni!J39,Table32_Datkante[],2,FALSE)&amp;"",  "")</f>
        <v/>
      </c>
      <c r="R36" t="str">
        <f>Funde_observations_osservazioni!K39&amp;""</f>
        <v/>
      </c>
      <c r="S36" t="str">
        <f>Funde_observations_osservazioni!L39&amp;""</f>
        <v/>
      </c>
      <c r="T36" t="str">
        <f>Funde_observations_osservazioni!N39&amp;""</f>
        <v/>
      </c>
      <c r="U36" t="str">
        <f>Funde_observations_osservazioni!O39&amp;""</f>
        <v/>
      </c>
      <c r="V36" t="str">
        <f>Funde_observations_osservazioni!P39&amp;""</f>
        <v/>
      </c>
      <c r="W36" t="str">
        <f ca="1">IFERROR(VLOOKUP(Funde_observations_osservazioni!V39,Table30_Delarze[],2,FALSE)&amp;"", "")</f>
        <v/>
      </c>
      <c r="X36" t="str">
        <f>IFERROR(VLOOKUP(Funde_observations_osservazioni!R39,Table6_Subgrob[],2,FALSE)&amp;"","")</f>
        <v/>
      </c>
      <c r="Y36" t="str">
        <f>IFERROR(VLOOKUP(Funde_observations_osservazioni!S39,#REF!,2,FALSE)&amp;"", "")</f>
        <v/>
      </c>
      <c r="Z36" t="str">
        <f ca="1">IFERROR(VLOOKUP(Funde_observations_osservazioni!W39,Table245_Host_tree[],2,FALSE)&amp;"", "")</f>
        <v/>
      </c>
      <c r="AA36" t="str">
        <f>TRIM(Funde_observations_osservazioni!X39)</f>
        <v/>
      </c>
      <c r="AB36" t="str">
        <f>TRIM(Funde_observations_osservazioni!Y39)</f>
        <v/>
      </c>
      <c r="AC36" t="str">
        <f ca="1">IFERROR(VLOOKUP(Funde_observations_osservazioni!T39,Holzabgr_mapping,2,FALSE)&amp;"", "")</f>
        <v/>
      </c>
      <c r="AD36" t="str">
        <f ca="1">IFERROR(VLOOKUP(Funde_observations_osservazioni!U39,Holzqual_mapping,2,FALSE)&amp;"", "")</f>
        <v/>
      </c>
      <c r="AE36" t="str">
        <f ca="1">IFERROR(VLOOKUP(Funde_observations_osservazioni!Z39,Table24_Near_tree[],2,FALSE)&amp;"", "")</f>
        <v/>
      </c>
      <c r="AF36" t="str">
        <f ca="1">IFERROR(VLOOKUP(Funde_observations_osservazioni!AA39,Table24_Near_tree[],2,FALSE)&amp;"", "")</f>
        <v/>
      </c>
      <c r="AG36" t="str">
        <f ca="1">IFERROR(VLOOKUP(Funde_observations_osservazioni!AB39,Table24_Near_tree[],2,FALSE)&amp;"", "")</f>
        <v/>
      </c>
      <c r="AH36" t="str">
        <f ca="1">IFERROR(VLOOKUP(Funde_observations_osservazioni!AC39,Anzfrk_mapping,2,FALSE)&amp;"", "")</f>
        <v/>
      </c>
      <c r="AI36" t="str">
        <f ca="1">IFERROR(VLOOKUP(Funde_observations_osservazioni!AD39,Sex_stage_mapping,2,FALSE)&amp;"", "")</f>
        <v/>
      </c>
      <c r="AJ36" t="str">
        <f ca="1">IFERROR(VLOOKUP(Funde_observations_osservazioni!AE39,Rust_spore_type_mapping,2,FALSE)&amp;"", "")</f>
        <v/>
      </c>
      <c r="AK36" t="str">
        <f>TRIM(Funde_observations_osservazioni!AU39)</f>
        <v/>
      </c>
      <c r="AL36" t="str">
        <f>TRIM( Funde_observations_osservazioni!AH39)</f>
        <v/>
      </c>
      <c r="AM36" t="str">
        <f>TRIM(Funde_observations_osservazioni!AI39)</f>
        <v/>
      </c>
      <c r="AN36" t="str">
        <f ca="1">IFERROR(VLOOKUP(Funde_observations_osservazioni!AG39,Table28_Herbaria[],2,FALSE)&amp;"", "")</f>
        <v/>
      </c>
      <c r="AO36" t="str">
        <f ca="1">IFERROR(VLOOKUP(Funde_observations_osservazioni!AF39,Beleg_mapping,2,FALSE)&amp;"","")</f>
        <v/>
      </c>
      <c r="AP36" t="str">
        <f>IFERROR(VLOOKUP(Funde_observations_osservazioni!AJ39,Tabelle10_literature[],2,FALSE)&amp;"", "")</f>
        <v/>
      </c>
      <c r="AQ36" t="str">
        <f>TRIM(Funde_observations_osservazioni!AV39)</f>
        <v/>
      </c>
      <c r="AR36" t="str">
        <f ca="1">IFERROR(VLOOKUP(Funde_observations_osservazioni!AK39,Rest_mapping,2,0)&amp;"","")</f>
        <v/>
      </c>
      <c r="AS36" t="str">
        <f ca="1">IFERROR(VLOOKUP(Funde_observations_osservazioni!AL39,Oeff_privat_mapping,2,0)&amp;"","")</f>
        <v/>
      </c>
      <c r="AT36" t="str">
        <f ca="1">IFERROR(VLOOKUP(Funde_observations_osservazioni!AM39,Namen_pub_mapping,2,0)&amp;"","")</f>
        <v/>
      </c>
    </row>
    <row r="37" spans="2:46" x14ac:dyDescent="0.45">
      <c r="B37" t="str">
        <f>TRIM(Funde_observations_osservazioni!B40)</f>
        <v/>
      </c>
      <c r="C37" t="str">
        <f>TRIM(Funde_observations_osservazioni!C40)</f>
        <v/>
      </c>
      <c r="D37" t="str">
        <f>TRIM(Funde_observations_osservazioni!D40)</f>
        <v/>
      </c>
      <c r="E37" t="str">
        <f>TRIM(Funde_observations_osservazioni!AN40)</f>
        <v/>
      </c>
      <c r="F37" t="str">
        <f>TRIM(Funde_observations_osservazioni!AO40)</f>
        <v/>
      </c>
      <c r="G37" t="str">
        <f>TRIM(Funde_observations_osservazioni!AP40)</f>
        <v/>
      </c>
      <c r="H37" t="str">
        <f>TRIM(Funde_observations_osservazioni!AQ40)</f>
        <v/>
      </c>
      <c r="I37" t="str">
        <f>TRIM(Funde_observations_osservazioni!AR40)</f>
        <v/>
      </c>
      <c r="J37" t="str">
        <f>TRIM(Funde_observations_osservazioni!AS40)</f>
        <v/>
      </c>
      <c r="K37" t="str">
        <f>IFERROR(VLOOKUP(Funde_observations_osservazioni!E40,Table31_Praezis[], 2, FALSE)&amp;"", "")</f>
        <v/>
      </c>
      <c r="L37" t="str">
        <f>TRIM(Funde_observations_osservazioni!AT40)</f>
        <v/>
      </c>
      <c r="M37" t="str">
        <f>TRIM(Funde_observations_osservazioni!F40)</f>
        <v/>
      </c>
      <c r="N37" t="str">
        <f>TRIM(Funde_observations_osservazioni!G40)</f>
        <v/>
      </c>
      <c r="O37" t="str">
        <f>TRIM(Funde_observations_osservazioni!H40)</f>
        <v/>
      </c>
      <c r="P37" s="161" t="str">
        <f>IF(Funde_observations_osservazioni!I40=0, "", TEXT(Funde_observations_osservazioni!I40,"dd/mm/yyyy"))</f>
        <v/>
      </c>
      <c r="Q37" t="str">
        <f>IFERROR(VLOOKUP(Funde_observations_osservazioni!J40,Table32_Datkante[],2,FALSE)&amp;"",  "")</f>
        <v/>
      </c>
      <c r="R37" t="str">
        <f>Funde_observations_osservazioni!K40&amp;""</f>
        <v/>
      </c>
      <c r="S37" t="str">
        <f>Funde_observations_osservazioni!L40&amp;""</f>
        <v/>
      </c>
      <c r="T37" t="str">
        <f>Funde_observations_osservazioni!N40&amp;""</f>
        <v/>
      </c>
      <c r="U37" t="str">
        <f>Funde_observations_osservazioni!O40&amp;""</f>
        <v/>
      </c>
      <c r="V37" t="str">
        <f>Funde_observations_osservazioni!P40&amp;""</f>
        <v/>
      </c>
      <c r="W37" t="str">
        <f ca="1">IFERROR(VLOOKUP(Funde_observations_osservazioni!V40,Table30_Delarze[],2,FALSE)&amp;"", "")</f>
        <v/>
      </c>
      <c r="X37" t="str">
        <f>IFERROR(VLOOKUP(Funde_observations_osservazioni!R40,Table6_Subgrob[],2,FALSE)&amp;"","")</f>
        <v/>
      </c>
      <c r="Y37" t="str">
        <f>IFERROR(VLOOKUP(Funde_observations_osservazioni!S40,#REF!,2,FALSE)&amp;"", "")</f>
        <v/>
      </c>
      <c r="Z37" t="str">
        <f ca="1">IFERROR(VLOOKUP(Funde_observations_osservazioni!W40,Table245_Host_tree[],2,FALSE)&amp;"", "")</f>
        <v/>
      </c>
      <c r="AA37" t="str">
        <f>TRIM(Funde_observations_osservazioni!X40)</f>
        <v/>
      </c>
      <c r="AB37" t="str">
        <f>TRIM(Funde_observations_osservazioni!Y40)</f>
        <v/>
      </c>
      <c r="AC37" t="str">
        <f ca="1">IFERROR(VLOOKUP(Funde_observations_osservazioni!T40,Holzabgr_mapping,2,FALSE)&amp;"", "")</f>
        <v/>
      </c>
      <c r="AD37" t="str">
        <f ca="1">IFERROR(VLOOKUP(Funde_observations_osservazioni!U40,Holzqual_mapping,2,FALSE)&amp;"", "")</f>
        <v/>
      </c>
      <c r="AE37" t="str">
        <f ca="1">IFERROR(VLOOKUP(Funde_observations_osservazioni!Z40,Table24_Near_tree[],2,FALSE)&amp;"", "")</f>
        <v/>
      </c>
      <c r="AF37" t="str">
        <f ca="1">IFERROR(VLOOKUP(Funde_observations_osservazioni!AA40,Table24_Near_tree[],2,FALSE)&amp;"", "")</f>
        <v/>
      </c>
      <c r="AG37" t="str">
        <f ca="1">IFERROR(VLOOKUP(Funde_observations_osservazioni!AB40,Table24_Near_tree[],2,FALSE)&amp;"", "")</f>
        <v/>
      </c>
      <c r="AH37" t="str">
        <f ca="1">IFERROR(VLOOKUP(Funde_observations_osservazioni!AC40,Anzfrk_mapping,2,FALSE)&amp;"", "")</f>
        <v/>
      </c>
      <c r="AI37" t="str">
        <f ca="1">IFERROR(VLOOKUP(Funde_observations_osservazioni!AD40,Sex_stage_mapping,2,FALSE)&amp;"", "")</f>
        <v/>
      </c>
      <c r="AJ37" t="str">
        <f ca="1">IFERROR(VLOOKUP(Funde_observations_osservazioni!AE40,Rust_spore_type_mapping,2,FALSE)&amp;"", "")</f>
        <v/>
      </c>
      <c r="AK37" t="str">
        <f>TRIM(Funde_observations_osservazioni!AU40)</f>
        <v/>
      </c>
      <c r="AL37" t="str">
        <f>TRIM( Funde_observations_osservazioni!AH40)</f>
        <v/>
      </c>
      <c r="AM37" t="str">
        <f>TRIM(Funde_observations_osservazioni!AI40)</f>
        <v/>
      </c>
      <c r="AN37" t="str">
        <f ca="1">IFERROR(VLOOKUP(Funde_observations_osservazioni!AG40,Table28_Herbaria[],2,FALSE)&amp;"", "")</f>
        <v/>
      </c>
      <c r="AO37" t="str">
        <f ca="1">IFERROR(VLOOKUP(Funde_observations_osservazioni!AF40,Beleg_mapping,2,FALSE)&amp;"","")</f>
        <v/>
      </c>
      <c r="AP37" t="str">
        <f>IFERROR(VLOOKUP(Funde_observations_osservazioni!AJ40,Tabelle10_literature[],2,FALSE)&amp;"", "")</f>
        <v/>
      </c>
      <c r="AQ37" t="str">
        <f>TRIM(Funde_observations_osservazioni!AV40)</f>
        <v/>
      </c>
      <c r="AR37" t="str">
        <f ca="1">IFERROR(VLOOKUP(Funde_observations_osservazioni!AK40,Rest_mapping,2,0)&amp;"","")</f>
        <v/>
      </c>
      <c r="AS37" t="str">
        <f ca="1">IFERROR(VLOOKUP(Funde_observations_osservazioni!AL40,Oeff_privat_mapping,2,0)&amp;"","")</f>
        <v/>
      </c>
      <c r="AT37" t="str">
        <f ca="1">IFERROR(VLOOKUP(Funde_observations_osservazioni!AM40,Namen_pub_mapping,2,0)&amp;"","")</f>
        <v/>
      </c>
    </row>
    <row r="38" spans="2:46" x14ac:dyDescent="0.45">
      <c r="B38" t="str">
        <f>TRIM(Funde_observations_osservazioni!B41)</f>
        <v/>
      </c>
      <c r="C38" t="str">
        <f>TRIM(Funde_observations_osservazioni!C41)</f>
        <v/>
      </c>
      <c r="D38" t="str">
        <f>TRIM(Funde_observations_osservazioni!D41)</f>
        <v/>
      </c>
      <c r="E38" t="str">
        <f>TRIM(Funde_observations_osservazioni!AN41)</f>
        <v/>
      </c>
      <c r="F38" t="str">
        <f>TRIM(Funde_observations_osservazioni!AO41)</f>
        <v/>
      </c>
      <c r="G38" t="str">
        <f>TRIM(Funde_observations_osservazioni!AP41)</f>
        <v/>
      </c>
      <c r="H38" t="str">
        <f>TRIM(Funde_observations_osservazioni!AQ41)</f>
        <v/>
      </c>
      <c r="I38" t="str">
        <f>TRIM(Funde_observations_osservazioni!AR41)</f>
        <v/>
      </c>
      <c r="J38" t="str">
        <f>TRIM(Funde_observations_osservazioni!AS41)</f>
        <v/>
      </c>
      <c r="K38" t="str">
        <f>IFERROR(VLOOKUP(Funde_observations_osservazioni!E41,Table31_Praezis[], 2, FALSE)&amp;"", "")</f>
        <v/>
      </c>
      <c r="L38" t="str">
        <f>TRIM(Funde_observations_osservazioni!AT41)</f>
        <v/>
      </c>
      <c r="M38" t="str">
        <f>TRIM(Funde_observations_osservazioni!F41)</f>
        <v/>
      </c>
      <c r="N38" t="str">
        <f>TRIM(Funde_observations_osservazioni!G41)</f>
        <v/>
      </c>
      <c r="O38" t="str">
        <f>TRIM(Funde_observations_osservazioni!H41)</f>
        <v/>
      </c>
      <c r="P38" s="161" t="str">
        <f>IF(Funde_observations_osservazioni!I41=0, "", TEXT(Funde_observations_osservazioni!I41,"dd/mm/yyyy"))</f>
        <v/>
      </c>
      <c r="Q38" t="str">
        <f>IFERROR(VLOOKUP(Funde_observations_osservazioni!J41,Table32_Datkante[],2,FALSE)&amp;"",  "")</f>
        <v/>
      </c>
      <c r="R38" t="str">
        <f>Funde_observations_osservazioni!K41&amp;""</f>
        <v/>
      </c>
      <c r="S38" t="str">
        <f>Funde_observations_osservazioni!L41&amp;""</f>
        <v/>
      </c>
      <c r="T38" t="str">
        <f>Funde_observations_osservazioni!N41&amp;""</f>
        <v/>
      </c>
      <c r="U38" t="str">
        <f>Funde_observations_osservazioni!O41&amp;""</f>
        <v/>
      </c>
      <c r="V38" t="str">
        <f>Funde_observations_osservazioni!P41&amp;""</f>
        <v/>
      </c>
      <c r="W38" t="str">
        <f ca="1">IFERROR(VLOOKUP(Funde_observations_osservazioni!V41,Table30_Delarze[],2,FALSE)&amp;"", "")</f>
        <v/>
      </c>
      <c r="X38" t="str">
        <f>IFERROR(VLOOKUP(Funde_observations_osservazioni!R41,Table6_Subgrob[],2,FALSE)&amp;"","")</f>
        <v/>
      </c>
      <c r="Y38" t="str">
        <f>IFERROR(VLOOKUP(Funde_observations_osservazioni!S41,#REF!,2,FALSE)&amp;"", "")</f>
        <v/>
      </c>
      <c r="Z38" t="str">
        <f ca="1">IFERROR(VLOOKUP(Funde_observations_osservazioni!W41,Table245_Host_tree[],2,FALSE)&amp;"", "")</f>
        <v/>
      </c>
      <c r="AA38" t="str">
        <f>TRIM(Funde_observations_osservazioni!X41)</f>
        <v/>
      </c>
      <c r="AB38" t="str">
        <f>TRIM(Funde_observations_osservazioni!Y41)</f>
        <v/>
      </c>
      <c r="AC38" t="str">
        <f ca="1">IFERROR(VLOOKUP(Funde_observations_osservazioni!T41,Holzabgr_mapping,2,FALSE)&amp;"", "")</f>
        <v/>
      </c>
      <c r="AD38" t="str">
        <f ca="1">IFERROR(VLOOKUP(Funde_observations_osservazioni!U41,Holzqual_mapping,2,FALSE)&amp;"", "")</f>
        <v/>
      </c>
      <c r="AE38" t="str">
        <f ca="1">IFERROR(VLOOKUP(Funde_observations_osservazioni!Z41,Table24_Near_tree[],2,FALSE)&amp;"", "")</f>
        <v/>
      </c>
      <c r="AF38" t="str">
        <f ca="1">IFERROR(VLOOKUP(Funde_observations_osservazioni!AA41,Table24_Near_tree[],2,FALSE)&amp;"", "")</f>
        <v/>
      </c>
      <c r="AG38" t="str">
        <f ca="1">IFERROR(VLOOKUP(Funde_observations_osservazioni!AB41,Table24_Near_tree[],2,FALSE)&amp;"", "")</f>
        <v/>
      </c>
      <c r="AH38" t="str">
        <f ca="1">IFERROR(VLOOKUP(Funde_observations_osservazioni!AC41,Anzfrk_mapping,2,FALSE)&amp;"", "")</f>
        <v/>
      </c>
      <c r="AI38" t="str">
        <f ca="1">IFERROR(VLOOKUP(Funde_observations_osservazioni!AD41,Sex_stage_mapping,2,FALSE)&amp;"", "")</f>
        <v/>
      </c>
      <c r="AJ38" t="str">
        <f ca="1">IFERROR(VLOOKUP(Funde_observations_osservazioni!AE41,Rust_spore_type_mapping,2,FALSE)&amp;"", "")</f>
        <v/>
      </c>
      <c r="AK38" t="str">
        <f>TRIM(Funde_observations_osservazioni!AU41)</f>
        <v/>
      </c>
      <c r="AL38" t="str">
        <f>TRIM( Funde_observations_osservazioni!AH41)</f>
        <v/>
      </c>
      <c r="AM38" t="str">
        <f>TRIM(Funde_observations_osservazioni!AI41)</f>
        <v/>
      </c>
      <c r="AN38" t="str">
        <f ca="1">IFERROR(VLOOKUP(Funde_observations_osservazioni!AG41,Table28_Herbaria[],2,FALSE)&amp;"", "")</f>
        <v/>
      </c>
      <c r="AO38" t="str">
        <f ca="1">IFERROR(VLOOKUP(Funde_observations_osservazioni!AF41,Beleg_mapping,2,FALSE)&amp;"","")</f>
        <v/>
      </c>
      <c r="AP38" t="str">
        <f>IFERROR(VLOOKUP(Funde_observations_osservazioni!AJ41,Tabelle10_literature[],2,FALSE)&amp;"", "")</f>
        <v/>
      </c>
      <c r="AQ38" t="str">
        <f>TRIM(Funde_observations_osservazioni!AV41)</f>
        <v/>
      </c>
      <c r="AR38" t="str">
        <f ca="1">IFERROR(VLOOKUP(Funde_observations_osservazioni!AK41,Rest_mapping,2,0)&amp;"","")</f>
        <v/>
      </c>
      <c r="AS38" t="str">
        <f ca="1">IFERROR(VLOOKUP(Funde_observations_osservazioni!AL41,Oeff_privat_mapping,2,0)&amp;"","")</f>
        <v/>
      </c>
      <c r="AT38" t="str">
        <f ca="1">IFERROR(VLOOKUP(Funde_observations_osservazioni!AM41,Namen_pub_mapping,2,0)&amp;"","")</f>
        <v/>
      </c>
    </row>
    <row r="39" spans="2:46" x14ac:dyDescent="0.45">
      <c r="B39" t="str">
        <f>TRIM(Funde_observations_osservazioni!B42)</f>
        <v/>
      </c>
      <c r="C39" t="str">
        <f>TRIM(Funde_observations_osservazioni!C42)</f>
        <v/>
      </c>
      <c r="D39" t="str">
        <f>TRIM(Funde_observations_osservazioni!D42)</f>
        <v/>
      </c>
      <c r="E39" t="str">
        <f>TRIM(Funde_observations_osservazioni!AN42)</f>
        <v/>
      </c>
      <c r="F39" t="str">
        <f>TRIM(Funde_observations_osservazioni!AO42)</f>
        <v/>
      </c>
      <c r="G39" t="str">
        <f>TRIM(Funde_observations_osservazioni!AP42)</f>
        <v/>
      </c>
      <c r="H39" t="str">
        <f>TRIM(Funde_observations_osservazioni!AQ42)</f>
        <v/>
      </c>
      <c r="I39" t="str">
        <f>TRIM(Funde_observations_osservazioni!AR42)</f>
        <v/>
      </c>
      <c r="J39" t="str">
        <f>TRIM(Funde_observations_osservazioni!AS42)</f>
        <v/>
      </c>
      <c r="K39" t="str">
        <f>IFERROR(VLOOKUP(Funde_observations_osservazioni!E42,Table31_Praezis[], 2, FALSE)&amp;"", "")</f>
        <v/>
      </c>
      <c r="L39" t="str">
        <f>TRIM(Funde_observations_osservazioni!AT42)</f>
        <v/>
      </c>
      <c r="M39" t="str">
        <f>TRIM(Funde_observations_osservazioni!F42)</f>
        <v/>
      </c>
      <c r="N39" t="str">
        <f>TRIM(Funde_observations_osservazioni!G42)</f>
        <v/>
      </c>
      <c r="O39" t="str">
        <f>TRIM(Funde_observations_osservazioni!H42)</f>
        <v/>
      </c>
      <c r="P39" s="161" t="str">
        <f>IF(Funde_observations_osservazioni!I42=0, "", TEXT(Funde_observations_osservazioni!I42,"dd/mm/yyyy"))</f>
        <v/>
      </c>
      <c r="Q39" t="str">
        <f>IFERROR(VLOOKUP(Funde_observations_osservazioni!J42,Table32_Datkante[],2,FALSE)&amp;"",  "")</f>
        <v/>
      </c>
      <c r="R39" t="str">
        <f>Funde_observations_osservazioni!K42&amp;""</f>
        <v/>
      </c>
      <c r="S39" t="str">
        <f>Funde_observations_osservazioni!L42&amp;""</f>
        <v/>
      </c>
      <c r="T39" t="str">
        <f>Funde_observations_osservazioni!N42&amp;""</f>
        <v/>
      </c>
      <c r="U39" t="str">
        <f>Funde_observations_osservazioni!O42&amp;""</f>
        <v/>
      </c>
      <c r="V39" t="str">
        <f>Funde_observations_osservazioni!P42&amp;""</f>
        <v/>
      </c>
      <c r="W39" t="str">
        <f ca="1">IFERROR(VLOOKUP(Funde_observations_osservazioni!V42,Table30_Delarze[],2,FALSE)&amp;"", "")</f>
        <v/>
      </c>
      <c r="X39" t="str">
        <f>IFERROR(VLOOKUP(Funde_observations_osservazioni!R42,Table6_Subgrob[],2,FALSE)&amp;"","")</f>
        <v/>
      </c>
      <c r="Y39" t="str">
        <f>IFERROR(VLOOKUP(Funde_observations_osservazioni!S42,#REF!,2,FALSE)&amp;"", "")</f>
        <v/>
      </c>
      <c r="Z39" t="str">
        <f ca="1">IFERROR(VLOOKUP(Funde_observations_osservazioni!W42,Table245_Host_tree[],2,FALSE)&amp;"", "")</f>
        <v/>
      </c>
      <c r="AA39" t="str">
        <f>TRIM(Funde_observations_osservazioni!X42)</f>
        <v/>
      </c>
      <c r="AB39" t="str">
        <f>TRIM(Funde_observations_osservazioni!Y42)</f>
        <v/>
      </c>
      <c r="AC39" t="str">
        <f ca="1">IFERROR(VLOOKUP(Funde_observations_osservazioni!T42,Holzabgr_mapping,2,FALSE)&amp;"", "")</f>
        <v/>
      </c>
      <c r="AD39" t="str">
        <f ca="1">IFERROR(VLOOKUP(Funde_observations_osservazioni!U42,Holzqual_mapping,2,FALSE)&amp;"", "")</f>
        <v/>
      </c>
      <c r="AE39" t="str">
        <f ca="1">IFERROR(VLOOKUP(Funde_observations_osservazioni!Z42,Table24_Near_tree[],2,FALSE)&amp;"", "")</f>
        <v/>
      </c>
      <c r="AF39" t="str">
        <f ca="1">IFERROR(VLOOKUP(Funde_observations_osservazioni!AA42,Table24_Near_tree[],2,FALSE)&amp;"", "")</f>
        <v/>
      </c>
      <c r="AG39" t="str">
        <f ca="1">IFERROR(VLOOKUP(Funde_observations_osservazioni!AB42,Table24_Near_tree[],2,FALSE)&amp;"", "")</f>
        <v/>
      </c>
      <c r="AH39" t="str">
        <f ca="1">IFERROR(VLOOKUP(Funde_observations_osservazioni!AC42,Anzfrk_mapping,2,FALSE)&amp;"", "")</f>
        <v/>
      </c>
      <c r="AI39" t="str">
        <f ca="1">IFERROR(VLOOKUP(Funde_observations_osservazioni!AD42,Sex_stage_mapping,2,FALSE)&amp;"", "")</f>
        <v/>
      </c>
      <c r="AJ39" t="str">
        <f ca="1">IFERROR(VLOOKUP(Funde_observations_osservazioni!AE42,Rust_spore_type_mapping,2,FALSE)&amp;"", "")</f>
        <v/>
      </c>
      <c r="AK39" t="str">
        <f>TRIM(Funde_observations_osservazioni!AU42)</f>
        <v/>
      </c>
      <c r="AL39" t="str">
        <f>TRIM( Funde_observations_osservazioni!AH42)</f>
        <v/>
      </c>
      <c r="AM39" t="str">
        <f>TRIM(Funde_observations_osservazioni!AI42)</f>
        <v/>
      </c>
      <c r="AN39" t="str">
        <f ca="1">IFERROR(VLOOKUP(Funde_observations_osservazioni!AG42,Table28_Herbaria[],2,FALSE)&amp;"", "")</f>
        <v/>
      </c>
      <c r="AO39" t="str">
        <f ca="1">IFERROR(VLOOKUP(Funde_observations_osservazioni!AF42,Beleg_mapping,2,FALSE)&amp;"","")</f>
        <v/>
      </c>
      <c r="AP39" t="str">
        <f>IFERROR(VLOOKUP(Funde_observations_osservazioni!AJ42,Tabelle10_literature[],2,FALSE)&amp;"", "")</f>
        <v/>
      </c>
      <c r="AQ39" t="str">
        <f>TRIM(Funde_observations_osservazioni!AV42)</f>
        <v/>
      </c>
      <c r="AR39" t="str">
        <f ca="1">IFERROR(VLOOKUP(Funde_observations_osservazioni!AK42,Rest_mapping,2,0)&amp;"","")</f>
        <v/>
      </c>
      <c r="AS39" t="str">
        <f ca="1">IFERROR(VLOOKUP(Funde_observations_osservazioni!AL42,Oeff_privat_mapping,2,0)&amp;"","")</f>
        <v/>
      </c>
      <c r="AT39" t="str">
        <f ca="1">IFERROR(VLOOKUP(Funde_observations_osservazioni!AM42,Namen_pub_mapping,2,0)&amp;"","")</f>
        <v/>
      </c>
    </row>
    <row r="40" spans="2:46" x14ac:dyDescent="0.45">
      <c r="B40" t="str">
        <f>TRIM(Funde_observations_osservazioni!B43)</f>
        <v/>
      </c>
      <c r="C40" t="str">
        <f>TRIM(Funde_observations_osservazioni!C43)</f>
        <v/>
      </c>
      <c r="D40" t="str">
        <f>TRIM(Funde_observations_osservazioni!D43)</f>
        <v/>
      </c>
      <c r="E40" t="str">
        <f>TRIM(Funde_observations_osservazioni!AN43)</f>
        <v/>
      </c>
      <c r="F40" t="str">
        <f>TRIM(Funde_observations_osservazioni!AO43)</f>
        <v/>
      </c>
      <c r="G40" t="str">
        <f>TRIM(Funde_observations_osservazioni!AP43)</f>
        <v/>
      </c>
      <c r="H40" t="str">
        <f>TRIM(Funde_observations_osservazioni!AQ43)</f>
        <v/>
      </c>
      <c r="I40" t="str">
        <f>TRIM(Funde_observations_osservazioni!AR43)</f>
        <v/>
      </c>
      <c r="J40" t="str">
        <f>TRIM(Funde_observations_osservazioni!AS43)</f>
        <v/>
      </c>
      <c r="K40" t="str">
        <f>IFERROR(VLOOKUP(Funde_observations_osservazioni!E43,Table31_Praezis[], 2, FALSE)&amp;"", "")</f>
        <v/>
      </c>
      <c r="L40" t="str">
        <f>TRIM(Funde_observations_osservazioni!AT43)</f>
        <v/>
      </c>
      <c r="M40" t="str">
        <f>TRIM(Funde_observations_osservazioni!F43)</f>
        <v/>
      </c>
      <c r="N40" t="str">
        <f>TRIM(Funde_observations_osservazioni!G43)</f>
        <v/>
      </c>
      <c r="O40" t="str">
        <f>TRIM(Funde_observations_osservazioni!H43)</f>
        <v/>
      </c>
      <c r="P40" s="161" t="str">
        <f>IF(Funde_observations_osservazioni!I43=0, "", TEXT(Funde_observations_osservazioni!I43,"dd/mm/yyyy"))</f>
        <v/>
      </c>
      <c r="Q40" t="str">
        <f>IFERROR(VLOOKUP(Funde_observations_osservazioni!J43,Table32_Datkante[],2,FALSE)&amp;"",  "")</f>
        <v/>
      </c>
      <c r="R40" t="str">
        <f>Funde_observations_osservazioni!K43&amp;""</f>
        <v/>
      </c>
      <c r="S40" t="str">
        <f>Funde_observations_osservazioni!L43&amp;""</f>
        <v/>
      </c>
      <c r="T40" t="str">
        <f>Funde_observations_osservazioni!N43&amp;""</f>
        <v/>
      </c>
      <c r="U40" t="str">
        <f>Funde_observations_osservazioni!O43&amp;""</f>
        <v/>
      </c>
      <c r="V40" t="str">
        <f>Funde_observations_osservazioni!P43&amp;""</f>
        <v/>
      </c>
      <c r="W40" t="str">
        <f ca="1">IFERROR(VLOOKUP(Funde_observations_osservazioni!V43,Table30_Delarze[],2,FALSE)&amp;"", "")</f>
        <v/>
      </c>
      <c r="X40" t="str">
        <f>IFERROR(VLOOKUP(Funde_observations_osservazioni!R43,Table6_Subgrob[],2,FALSE)&amp;"","")</f>
        <v/>
      </c>
      <c r="Y40" t="str">
        <f>IFERROR(VLOOKUP(Funde_observations_osservazioni!S43,#REF!,2,FALSE)&amp;"", "")</f>
        <v/>
      </c>
      <c r="Z40" t="str">
        <f ca="1">IFERROR(VLOOKUP(Funde_observations_osservazioni!W43,Table245_Host_tree[],2,FALSE)&amp;"", "")</f>
        <v/>
      </c>
      <c r="AA40" t="str">
        <f>TRIM(Funde_observations_osservazioni!X43)</f>
        <v/>
      </c>
      <c r="AB40" t="str">
        <f>TRIM(Funde_observations_osservazioni!Y43)</f>
        <v/>
      </c>
      <c r="AC40" t="str">
        <f ca="1">IFERROR(VLOOKUP(Funde_observations_osservazioni!T43,Holzabgr_mapping,2,FALSE)&amp;"", "")</f>
        <v/>
      </c>
      <c r="AD40" t="str">
        <f ca="1">IFERROR(VLOOKUP(Funde_observations_osservazioni!U43,Holzqual_mapping,2,FALSE)&amp;"", "")</f>
        <v/>
      </c>
      <c r="AE40" t="str">
        <f ca="1">IFERROR(VLOOKUP(Funde_observations_osservazioni!Z43,Table24_Near_tree[],2,FALSE)&amp;"", "")</f>
        <v/>
      </c>
      <c r="AF40" t="str">
        <f ca="1">IFERROR(VLOOKUP(Funde_observations_osservazioni!AA43,Table24_Near_tree[],2,FALSE)&amp;"", "")</f>
        <v/>
      </c>
      <c r="AG40" t="str">
        <f ca="1">IFERROR(VLOOKUP(Funde_observations_osservazioni!AB43,Table24_Near_tree[],2,FALSE)&amp;"", "")</f>
        <v/>
      </c>
      <c r="AH40" t="str">
        <f ca="1">IFERROR(VLOOKUP(Funde_observations_osservazioni!AC43,Anzfrk_mapping,2,FALSE)&amp;"", "")</f>
        <v/>
      </c>
      <c r="AI40" t="str">
        <f ca="1">IFERROR(VLOOKUP(Funde_observations_osservazioni!AD43,Sex_stage_mapping,2,FALSE)&amp;"", "")</f>
        <v/>
      </c>
      <c r="AJ40" t="str">
        <f ca="1">IFERROR(VLOOKUP(Funde_observations_osservazioni!AE43,Rust_spore_type_mapping,2,FALSE)&amp;"", "")</f>
        <v/>
      </c>
      <c r="AK40" t="str">
        <f>TRIM(Funde_observations_osservazioni!AU43)</f>
        <v/>
      </c>
      <c r="AL40" t="str">
        <f>TRIM( Funde_observations_osservazioni!AH43)</f>
        <v/>
      </c>
      <c r="AM40" t="str">
        <f>TRIM(Funde_observations_osservazioni!AI43)</f>
        <v/>
      </c>
      <c r="AN40" t="str">
        <f ca="1">IFERROR(VLOOKUP(Funde_observations_osservazioni!AG43,Table28_Herbaria[],2,FALSE)&amp;"", "")</f>
        <v/>
      </c>
      <c r="AO40" t="str">
        <f ca="1">IFERROR(VLOOKUP(Funde_observations_osservazioni!AF43,Beleg_mapping,2,FALSE)&amp;"","")</f>
        <v/>
      </c>
      <c r="AP40" t="str">
        <f>IFERROR(VLOOKUP(Funde_observations_osservazioni!AJ43,Tabelle10_literature[],2,FALSE)&amp;"", "")</f>
        <v/>
      </c>
      <c r="AQ40" t="str">
        <f>TRIM(Funde_observations_osservazioni!AV43)</f>
        <v/>
      </c>
      <c r="AR40" t="str">
        <f ca="1">IFERROR(VLOOKUP(Funde_observations_osservazioni!AK43,Rest_mapping,2,0)&amp;"","")</f>
        <v/>
      </c>
      <c r="AS40" t="str">
        <f ca="1">IFERROR(VLOOKUP(Funde_observations_osservazioni!AL43,Oeff_privat_mapping,2,0)&amp;"","")</f>
        <v/>
      </c>
      <c r="AT40" t="str">
        <f ca="1">IFERROR(VLOOKUP(Funde_observations_osservazioni!AM43,Namen_pub_mapping,2,0)&amp;"","")</f>
        <v/>
      </c>
    </row>
    <row r="41" spans="2:46" x14ac:dyDescent="0.45">
      <c r="B41" t="str">
        <f>TRIM(Funde_observations_osservazioni!B44)</f>
        <v/>
      </c>
      <c r="C41" t="str">
        <f>TRIM(Funde_observations_osservazioni!C44)</f>
        <v/>
      </c>
      <c r="D41" t="str">
        <f>TRIM(Funde_observations_osservazioni!D44)</f>
        <v/>
      </c>
      <c r="E41" t="str">
        <f>TRIM(Funde_observations_osservazioni!AN44)</f>
        <v/>
      </c>
      <c r="F41" t="str">
        <f>TRIM(Funde_observations_osservazioni!AO44)</f>
        <v/>
      </c>
      <c r="G41" t="str">
        <f>TRIM(Funde_observations_osservazioni!AP44)</f>
        <v/>
      </c>
      <c r="H41" t="str">
        <f>TRIM(Funde_observations_osservazioni!AQ44)</f>
        <v/>
      </c>
      <c r="I41" t="str">
        <f>TRIM(Funde_observations_osservazioni!AR44)</f>
        <v/>
      </c>
      <c r="J41" t="str">
        <f>TRIM(Funde_observations_osservazioni!AS44)</f>
        <v/>
      </c>
      <c r="K41" t="str">
        <f>IFERROR(VLOOKUP(Funde_observations_osservazioni!E44,Table31_Praezis[], 2, FALSE)&amp;"", "")</f>
        <v/>
      </c>
      <c r="L41" t="str">
        <f>TRIM(Funde_observations_osservazioni!AT44)</f>
        <v/>
      </c>
      <c r="M41" t="str">
        <f>TRIM(Funde_observations_osservazioni!F44)</f>
        <v/>
      </c>
      <c r="N41" t="str">
        <f>TRIM(Funde_observations_osservazioni!G44)</f>
        <v/>
      </c>
      <c r="O41" t="str">
        <f>TRIM(Funde_observations_osservazioni!H44)</f>
        <v/>
      </c>
      <c r="P41" s="161" t="str">
        <f>IF(Funde_observations_osservazioni!I44=0, "", TEXT(Funde_observations_osservazioni!I44,"dd/mm/yyyy"))</f>
        <v/>
      </c>
      <c r="Q41" t="str">
        <f>IFERROR(VLOOKUP(Funde_observations_osservazioni!J44,Table32_Datkante[],2,FALSE)&amp;"",  "")</f>
        <v/>
      </c>
      <c r="R41" t="str">
        <f>Funde_observations_osservazioni!K44&amp;""</f>
        <v/>
      </c>
      <c r="S41" t="str">
        <f>Funde_observations_osservazioni!L44&amp;""</f>
        <v/>
      </c>
      <c r="T41" t="str">
        <f>Funde_observations_osservazioni!N44&amp;""</f>
        <v/>
      </c>
      <c r="U41" t="str">
        <f>Funde_observations_osservazioni!O44&amp;""</f>
        <v/>
      </c>
      <c r="V41" t="str">
        <f>Funde_observations_osservazioni!P44&amp;""</f>
        <v/>
      </c>
      <c r="W41" t="str">
        <f ca="1">IFERROR(VLOOKUP(Funde_observations_osservazioni!V44,Table30_Delarze[],2,FALSE)&amp;"", "")</f>
        <v/>
      </c>
      <c r="X41" t="str">
        <f>IFERROR(VLOOKUP(Funde_observations_osservazioni!R44,Table6_Subgrob[],2,FALSE)&amp;"","")</f>
        <v/>
      </c>
      <c r="Y41" t="str">
        <f>IFERROR(VLOOKUP(Funde_observations_osservazioni!S44,#REF!,2,FALSE)&amp;"", "")</f>
        <v/>
      </c>
      <c r="Z41" t="str">
        <f ca="1">IFERROR(VLOOKUP(Funde_observations_osservazioni!W44,Table245_Host_tree[],2,FALSE)&amp;"", "")</f>
        <v/>
      </c>
      <c r="AA41" t="str">
        <f>TRIM(Funde_observations_osservazioni!X44)</f>
        <v/>
      </c>
      <c r="AB41" t="str">
        <f>TRIM(Funde_observations_osservazioni!Y44)</f>
        <v/>
      </c>
      <c r="AC41" t="str">
        <f ca="1">IFERROR(VLOOKUP(Funde_observations_osservazioni!T44,Holzabgr_mapping,2,FALSE)&amp;"", "")</f>
        <v/>
      </c>
      <c r="AD41" t="str">
        <f ca="1">IFERROR(VLOOKUP(Funde_observations_osservazioni!U44,Holzqual_mapping,2,FALSE)&amp;"", "")</f>
        <v/>
      </c>
      <c r="AE41" t="str">
        <f ca="1">IFERROR(VLOOKUP(Funde_observations_osservazioni!Z44,Table24_Near_tree[],2,FALSE)&amp;"", "")</f>
        <v/>
      </c>
      <c r="AF41" t="str">
        <f ca="1">IFERROR(VLOOKUP(Funde_observations_osservazioni!AA44,Table24_Near_tree[],2,FALSE)&amp;"", "")</f>
        <v/>
      </c>
      <c r="AG41" t="str">
        <f ca="1">IFERROR(VLOOKUP(Funde_observations_osservazioni!AB44,Table24_Near_tree[],2,FALSE)&amp;"", "")</f>
        <v/>
      </c>
      <c r="AH41" t="str">
        <f ca="1">IFERROR(VLOOKUP(Funde_observations_osservazioni!AC44,Anzfrk_mapping,2,FALSE)&amp;"", "")</f>
        <v/>
      </c>
      <c r="AI41" t="str">
        <f ca="1">IFERROR(VLOOKUP(Funde_observations_osservazioni!AD44,Sex_stage_mapping,2,FALSE)&amp;"", "")</f>
        <v/>
      </c>
      <c r="AJ41" t="str">
        <f ca="1">IFERROR(VLOOKUP(Funde_observations_osservazioni!AE44,Rust_spore_type_mapping,2,FALSE)&amp;"", "")</f>
        <v/>
      </c>
      <c r="AK41" t="str">
        <f>TRIM(Funde_observations_osservazioni!AU44)</f>
        <v/>
      </c>
      <c r="AL41" t="str">
        <f>TRIM( Funde_observations_osservazioni!AH44)</f>
        <v/>
      </c>
      <c r="AM41" t="str">
        <f>TRIM(Funde_observations_osservazioni!AI44)</f>
        <v/>
      </c>
      <c r="AN41" t="str">
        <f ca="1">IFERROR(VLOOKUP(Funde_observations_osservazioni!AG44,Table28_Herbaria[],2,FALSE)&amp;"", "")</f>
        <v/>
      </c>
      <c r="AO41" t="str">
        <f ca="1">IFERROR(VLOOKUP(Funde_observations_osservazioni!AF44,Beleg_mapping,2,FALSE)&amp;"","")</f>
        <v/>
      </c>
      <c r="AP41" t="str">
        <f>IFERROR(VLOOKUP(Funde_observations_osservazioni!AJ44,Tabelle10_literature[],2,FALSE)&amp;"", "")</f>
        <v/>
      </c>
      <c r="AQ41" t="str">
        <f>TRIM(Funde_observations_osservazioni!AV44)</f>
        <v/>
      </c>
      <c r="AR41" t="str">
        <f ca="1">IFERROR(VLOOKUP(Funde_observations_osservazioni!AK44,Rest_mapping,2,0)&amp;"","")</f>
        <v/>
      </c>
      <c r="AS41" t="str">
        <f ca="1">IFERROR(VLOOKUP(Funde_observations_osservazioni!AL44,Oeff_privat_mapping,2,0)&amp;"","")</f>
        <v/>
      </c>
      <c r="AT41" t="str">
        <f ca="1">IFERROR(VLOOKUP(Funde_observations_osservazioni!AM44,Namen_pub_mapping,2,0)&amp;"","")</f>
        <v/>
      </c>
    </row>
    <row r="42" spans="2:46" x14ac:dyDescent="0.45">
      <c r="B42" t="str">
        <f>TRIM(Funde_observations_osservazioni!B45)</f>
        <v/>
      </c>
      <c r="C42" t="str">
        <f>TRIM(Funde_observations_osservazioni!C45)</f>
        <v/>
      </c>
      <c r="D42" t="str">
        <f>TRIM(Funde_observations_osservazioni!D45)</f>
        <v/>
      </c>
      <c r="E42" t="str">
        <f>TRIM(Funde_observations_osservazioni!AN45)</f>
        <v/>
      </c>
      <c r="F42" t="str">
        <f>TRIM(Funde_observations_osservazioni!AO45)</f>
        <v/>
      </c>
      <c r="G42" t="str">
        <f>TRIM(Funde_observations_osservazioni!AP45)</f>
        <v/>
      </c>
      <c r="H42" t="str">
        <f>TRIM(Funde_observations_osservazioni!AQ45)</f>
        <v/>
      </c>
      <c r="I42" t="str">
        <f>TRIM(Funde_observations_osservazioni!AR45)</f>
        <v/>
      </c>
      <c r="J42" t="str">
        <f>TRIM(Funde_observations_osservazioni!AS45)</f>
        <v/>
      </c>
      <c r="K42" t="str">
        <f>IFERROR(VLOOKUP(Funde_observations_osservazioni!E45,Table31_Praezis[], 2, FALSE)&amp;"", "")</f>
        <v/>
      </c>
      <c r="L42" t="str">
        <f>TRIM(Funde_observations_osservazioni!AT45)</f>
        <v/>
      </c>
      <c r="M42" t="str">
        <f>TRIM(Funde_observations_osservazioni!F45)</f>
        <v/>
      </c>
      <c r="N42" t="str">
        <f>TRIM(Funde_observations_osservazioni!G45)</f>
        <v/>
      </c>
      <c r="O42" t="str">
        <f>TRIM(Funde_observations_osservazioni!H45)</f>
        <v/>
      </c>
      <c r="P42" s="161" t="str">
        <f>IF(Funde_observations_osservazioni!I45=0, "", TEXT(Funde_observations_osservazioni!I45,"dd/mm/yyyy"))</f>
        <v/>
      </c>
      <c r="Q42" t="str">
        <f>IFERROR(VLOOKUP(Funde_observations_osservazioni!J45,Table32_Datkante[],2,FALSE)&amp;"",  "")</f>
        <v/>
      </c>
      <c r="R42" t="str">
        <f>Funde_observations_osservazioni!K45&amp;""</f>
        <v/>
      </c>
      <c r="S42" t="str">
        <f>Funde_observations_osservazioni!L45&amp;""</f>
        <v/>
      </c>
      <c r="T42" t="str">
        <f>Funde_observations_osservazioni!N45&amp;""</f>
        <v/>
      </c>
      <c r="U42" t="str">
        <f>Funde_observations_osservazioni!O45&amp;""</f>
        <v/>
      </c>
      <c r="V42" t="str">
        <f>Funde_observations_osservazioni!P45&amp;""</f>
        <v/>
      </c>
      <c r="W42" t="str">
        <f ca="1">IFERROR(VLOOKUP(Funde_observations_osservazioni!V45,Table30_Delarze[],2,FALSE)&amp;"", "")</f>
        <v/>
      </c>
      <c r="X42" t="str">
        <f>IFERROR(VLOOKUP(Funde_observations_osservazioni!R45,Table6_Subgrob[],2,FALSE)&amp;"","")</f>
        <v/>
      </c>
      <c r="Y42" t="str">
        <f>IFERROR(VLOOKUP(Funde_observations_osservazioni!S45,#REF!,2,FALSE)&amp;"", "")</f>
        <v/>
      </c>
      <c r="Z42" t="str">
        <f ca="1">IFERROR(VLOOKUP(Funde_observations_osservazioni!W45,Table245_Host_tree[],2,FALSE)&amp;"", "")</f>
        <v/>
      </c>
      <c r="AA42" t="str">
        <f>TRIM(Funde_observations_osservazioni!X45)</f>
        <v/>
      </c>
      <c r="AB42" t="str">
        <f>TRIM(Funde_observations_osservazioni!Y45)</f>
        <v/>
      </c>
      <c r="AC42" t="str">
        <f ca="1">IFERROR(VLOOKUP(Funde_observations_osservazioni!T45,Holzabgr_mapping,2,FALSE)&amp;"", "")</f>
        <v/>
      </c>
      <c r="AD42" t="str">
        <f ca="1">IFERROR(VLOOKUP(Funde_observations_osservazioni!U45,Holzqual_mapping,2,FALSE)&amp;"", "")</f>
        <v/>
      </c>
      <c r="AE42" t="str">
        <f ca="1">IFERROR(VLOOKUP(Funde_observations_osservazioni!Z45,Table24_Near_tree[],2,FALSE)&amp;"", "")</f>
        <v/>
      </c>
      <c r="AF42" t="str">
        <f ca="1">IFERROR(VLOOKUP(Funde_observations_osservazioni!AA45,Table24_Near_tree[],2,FALSE)&amp;"", "")</f>
        <v/>
      </c>
      <c r="AG42" t="str">
        <f ca="1">IFERROR(VLOOKUP(Funde_observations_osservazioni!AB45,Table24_Near_tree[],2,FALSE)&amp;"", "")</f>
        <v/>
      </c>
      <c r="AH42" t="str">
        <f ca="1">IFERROR(VLOOKUP(Funde_observations_osservazioni!AC45,Anzfrk_mapping,2,FALSE)&amp;"", "")</f>
        <v/>
      </c>
      <c r="AI42" t="str">
        <f ca="1">IFERROR(VLOOKUP(Funde_observations_osservazioni!AD45,Sex_stage_mapping,2,FALSE)&amp;"", "")</f>
        <v/>
      </c>
      <c r="AJ42" t="str">
        <f ca="1">IFERROR(VLOOKUP(Funde_observations_osservazioni!AE45,Rust_spore_type_mapping,2,FALSE)&amp;"", "")</f>
        <v/>
      </c>
      <c r="AK42" t="str">
        <f>TRIM(Funde_observations_osservazioni!AU45)</f>
        <v/>
      </c>
      <c r="AL42" t="str">
        <f>TRIM( Funde_observations_osservazioni!AH45)</f>
        <v/>
      </c>
      <c r="AM42" t="str">
        <f>TRIM(Funde_observations_osservazioni!AI45)</f>
        <v/>
      </c>
      <c r="AN42" t="str">
        <f ca="1">IFERROR(VLOOKUP(Funde_observations_osservazioni!AG45,Table28_Herbaria[],2,FALSE)&amp;"", "")</f>
        <v/>
      </c>
      <c r="AO42" t="str">
        <f ca="1">IFERROR(VLOOKUP(Funde_observations_osservazioni!AF45,Beleg_mapping,2,FALSE)&amp;"","")</f>
        <v/>
      </c>
      <c r="AP42" t="str">
        <f>IFERROR(VLOOKUP(Funde_observations_osservazioni!AJ45,Tabelle10_literature[],2,FALSE)&amp;"", "")</f>
        <v/>
      </c>
      <c r="AQ42" t="str">
        <f>TRIM(Funde_observations_osservazioni!AV45)</f>
        <v/>
      </c>
      <c r="AR42" t="str">
        <f ca="1">IFERROR(VLOOKUP(Funde_observations_osservazioni!AK45,Rest_mapping,2,0)&amp;"","")</f>
        <v/>
      </c>
      <c r="AS42" t="str">
        <f ca="1">IFERROR(VLOOKUP(Funde_observations_osservazioni!AL45,Oeff_privat_mapping,2,0)&amp;"","")</f>
        <v/>
      </c>
      <c r="AT42" t="str">
        <f ca="1">IFERROR(VLOOKUP(Funde_observations_osservazioni!AM45,Namen_pub_mapping,2,0)&amp;"","")</f>
        <v/>
      </c>
    </row>
    <row r="43" spans="2:46" x14ac:dyDescent="0.45">
      <c r="B43" t="str">
        <f>TRIM(Funde_observations_osservazioni!B46)</f>
        <v/>
      </c>
      <c r="C43" t="str">
        <f>TRIM(Funde_observations_osservazioni!C46)</f>
        <v/>
      </c>
      <c r="D43" t="str">
        <f>TRIM(Funde_observations_osservazioni!D46)</f>
        <v/>
      </c>
      <c r="E43" t="str">
        <f>TRIM(Funde_observations_osservazioni!AN46)</f>
        <v/>
      </c>
      <c r="F43" t="str">
        <f>TRIM(Funde_observations_osservazioni!AO46)</f>
        <v/>
      </c>
      <c r="G43" t="str">
        <f>TRIM(Funde_observations_osservazioni!AP46)</f>
        <v/>
      </c>
      <c r="H43" t="str">
        <f>TRIM(Funde_observations_osservazioni!AQ46)</f>
        <v/>
      </c>
      <c r="I43" t="str">
        <f>TRIM(Funde_observations_osservazioni!AR46)</f>
        <v/>
      </c>
      <c r="J43" t="str">
        <f>TRIM(Funde_observations_osservazioni!AS46)</f>
        <v/>
      </c>
      <c r="K43" t="str">
        <f>IFERROR(VLOOKUP(Funde_observations_osservazioni!E46,Table31_Praezis[], 2, FALSE)&amp;"", "")</f>
        <v/>
      </c>
      <c r="L43" t="str">
        <f>TRIM(Funde_observations_osservazioni!AT46)</f>
        <v/>
      </c>
      <c r="M43" t="str">
        <f>TRIM(Funde_observations_osservazioni!F46)</f>
        <v/>
      </c>
      <c r="N43" t="str">
        <f>TRIM(Funde_observations_osservazioni!G46)</f>
        <v/>
      </c>
      <c r="O43" t="str">
        <f>TRIM(Funde_observations_osservazioni!H46)</f>
        <v/>
      </c>
      <c r="P43" s="161" t="str">
        <f>IF(Funde_observations_osservazioni!I46=0, "", TEXT(Funde_observations_osservazioni!I46,"dd/mm/yyyy"))</f>
        <v/>
      </c>
      <c r="Q43" t="str">
        <f>IFERROR(VLOOKUP(Funde_observations_osservazioni!J46,Table32_Datkante[],2,FALSE)&amp;"",  "")</f>
        <v/>
      </c>
      <c r="R43" t="str">
        <f>Funde_observations_osservazioni!K46&amp;""</f>
        <v/>
      </c>
      <c r="S43" t="str">
        <f>Funde_observations_osservazioni!L46&amp;""</f>
        <v/>
      </c>
      <c r="T43" t="str">
        <f>Funde_observations_osservazioni!N46&amp;""</f>
        <v/>
      </c>
      <c r="U43" t="str">
        <f>Funde_observations_osservazioni!O46&amp;""</f>
        <v/>
      </c>
      <c r="V43" t="str">
        <f>Funde_observations_osservazioni!P46&amp;""</f>
        <v/>
      </c>
      <c r="W43" t="str">
        <f ca="1">IFERROR(VLOOKUP(Funde_observations_osservazioni!V46,Table30_Delarze[],2,FALSE)&amp;"", "")</f>
        <v/>
      </c>
      <c r="X43" t="str">
        <f>IFERROR(VLOOKUP(Funde_observations_osservazioni!R46,Table6_Subgrob[],2,FALSE)&amp;"","")</f>
        <v/>
      </c>
      <c r="Y43" t="str">
        <f>IFERROR(VLOOKUP(Funde_observations_osservazioni!S46,#REF!,2,FALSE)&amp;"", "")</f>
        <v/>
      </c>
      <c r="Z43" t="str">
        <f ca="1">IFERROR(VLOOKUP(Funde_observations_osservazioni!W46,Table245_Host_tree[],2,FALSE)&amp;"", "")</f>
        <v/>
      </c>
      <c r="AA43" t="str">
        <f>TRIM(Funde_observations_osservazioni!X46)</f>
        <v/>
      </c>
      <c r="AB43" t="str">
        <f>TRIM(Funde_observations_osservazioni!Y46)</f>
        <v/>
      </c>
      <c r="AC43" t="str">
        <f ca="1">IFERROR(VLOOKUP(Funde_observations_osservazioni!T46,Holzabgr_mapping,2,FALSE)&amp;"", "")</f>
        <v/>
      </c>
      <c r="AD43" t="str">
        <f ca="1">IFERROR(VLOOKUP(Funde_observations_osservazioni!U46,Holzqual_mapping,2,FALSE)&amp;"", "")</f>
        <v/>
      </c>
      <c r="AE43" t="str">
        <f ca="1">IFERROR(VLOOKUP(Funde_observations_osservazioni!Z46,Table24_Near_tree[],2,FALSE)&amp;"", "")</f>
        <v/>
      </c>
      <c r="AF43" t="str">
        <f ca="1">IFERROR(VLOOKUP(Funde_observations_osservazioni!AA46,Table24_Near_tree[],2,FALSE)&amp;"", "")</f>
        <v/>
      </c>
      <c r="AG43" t="str">
        <f ca="1">IFERROR(VLOOKUP(Funde_observations_osservazioni!AB46,Table24_Near_tree[],2,FALSE)&amp;"", "")</f>
        <v/>
      </c>
      <c r="AH43" t="str">
        <f ca="1">IFERROR(VLOOKUP(Funde_observations_osservazioni!AC46,Anzfrk_mapping,2,FALSE)&amp;"", "")</f>
        <v/>
      </c>
      <c r="AI43" t="str">
        <f ca="1">IFERROR(VLOOKUP(Funde_observations_osservazioni!AD46,Sex_stage_mapping,2,FALSE)&amp;"", "")</f>
        <v/>
      </c>
      <c r="AJ43" t="str">
        <f ca="1">IFERROR(VLOOKUP(Funde_observations_osservazioni!AE46,Rust_spore_type_mapping,2,FALSE)&amp;"", "")</f>
        <v/>
      </c>
      <c r="AK43" t="str">
        <f>TRIM(Funde_observations_osservazioni!AU46)</f>
        <v/>
      </c>
      <c r="AL43" t="str">
        <f>TRIM( Funde_observations_osservazioni!AH46)</f>
        <v/>
      </c>
      <c r="AM43" t="str">
        <f>TRIM(Funde_observations_osservazioni!AI46)</f>
        <v/>
      </c>
      <c r="AN43" t="str">
        <f ca="1">IFERROR(VLOOKUP(Funde_observations_osservazioni!AG46,Table28_Herbaria[],2,FALSE)&amp;"", "")</f>
        <v/>
      </c>
      <c r="AO43" t="str">
        <f ca="1">IFERROR(VLOOKUP(Funde_observations_osservazioni!AF46,Beleg_mapping,2,FALSE)&amp;"","")</f>
        <v/>
      </c>
      <c r="AP43" t="str">
        <f>IFERROR(VLOOKUP(Funde_observations_osservazioni!AJ46,Tabelle10_literature[],2,FALSE)&amp;"", "")</f>
        <v/>
      </c>
      <c r="AQ43" t="str">
        <f>TRIM(Funde_observations_osservazioni!AV46)</f>
        <v/>
      </c>
      <c r="AR43" t="str">
        <f ca="1">IFERROR(VLOOKUP(Funde_observations_osservazioni!AK46,Rest_mapping,2,0)&amp;"","")</f>
        <v/>
      </c>
      <c r="AS43" t="str">
        <f ca="1">IFERROR(VLOOKUP(Funde_observations_osservazioni!AL46,Oeff_privat_mapping,2,0)&amp;"","")</f>
        <v/>
      </c>
      <c r="AT43" t="str">
        <f ca="1">IFERROR(VLOOKUP(Funde_observations_osservazioni!AM46,Namen_pub_mapping,2,0)&amp;"","")</f>
        <v/>
      </c>
    </row>
    <row r="44" spans="2:46" x14ac:dyDescent="0.45">
      <c r="B44" t="str">
        <f>TRIM(Funde_observations_osservazioni!B47)</f>
        <v/>
      </c>
      <c r="C44" t="str">
        <f>TRIM(Funde_observations_osservazioni!C47)</f>
        <v/>
      </c>
      <c r="D44" t="str">
        <f>TRIM(Funde_observations_osservazioni!D47)</f>
        <v/>
      </c>
      <c r="E44" t="str">
        <f>TRIM(Funde_observations_osservazioni!AN47)</f>
        <v/>
      </c>
      <c r="F44" t="str">
        <f>TRIM(Funde_observations_osservazioni!AO47)</f>
        <v/>
      </c>
      <c r="G44" t="str">
        <f>TRIM(Funde_observations_osservazioni!AP47)</f>
        <v/>
      </c>
      <c r="H44" t="str">
        <f>TRIM(Funde_observations_osservazioni!AQ47)</f>
        <v/>
      </c>
      <c r="I44" t="str">
        <f>TRIM(Funde_observations_osservazioni!AR47)</f>
        <v/>
      </c>
      <c r="J44" t="str">
        <f>TRIM(Funde_observations_osservazioni!AS47)</f>
        <v/>
      </c>
      <c r="K44" t="str">
        <f>IFERROR(VLOOKUP(Funde_observations_osservazioni!E47,Table31_Praezis[], 2, FALSE)&amp;"", "")</f>
        <v/>
      </c>
      <c r="L44" t="str">
        <f>TRIM(Funde_observations_osservazioni!AT47)</f>
        <v/>
      </c>
      <c r="M44" t="str">
        <f>TRIM(Funde_observations_osservazioni!F47)</f>
        <v/>
      </c>
      <c r="N44" t="str">
        <f>TRIM(Funde_observations_osservazioni!G47)</f>
        <v/>
      </c>
      <c r="O44" t="str">
        <f>TRIM(Funde_observations_osservazioni!H47)</f>
        <v/>
      </c>
      <c r="P44" s="161" t="str">
        <f>IF(Funde_observations_osservazioni!I47=0, "", TEXT(Funde_observations_osservazioni!I47,"dd/mm/yyyy"))</f>
        <v/>
      </c>
      <c r="Q44" t="str">
        <f>IFERROR(VLOOKUP(Funde_observations_osservazioni!J47,Table32_Datkante[],2,FALSE)&amp;"",  "")</f>
        <v/>
      </c>
      <c r="R44" t="str">
        <f>Funde_observations_osservazioni!K47&amp;""</f>
        <v/>
      </c>
      <c r="S44" t="str">
        <f>Funde_observations_osservazioni!L47&amp;""</f>
        <v/>
      </c>
      <c r="T44" t="str">
        <f>Funde_observations_osservazioni!N47&amp;""</f>
        <v/>
      </c>
      <c r="U44" t="str">
        <f>Funde_observations_osservazioni!O47&amp;""</f>
        <v/>
      </c>
      <c r="V44" t="str">
        <f>Funde_observations_osservazioni!P47&amp;""</f>
        <v/>
      </c>
      <c r="W44" t="str">
        <f ca="1">IFERROR(VLOOKUP(Funde_observations_osservazioni!V47,Table30_Delarze[],2,FALSE)&amp;"", "")</f>
        <v/>
      </c>
      <c r="X44" t="str">
        <f>IFERROR(VLOOKUP(Funde_observations_osservazioni!R47,Table6_Subgrob[],2,FALSE)&amp;"","")</f>
        <v/>
      </c>
      <c r="Y44" t="str">
        <f>IFERROR(VLOOKUP(Funde_observations_osservazioni!S47,#REF!,2,FALSE)&amp;"", "")</f>
        <v/>
      </c>
      <c r="Z44" t="str">
        <f ca="1">IFERROR(VLOOKUP(Funde_observations_osservazioni!W47,Table245_Host_tree[],2,FALSE)&amp;"", "")</f>
        <v/>
      </c>
      <c r="AA44" t="str">
        <f>TRIM(Funde_observations_osservazioni!X47)</f>
        <v/>
      </c>
      <c r="AB44" t="str">
        <f>TRIM(Funde_observations_osservazioni!Y47)</f>
        <v/>
      </c>
      <c r="AC44" t="str">
        <f ca="1">IFERROR(VLOOKUP(Funde_observations_osservazioni!T47,Holzabgr_mapping,2,FALSE)&amp;"", "")</f>
        <v/>
      </c>
      <c r="AD44" t="str">
        <f ca="1">IFERROR(VLOOKUP(Funde_observations_osservazioni!U47,Holzqual_mapping,2,FALSE)&amp;"", "")</f>
        <v/>
      </c>
      <c r="AE44" t="str">
        <f ca="1">IFERROR(VLOOKUP(Funde_observations_osservazioni!Z47,Table24_Near_tree[],2,FALSE)&amp;"", "")</f>
        <v/>
      </c>
      <c r="AF44" t="str">
        <f ca="1">IFERROR(VLOOKUP(Funde_observations_osservazioni!AA47,Table24_Near_tree[],2,FALSE)&amp;"", "")</f>
        <v/>
      </c>
      <c r="AG44" t="str">
        <f ca="1">IFERROR(VLOOKUP(Funde_observations_osservazioni!AB47,Table24_Near_tree[],2,FALSE)&amp;"", "")</f>
        <v/>
      </c>
      <c r="AH44" t="str">
        <f ca="1">IFERROR(VLOOKUP(Funde_observations_osservazioni!AC47,Anzfrk_mapping,2,FALSE)&amp;"", "")</f>
        <v/>
      </c>
      <c r="AI44" t="str">
        <f ca="1">IFERROR(VLOOKUP(Funde_observations_osservazioni!AD47,Sex_stage_mapping,2,FALSE)&amp;"", "")</f>
        <v/>
      </c>
      <c r="AJ44" t="str">
        <f ca="1">IFERROR(VLOOKUP(Funde_observations_osservazioni!AE47,Rust_spore_type_mapping,2,FALSE)&amp;"", "")</f>
        <v/>
      </c>
      <c r="AK44" t="str">
        <f>TRIM(Funde_observations_osservazioni!AU47)</f>
        <v/>
      </c>
      <c r="AL44" t="str">
        <f>TRIM( Funde_observations_osservazioni!AH47)</f>
        <v/>
      </c>
      <c r="AM44" t="str">
        <f>TRIM(Funde_observations_osservazioni!AI47)</f>
        <v/>
      </c>
      <c r="AN44" t="str">
        <f ca="1">IFERROR(VLOOKUP(Funde_observations_osservazioni!AG47,Table28_Herbaria[],2,FALSE)&amp;"", "")</f>
        <v/>
      </c>
      <c r="AO44" t="str">
        <f ca="1">IFERROR(VLOOKUP(Funde_observations_osservazioni!AF47,Beleg_mapping,2,FALSE)&amp;"","")</f>
        <v/>
      </c>
      <c r="AP44" t="str">
        <f>IFERROR(VLOOKUP(Funde_observations_osservazioni!AJ47,Tabelle10_literature[],2,FALSE)&amp;"", "")</f>
        <v/>
      </c>
      <c r="AQ44" t="str">
        <f>TRIM(Funde_observations_osservazioni!AV47)</f>
        <v/>
      </c>
      <c r="AR44" t="str">
        <f ca="1">IFERROR(VLOOKUP(Funde_observations_osservazioni!AK47,Rest_mapping,2,0)&amp;"","")</f>
        <v/>
      </c>
      <c r="AS44" t="str">
        <f ca="1">IFERROR(VLOOKUP(Funde_observations_osservazioni!AL47,Oeff_privat_mapping,2,0)&amp;"","")</f>
        <v/>
      </c>
      <c r="AT44" t="str">
        <f ca="1">IFERROR(VLOOKUP(Funde_observations_osservazioni!AM47,Namen_pub_mapping,2,0)&amp;"","")</f>
        <v/>
      </c>
    </row>
    <row r="45" spans="2:46" x14ac:dyDescent="0.45">
      <c r="B45" t="str">
        <f>TRIM(Funde_observations_osservazioni!B48)</f>
        <v/>
      </c>
      <c r="C45" t="str">
        <f>TRIM(Funde_observations_osservazioni!C48)</f>
        <v/>
      </c>
      <c r="D45" t="str">
        <f>TRIM(Funde_observations_osservazioni!D48)</f>
        <v/>
      </c>
      <c r="E45" t="str">
        <f>TRIM(Funde_observations_osservazioni!AN48)</f>
        <v/>
      </c>
      <c r="F45" t="str">
        <f>TRIM(Funde_observations_osservazioni!AO48)</f>
        <v/>
      </c>
      <c r="G45" t="str">
        <f>TRIM(Funde_observations_osservazioni!AP48)</f>
        <v/>
      </c>
      <c r="H45" t="str">
        <f>TRIM(Funde_observations_osservazioni!AQ48)</f>
        <v/>
      </c>
      <c r="I45" t="str">
        <f>TRIM(Funde_observations_osservazioni!AR48)</f>
        <v/>
      </c>
      <c r="J45" t="str">
        <f>TRIM(Funde_observations_osservazioni!AS48)</f>
        <v/>
      </c>
      <c r="K45" t="str">
        <f>IFERROR(VLOOKUP(Funde_observations_osservazioni!E48,Table31_Praezis[], 2, FALSE)&amp;"", "")</f>
        <v/>
      </c>
      <c r="L45" t="str">
        <f>TRIM(Funde_observations_osservazioni!AT48)</f>
        <v/>
      </c>
      <c r="M45" t="str">
        <f>TRIM(Funde_observations_osservazioni!F48)</f>
        <v/>
      </c>
      <c r="N45" t="str">
        <f>TRIM(Funde_observations_osservazioni!G48)</f>
        <v/>
      </c>
      <c r="O45" t="str">
        <f>TRIM(Funde_observations_osservazioni!H48)</f>
        <v/>
      </c>
      <c r="P45" s="161" t="str">
        <f>IF(Funde_observations_osservazioni!I48=0, "", TEXT(Funde_observations_osservazioni!I48,"dd/mm/yyyy"))</f>
        <v/>
      </c>
      <c r="Q45" t="str">
        <f>IFERROR(VLOOKUP(Funde_observations_osservazioni!J48,Table32_Datkante[],2,FALSE)&amp;"",  "")</f>
        <v/>
      </c>
      <c r="R45" t="str">
        <f>Funde_observations_osservazioni!K48&amp;""</f>
        <v/>
      </c>
      <c r="S45" t="str">
        <f>Funde_observations_osservazioni!L48&amp;""</f>
        <v/>
      </c>
      <c r="T45" t="str">
        <f>Funde_observations_osservazioni!N48&amp;""</f>
        <v/>
      </c>
      <c r="U45" t="str">
        <f>Funde_observations_osservazioni!O48&amp;""</f>
        <v/>
      </c>
      <c r="V45" t="str">
        <f>Funde_observations_osservazioni!P48&amp;""</f>
        <v/>
      </c>
      <c r="W45" t="str">
        <f ca="1">IFERROR(VLOOKUP(Funde_observations_osservazioni!V48,Table30_Delarze[],2,FALSE)&amp;"", "")</f>
        <v/>
      </c>
      <c r="X45" t="str">
        <f>IFERROR(VLOOKUP(Funde_observations_osservazioni!R48,Table6_Subgrob[],2,FALSE)&amp;"","")</f>
        <v/>
      </c>
      <c r="Y45" t="str">
        <f>IFERROR(VLOOKUP(Funde_observations_osservazioni!S48,#REF!,2,FALSE)&amp;"", "")</f>
        <v/>
      </c>
      <c r="Z45" t="str">
        <f ca="1">IFERROR(VLOOKUP(Funde_observations_osservazioni!W48,Table245_Host_tree[],2,FALSE)&amp;"", "")</f>
        <v/>
      </c>
      <c r="AA45" t="str">
        <f>TRIM(Funde_observations_osservazioni!X48)</f>
        <v/>
      </c>
      <c r="AB45" t="str">
        <f>TRIM(Funde_observations_osservazioni!Y48)</f>
        <v/>
      </c>
      <c r="AC45" t="str">
        <f ca="1">IFERROR(VLOOKUP(Funde_observations_osservazioni!T48,Holzabgr_mapping,2,FALSE)&amp;"", "")</f>
        <v/>
      </c>
      <c r="AD45" t="str">
        <f ca="1">IFERROR(VLOOKUP(Funde_observations_osservazioni!U48,Holzqual_mapping,2,FALSE)&amp;"", "")</f>
        <v/>
      </c>
      <c r="AE45" t="str">
        <f ca="1">IFERROR(VLOOKUP(Funde_observations_osservazioni!Z48,Table24_Near_tree[],2,FALSE)&amp;"", "")</f>
        <v/>
      </c>
      <c r="AF45" t="str">
        <f ca="1">IFERROR(VLOOKUP(Funde_observations_osservazioni!AA48,Table24_Near_tree[],2,FALSE)&amp;"", "")</f>
        <v/>
      </c>
      <c r="AG45" t="str">
        <f ca="1">IFERROR(VLOOKUP(Funde_observations_osservazioni!AB48,Table24_Near_tree[],2,FALSE)&amp;"", "")</f>
        <v/>
      </c>
      <c r="AH45" t="str">
        <f ca="1">IFERROR(VLOOKUP(Funde_observations_osservazioni!AC48,Anzfrk_mapping,2,FALSE)&amp;"", "")</f>
        <v/>
      </c>
      <c r="AI45" t="str">
        <f ca="1">IFERROR(VLOOKUP(Funde_observations_osservazioni!AD48,Sex_stage_mapping,2,FALSE)&amp;"", "")</f>
        <v/>
      </c>
      <c r="AJ45" t="str">
        <f ca="1">IFERROR(VLOOKUP(Funde_observations_osservazioni!AE48,Rust_spore_type_mapping,2,FALSE)&amp;"", "")</f>
        <v/>
      </c>
      <c r="AK45" t="str">
        <f>TRIM(Funde_observations_osservazioni!AU48)</f>
        <v/>
      </c>
      <c r="AL45" t="str">
        <f>TRIM( Funde_observations_osservazioni!AH48)</f>
        <v/>
      </c>
      <c r="AM45" t="str">
        <f>TRIM(Funde_observations_osservazioni!AI48)</f>
        <v/>
      </c>
      <c r="AN45" t="str">
        <f ca="1">IFERROR(VLOOKUP(Funde_observations_osservazioni!AG48,Table28_Herbaria[],2,FALSE)&amp;"", "")</f>
        <v/>
      </c>
      <c r="AO45" t="str">
        <f ca="1">IFERROR(VLOOKUP(Funde_observations_osservazioni!AF48,Beleg_mapping,2,FALSE)&amp;"","")</f>
        <v/>
      </c>
      <c r="AP45" t="str">
        <f>IFERROR(VLOOKUP(Funde_observations_osservazioni!AJ48,Tabelle10_literature[],2,FALSE)&amp;"", "")</f>
        <v/>
      </c>
      <c r="AQ45" t="str">
        <f>TRIM(Funde_observations_osservazioni!AV48)</f>
        <v/>
      </c>
      <c r="AR45" t="str">
        <f ca="1">IFERROR(VLOOKUP(Funde_observations_osservazioni!AK48,Rest_mapping,2,0)&amp;"","")</f>
        <v/>
      </c>
      <c r="AS45" t="str">
        <f ca="1">IFERROR(VLOOKUP(Funde_observations_osservazioni!AL48,Oeff_privat_mapping,2,0)&amp;"","")</f>
        <v/>
      </c>
      <c r="AT45" t="str">
        <f ca="1">IFERROR(VLOOKUP(Funde_observations_osservazioni!AM48,Namen_pub_mapping,2,0)&amp;"","")</f>
        <v/>
      </c>
    </row>
    <row r="46" spans="2:46" x14ac:dyDescent="0.45">
      <c r="B46" t="str">
        <f>TRIM(Funde_observations_osservazioni!B49)</f>
        <v/>
      </c>
      <c r="C46" t="str">
        <f>TRIM(Funde_observations_osservazioni!C49)</f>
        <v/>
      </c>
      <c r="D46" t="str">
        <f>TRIM(Funde_observations_osservazioni!D49)</f>
        <v/>
      </c>
      <c r="E46" t="str">
        <f>TRIM(Funde_observations_osservazioni!AN49)</f>
        <v/>
      </c>
      <c r="F46" t="str">
        <f>TRIM(Funde_observations_osservazioni!AO49)</f>
        <v/>
      </c>
      <c r="G46" t="str">
        <f>TRIM(Funde_observations_osservazioni!AP49)</f>
        <v/>
      </c>
      <c r="H46" t="str">
        <f>TRIM(Funde_observations_osservazioni!AQ49)</f>
        <v/>
      </c>
      <c r="I46" t="str">
        <f>TRIM(Funde_observations_osservazioni!AR49)</f>
        <v/>
      </c>
      <c r="J46" t="str">
        <f>TRIM(Funde_observations_osservazioni!AS49)</f>
        <v/>
      </c>
      <c r="K46" t="str">
        <f>IFERROR(VLOOKUP(Funde_observations_osservazioni!E49,Table31_Praezis[], 2, FALSE)&amp;"", "")</f>
        <v/>
      </c>
      <c r="L46" t="str">
        <f>TRIM(Funde_observations_osservazioni!AT49)</f>
        <v/>
      </c>
      <c r="M46" t="str">
        <f>TRIM(Funde_observations_osservazioni!F49)</f>
        <v/>
      </c>
      <c r="N46" t="str">
        <f>TRIM(Funde_observations_osservazioni!G49)</f>
        <v/>
      </c>
      <c r="O46" t="str">
        <f>TRIM(Funde_observations_osservazioni!H49)</f>
        <v/>
      </c>
      <c r="P46" s="161" t="str">
        <f>IF(Funde_observations_osservazioni!I49=0, "", TEXT(Funde_observations_osservazioni!I49,"dd/mm/yyyy"))</f>
        <v/>
      </c>
      <c r="Q46" t="str">
        <f>IFERROR(VLOOKUP(Funde_observations_osservazioni!J49,Table32_Datkante[],2,FALSE)&amp;"",  "")</f>
        <v/>
      </c>
      <c r="R46" t="str">
        <f>Funde_observations_osservazioni!K49&amp;""</f>
        <v/>
      </c>
      <c r="S46" t="str">
        <f>Funde_observations_osservazioni!L49&amp;""</f>
        <v/>
      </c>
      <c r="T46" t="str">
        <f>Funde_observations_osservazioni!N49&amp;""</f>
        <v/>
      </c>
      <c r="U46" t="str">
        <f>Funde_observations_osservazioni!O49&amp;""</f>
        <v/>
      </c>
      <c r="V46" t="str">
        <f>Funde_observations_osservazioni!P49&amp;""</f>
        <v/>
      </c>
      <c r="W46" t="str">
        <f ca="1">IFERROR(VLOOKUP(Funde_observations_osservazioni!V49,Table30_Delarze[],2,FALSE)&amp;"", "")</f>
        <v/>
      </c>
      <c r="X46" t="str">
        <f>IFERROR(VLOOKUP(Funde_observations_osservazioni!R49,Table6_Subgrob[],2,FALSE)&amp;"","")</f>
        <v/>
      </c>
      <c r="Y46" t="str">
        <f>IFERROR(VLOOKUP(Funde_observations_osservazioni!S49,#REF!,2,FALSE)&amp;"", "")</f>
        <v/>
      </c>
      <c r="Z46" t="str">
        <f ca="1">IFERROR(VLOOKUP(Funde_observations_osservazioni!W49,Table245_Host_tree[],2,FALSE)&amp;"", "")</f>
        <v/>
      </c>
      <c r="AA46" t="str">
        <f>TRIM(Funde_observations_osservazioni!X49)</f>
        <v/>
      </c>
      <c r="AB46" t="str">
        <f>TRIM(Funde_observations_osservazioni!Y49)</f>
        <v/>
      </c>
      <c r="AC46" t="str">
        <f ca="1">IFERROR(VLOOKUP(Funde_observations_osservazioni!T49,Holzabgr_mapping,2,FALSE)&amp;"", "")</f>
        <v/>
      </c>
      <c r="AD46" t="str">
        <f ca="1">IFERROR(VLOOKUP(Funde_observations_osservazioni!U49,Holzqual_mapping,2,FALSE)&amp;"", "")</f>
        <v/>
      </c>
      <c r="AE46" t="str">
        <f ca="1">IFERROR(VLOOKUP(Funde_observations_osservazioni!Z49,Table24_Near_tree[],2,FALSE)&amp;"", "")</f>
        <v/>
      </c>
      <c r="AF46" t="str">
        <f ca="1">IFERROR(VLOOKUP(Funde_observations_osservazioni!AA49,Table24_Near_tree[],2,FALSE)&amp;"", "")</f>
        <v/>
      </c>
      <c r="AG46" t="str">
        <f ca="1">IFERROR(VLOOKUP(Funde_observations_osservazioni!AB49,Table24_Near_tree[],2,FALSE)&amp;"", "")</f>
        <v/>
      </c>
      <c r="AH46" t="str">
        <f ca="1">IFERROR(VLOOKUP(Funde_observations_osservazioni!AC49,Anzfrk_mapping,2,FALSE)&amp;"", "")</f>
        <v/>
      </c>
      <c r="AI46" t="str">
        <f ca="1">IFERROR(VLOOKUP(Funde_observations_osservazioni!AD49,Sex_stage_mapping,2,FALSE)&amp;"", "")</f>
        <v/>
      </c>
      <c r="AJ46" t="str">
        <f ca="1">IFERROR(VLOOKUP(Funde_observations_osservazioni!AE49,Rust_spore_type_mapping,2,FALSE)&amp;"", "")</f>
        <v/>
      </c>
      <c r="AK46" t="str">
        <f>TRIM(Funde_observations_osservazioni!AU49)</f>
        <v/>
      </c>
      <c r="AL46" t="str">
        <f>TRIM( Funde_observations_osservazioni!AH49)</f>
        <v/>
      </c>
      <c r="AM46" t="str">
        <f>TRIM(Funde_observations_osservazioni!AI49)</f>
        <v/>
      </c>
      <c r="AN46" t="str">
        <f ca="1">IFERROR(VLOOKUP(Funde_observations_osservazioni!AG49,Table28_Herbaria[],2,FALSE)&amp;"", "")</f>
        <v/>
      </c>
      <c r="AO46" t="str">
        <f ca="1">IFERROR(VLOOKUP(Funde_observations_osservazioni!AF49,Beleg_mapping,2,FALSE)&amp;"","")</f>
        <v/>
      </c>
      <c r="AP46" t="str">
        <f>IFERROR(VLOOKUP(Funde_observations_osservazioni!AJ49,Tabelle10_literature[],2,FALSE)&amp;"", "")</f>
        <v/>
      </c>
      <c r="AQ46" t="str">
        <f>TRIM(Funde_observations_osservazioni!AV49)</f>
        <v/>
      </c>
      <c r="AR46" t="str">
        <f ca="1">IFERROR(VLOOKUP(Funde_observations_osservazioni!AK49,Rest_mapping,2,0)&amp;"","")</f>
        <v/>
      </c>
      <c r="AS46" t="str">
        <f ca="1">IFERROR(VLOOKUP(Funde_observations_osservazioni!AL49,Oeff_privat_mapping,2,0)&amp;"","")</f>
        <v/>
      </c>
      <c r="AT46" t="str">
        <f ca="1">IFERROR(VLOOKUP(Funde_observations_osservazioni!AM49,Namen_pub_mapping,2,0)&amp;"","")</f>
        <v/>
      </c>
    </row>
    <row r="47" spans="2:46" x14ac:dyDescent="0.45">
      <c r="B47" t="str">
        <f>TRIM(Funde_observations_osservazioni!B50)</f>
        <v/>
      </c>
      <c r="C47" t="str">
        <f>TRIM(Funde_observations_osservazioni!C50)</f>
        <v/>
      </c>
      <c r="D47" t="str">
        <f>TRIM(Funde_observations_osservazioni!D50)</f>
        <v/>
      </c>
      <c r="E47" t="str">
        <f>TRIM(Funde_observations_osservazioni!AN50)</f>
        <v/>
      </c>
      <c r="F47" t="str">
        <f>TRIM(Funde_observations_osservazioni!AO50)</f>
        <v/>
      </c>
      <c r="G47" t="str">
        <f>TRIM(Funde_observations_osservazioni!AP50)</f>
        <v/>
      </c>
      <c r="H47" t="str">
        <f>TRIM(Funde_observations_osservazioni!AQ50)</f>
        <v/>
      </c>
      <c r="I47" t="str">
        <f>TRIM(Funde_observations_osservazioni!AR50)</f>
        <v/>
      </c>
      <c r="J47" t="str">
        <f>TRIM(Funde_observations_osservazioni!AS50)</f>
        <v/>
      </c>
      <c r="K47" t="str">
        <f>IFERROR(VLOOKUP(Funde_observations_osservazioni!E50,Table31_Praezis[], 2, FALSE)&amp;"", "")</f>
        <v/>
      </c>
      <c r="L47" t="str">
        <f>TRIM(Funde_observations_osservazioni!AT50)</f>
        <v/>
      </c>
      <c r="M47" t="str">
        <f>TRIM(Funde_observations_osservazioni!F50)</f>
        <v/>
      </c>
      <c r="N47" t="str">
        <f>TRIM(Funde_observations_osservazioni!G50)</f>
        <v/>
      </c>
      <c r="O47" t="str">
        <f>TRIM(Funde_observations_osservazioni!H50)</f>
        <v/>
      </c>
      <c r="P47" s="161" t="str">
        <f>IF(Funde_observations_osservazioni!I50=0, "", TEXT(Funde_observations_osservazioni!I50,"dd/mm/yyyy"))</f>
        <v/>
      </c>
      <c r="Q47" t="str">
        <f>IFERROR(VLOOKUP(Funde_observations_osservazioni!J50,Table32_Datkante[],2,FALSE)&amp;"",  "")</f>
        <v/>
      </c>
      <c r="R47" t="str">
        <f>Funde_observations_osservazioni!K50&amp;""</f>
        <v/>
      </c>
      <c r="S47" t="str">
        <f>Funde_observations_osservazioni!L50&amp;""</f>
        <v/>
      </c>
      <c r="T47" t="str">
        <f>Funde_observations_osservazioni!N50&amp;""</f>
        <v/>
      </c>
      <c r="U47" t="str">
        <f>Funde_observations_osservazioni!O50&amp;""</f>
        <v/>
      </c>
      <c r="V47" t="str">
        <f>Funde_observations_osservazioni!P50&amp;""</f>
        <v/>
      </c>
      <c r="W47" t="str">
        <f ca="1">IFERROR(VLOOKUP(Funde_observations_osservazioni!V50,Table30_Delarze[],2,FALSE)&amp;"", "")</f>
        <v/>
      </c>
      <c r="X47" t="str">
        <f>IFERROR(VLOOKUP(Funde_observations_osservazioni!R50,Table6_Subgrob[],2,FALSE)&amp;"","")</f>
        <v/>
      </c>
      <c r="Y47" t="str">
        <f>IFERROR(VLOOKUP(Funde_observations_osservazioni!S50,#REF!,2,FALSE)&amp;"", "")</f>
        <v/>
      </c>
      <c r="Z47" t="str">
        <f ca="1">IFERROR(VLOOKUP(Funde_observations_osservazioni!W50,Table245_Host_tree[],2,FALSE)&amp;"", "")</f>
        <v/>
      </c>
      <c r="AA47" t="str">
        <f>TRIM(Funde_observations_osservazioni!X50)</f>
        <v/>
      </c>
      <c r="AB47" t="str">
        <f>TRIM(Funde_observations_osservazioni!Y50)</f>
        <v/>
      </c>
      <c r="AC47" t="str">
        <f ca="1">IFERROR(VLOOKUP(Funde_observations_osservazioni!T50,Holzabgr_mapping,2,FALSE)&amp;"", "")</f>
        <v/>
      </c>
      <c r="AD47" t="str">
        <f ca="1">IFERROR(VLOOKUP(Funde_observations_osservazioni!U50,Holzqual_mapping,2,FALSE)&amp;"", "")</f>
        <v/>
      </c>
      <c r="AE47" t="str">
        <f ca="1">IFERROR(VLOOKUP(Funde_observations_osservazioni!Z50,Table24_Near_tree[],2,FALSE)&amp;"", "")</f>
        <v/>
      </c>
      <c r="AF47" t="str">
        <f ca="1">IFERROR(VLOOKUP(Funde_observations_osservazioni!AA50,Table24_Near_tree[],2,FALSE)&amp;"", "")</f>
        <v/>
      </c>
      <c r="AG47" t="str">
        <f ca="1">IFERROR(VLOOKUP(Funde_observations_osservazioni!AB50,Table24_Near_tree[],2,FALSE)&amp;"", "")</f>
        <v/>
      </c>
      <c r="AH47" t="str">
        <f ca="1">IFERROR(VLOOKUP(Funde_observations_osservazioni!AC50,Anzfrk_mapping,2,FALSE)&amp;"", "")</f>
        <v/>
      </c>
      <c r="AI47" t="str">
        <f ca="1">IFERROR(VLOOKUP(Funde_observations_osservazioni!AD50,Sex_stage_mapping,2,FALSE)&amp;"", "")</f>
        <v/>
      </c>
      <c r="AJ47" t="str">
        <f ca="1">IFERROR(VLOOKUP(Funde_observations_osservazioni!AE50,Rust_spore_type_mapping,2,FALSE)&amp;"", "")</f>
        <v/>
      </c>
      <c r="AK47" t="str">
        <f>TRIM(Funde_observations_osservazioni!AU50)</f>
        <v/>
      </c>
      <c r="AL47" t="str">
        <f>TRIM( Funde_observations_osservazioni!AH50)</f>
        <v/>
      </c>
      <c r="AM47" t="str">
        <f>TRIM(Funde_observations_osservazioni!AI50)</f>
        <v/>
      </c>
      <c r="AN47" t="str">
        <f ca="1">IFERROR(VLOOKUP(Funde_observations_osservazioni!AG50,Table28_Herbaria[],2,FALSE)&amp;"", "")</f>
        <v/>
      </c>
      <c r="AO47" t="str">
        <f ca="1">IFERROR(VLOOKUP(Funde_observations_osservazioni!AF50,Beleg_mapping,2,FALSE)&amp;"","")</f>
        <v/>
      </c>
      <c r="AP47" t="str">
        <f>IFERROR(VLOOKUP(Funde_observations_osservazioni!AJ50,Tabelle10_literature[],2,FALSE)&amp;"", "")</f>
        <v/>
      </c>
      <c r="AQ47" t="str">
        <f>TRIM(Funde_observations_osservazioni!AV50)</f>
        <v/>
      </c>
      <c r="AR47" t="str">
        <f ca="1">IFERROR(VLOOKUP(Funde_observations_osservazioni!AK50,Rest_mapping,2,0)&amp;"","")</f>
        <v/>
      </c>
      <c r="AS47" t="str">
        <f ca="1">IFERROR(VLOOKUP(Funde_observations_osservazioni!AL50,Oeff_privat_mapping,2,0)&amp;"","")</f>
        <v/>
      </c>
      <c r="AT47" t="str">
        <f ca="1">IFERROR(VLOOKUP(Funde_observations_osservazioni!AM50,Namen_pub_mapping,2,0)&amp;"","")</f>
        <v/>
      </c>
    </row>
    <row r="48" spans="2:46" x14ac:dyDescent="0.45">
      <c r="B48" t="str">
        <f>TRIM(Funde_observations_osservazioni!B51)</f>
        <v/>
      </c>
      <c r="C48" t="str">
        <f>TRIM(Funde_observations_osservazioni!C51)</f>
        <v/>
      </c>
      <c r="D48" t="str">
        <f>TRIM(Funde_observations_osservazioni!D51)</f>
        <v/>
      </c>
      <c r="E48" t="str">
        <f>TRIM(Funde_observations_osservazioni!AN51)</f>
        <v/>
      </c>
      <c r="F48" t="str">
        <f>TRIM(Funde_observations_osservazioni!AO51)</f>
        <v/>
      </c>
      <c r="G48" t="str">
        <f>TRIM(Funde_observations_osservazioni!AP51)</f>
        <v/>
      </c>
      <c r="H48" t="str">
        <f>TRIM(Funde_observations_osservazioni!AQ51)</f>
        <v/>
      </c>
      <c r="I48" t="str">
        <f>TRIM(Funde_observations_osservazioni!AR51)</f>
        <v/>
      </c>
      <c r="J48" t="str">
        <f>TRIM(Funde_observations_osservazioni!AS51)</f>
        <v/>
      </c>
      <c r="K48" t="str">
        <f>IFERROR(VLOOKUP(Funde_observations_osservazioni!E51,Table31_Praezis[], 2, FALSE)&amp;"", "")</f>
        <v/>
      </c>
      <c r="L48" t="str">
        <f>TRIM(Funde_observations_osservazioni!AT51)</f>
        <v/>
      </c>
      <c r="M48" t="str">
        <f>TRIM(Funde_observations_osservazioni!F51)</f>
        <v/>
      </c>
      <c r="N48" t="str">
        <f>TRIM(Funde_observations_osservazioni!G51)</f>
        <v/>
      </c>
      <c r="O48" t="str">
        <f>TRIM(Funde_observations_osservazioni!H51)</f>
        <v/>
      </c>
      <c r="P48" s="161" t="str">
        <f>IF(Funde_observations_osservazioni!I51=0, "", TEXT(Funde_observations_osservazioni!I51,"dd/mm/yyyy"))</f>
        <v/>
      </c>
      <c r="Q48" t="str">
        <f>IFERROR(VLOOKUP(Funde_observations_osservazioni!J51,Table32_Datkante[],2,FALSE)&amp;"",  "")</f>
        <v/>
      </c>
      <c r="R48" t="str">
        <f>Funde_observations_osservazioni!K51&amp;""</f>
        <v/>
      </c>
      <c r="S48" t="str">
        <f>Funde_observations_osservazioni!L51&amp;""</f>
        <v/>
      </c>
      <c r="T48" t="str">
        <f>Funde_observations_osservazioni!N51&amp;""</f>
        <v/>
      </c>
      <c r="U48" t="str">
        <f>Funde_observations_osservazioni!O51&amp;""</f>
        <v/>
      </c>
      <c r="V48" t="str">
        <f>Funde_observations_osservazioni!P51&amp;""</f>
        <v/>
      </c>
      <c r="W48" t="str">
        <f ca="1">IFERROR(VLOOKUP(Funde_observations_osservazioni!V51,Table30_Delarze[],2,FALSE)&amp;"", "")</f>
        <v/>
      </c>
      <c r="X48" t="str">
        <f>IFERROR(VLOOKUP(Funde_observations_osservazioni!R51,Table6_Subgrob[],2,FALSE)&amp;"","")</f>
        <v/>
      </c>
      <c r="Y48" t="str">
        <f>IFERROR(VLOOKUP(Funde_observations_osservazioni!S51,#REF!,2,FALSE)&amp;"", "")</f>
        <v/>
      </c>
      <c r="Z48" t="str">
        <f ca="1">IFERROR(VLOOKUP(Funde_observations_osservazioni!W51,Table245_Host_tree[],2,FALSE)&amp;"", "")</f>
        <v/>
      </c>
      <c r="AA48" t="str">
        <f>TRIM(Funde_observations_osservazioni!X51)</f>
        <v/>
      </c>
      <c r="AB48" t="str">
        <f>TRIM(Funde_observations_osservazioni!Y51)</f>
        <v/>
      </c>
      <c r="AC48" t="str">
        <f ca="1">IFERROR(VLOOKUP(Funde_observations_osservazioni!T51,Holzabgr_mapping,2,FALSE)&amp;"", "")</f>
        <v/>
      </c>
      <c r="AD48" t="str">
        <f ca="1">IFERROR(VLOOKUP(Funde_observations_osservazioni!U51,Holzqual_mapping,2,FALSE)&amp;"", "")</f>
        <v/>
      </c>
      <c r="AE48" t="str">
        <f ca="1">IFERROR(VLOOKUP(Funde_observations_osservazioni!Z51,Table24_Near_tree[],2,FALSE)&amp;"", "")</f>
        <v/>
      </c>
      <c r="AF48" t="str">
        <f ca="1">IFERROR(VLOOKUP(Funde_observations_osservazioni!AA51,Table24_Near_tree[],2,FALSE)&amp;"", "")</f>
        <v/>
      </c>
      <c r="AG48" t="str">
        <f ca="1">IFERROR(VLOOKUP(Funde_observations_osservazioni!AB51,Table24_Near_tree[],2,FALSE)&amp;"", "")</f>
        <v/>
      </c>
      <c r="AH48" t="str">
        <f ca="1">IFERROR(VLOOKUP(Funde_observations_osservazioni!AC51,Anzfrk_mapping,2,FALSE)&amp;"", "")</f>
        <v/>
      </c>
      <c r="AI48" t="str">
        <f ca="1">IFERROR(VLOOKUP(Funde_observations_osservazioni!AD51,Sex_stage_mapping,2,FALSE)&amp;"", "")</f>
        <v/>
      </c>
      <c r="AJ48" t="str">
        <f ca="1">IFERROR(VLOOKUP(Funde_observations_osservazioni!AE51,Rust_spore_type_mapping,2,FALSE)&amp;"", "")</f>
        <v/>
      </c>
      <c r="AK48" t="str">
        <f>TRIM(Funde_observations_osservazioni!AU51)</f>
        <v/>
      </c>
      <c r="AL48" t="str">
        <f>TRIM( Funde_observations_osservazioni!AH51)</f>
        <v/>
      </c>
      <c r="AM48" t="str">
        <f>TRIM(Funde_observations_osservazioni!AI51)</f>
        <v/>
      </c>
      <c r="AN48" t="str">
        <f ca="1">IFERROR(VLOOKUP(Funde_observations_osservazioni!AG51,Table28_Herbaria[],2,FALSE)&amp;"", "")</f>
        <v/>
      </c>
      <c r="AO48" t="str">
        <f ca="1">IFERROR(VLOOKUP(Funde_observations_osservazioni!AF51,Beleg_mapping,2,FALSE)&amp;"","")</f>
        <v/>
      </c>
      <c r="AP48" t="str">
        <f>IFERROR(VLOOKUP(Funde_observations_osservazioni!AJ51,Tabelle10_literature[],2,FALSE)&amp;"", "")</f>
        <v/>
      </c>
      <c r="AQ48" t="str">
        <f>TRIM(Funde_observations_osservazioni!AV51)</f>
        <v/>
      </c>
      <c r="AR48" t="str">
        <f ca="1">IFERROR(VLOOKUP(Funde_observations_osservazioni!AK51,Rest_mapping,2,0)&amp;"","")</f>
        <v/>
      </c>
      <c r="AS48" t="str">
        <f ca="1">IFERROR(VLOOKUP(Funde_observations_osservazioni!AL51,Oeff_privat_mapping,2,0)&amp;"","")</f>
        <v/>
      </c>
      <c r="AT48" t="str">
        <f ca="1">IFERROR(VLOOKUP(Funde_observations_osservazioni!AM51,Namen_pub_mapping,2,0)&amp;"","")</f>
        <v/>
      </c>
    </row>
    <row r="49" spans="2:46" x14ac:dyDescent="0.45">
      <c r="B49" t="str">
        <f>TRIM(Funde_observations_osservazioni!B52)</f>
        <v/>
      </c>
      <c r="C49" t="str">
        <f>TRIM(Funde_observations_osservazioni!C52)</f>
        <v/>
      </c>
      <c r="D49" t="str">
        <f>TRIM(Funde_observations_osservazioni!D52)</f>
        <v/>
      </c>
      <c r="E49" t="str">
        <f>TRIM(Funde_observations_osservazioni!AN52)</f>
        <v/>
      </c>
      <c r="F49" t="str">
        <f>TRIM(Funde_observations_osservazioni!AO52)</f>
        <v/>
      </c>
      <c r="G49" t="str">
        <f>TRIM(Funde_observations_osservazioni!AP52)</f>
        <v/>
      </c>
      <c r="H49" t="str">
        <f>TRIM(Funde_observations_osservazioni!AQ52)</f>
        <v/>
      </c>
      <c r="I49" t="str">
        <f>TRIM(Funde_observations_osservazioni!AR52)</f>
        <v/>
      </c>
      <c r="J49" t="str">
        <f>TRIM(Funde_observations_osservazioni!AS52)</f>
        <v/>
      </c>
      <c r="K49" t="str">
        <f>IFERROR(VLOOKUP(Funde_observations_osservazioni!E52,Table31_Praezis[], 2, FALSE)&amp;"", "")</f>
        <v/>
      </c>
      <c r="L49" t="str">
        <f>TRIM(Funde_observations_osservazioni!AT52)</f>
        <v/>
      </c>
      <c r="M49" t="str">
        <f>TRIM(Funde_observations_osservazioni!F52)</f>
        <v/>
      </c>
      <c r="N49" t="str">
        <f>TRIM(Funde_observations_osservazioni!G52)</f>
        <v/>
      </c>
      <c r="O49" t="str">
        <f>TRIM(Funde_observations_osservazioni!H52)</f>
        <v/>
      </c>
      <c r="P49" s="161" t="str">
        <f>IF(Funde_observations_osservazioni!I52=0, "", TEXT(Funde_observations_osservazioni!I52,"dd/mm/yyyy"))</f>
        <v/>
      </c>
      <c r="Q49" t="str">
        <f>IFERROR(VLOOKUP(Funde_observations_osservazioni!J52,Table32_Datkante[],2,FALSE)&amp;"",  "")</f>
        <v/>
      </c>
      <c r="R49" t="str">
        <f>Funde_observations_osservazioni!K52&amp;""</f>
        <v/>
      </c>
      <c r="S49" t="str">
        <f>Funde_observations_osservazioni!L52&amp;""</f>
        <v/>
      </c>
      <c r="T49" t="str">
        <f>Funde_observations_osservazioni!N52&amp;""</f>
        <v/>
      </c>
      <c r="U49" t="str">
        <f>Funde_observations_osservazioni!O52&amp;""</f>
        <v/>
      </c>
      <c r="V49" t="str">
        <f>Funde_observations_osservazioni!P52&amp;""</f>
        <v/>
      </c>
      <c r="W49" t="str">
        <f ca="1">IFERROR(VLOOKUP(Funde_observations_osservazioni!V52,Table30_Delarze[],2,FALSE)&amp;"", "")</f>
        <v/>
      </c>
      <c r="X49" t="str">
        <f>IFERROR(VLOOKUP(Funde_observations_osservazioni!R52,Table6_Subgrob[],2,FALSE)&amp;"","")</f>
        <v/>
      </c>
      <c r="Y49" t="str">
        <f>IFERROR(VLOOKUP(Funde_observations_osservazioni!S52,#REF!,2,FALSE)&amp;"", "")</f>
        <v/>
      </c>
      <c r="Z49" t="str">
        <f ca="1">IFERROR(VLOOKUP(Funde_observations_osservazioni!W52,Table245_Host_tree[],2,FALSE)&amp;"", "")</f>
        <v/>
      </c>
      <c r="AA49" t="str">
        <f>TRIM(Funde_observations_osservazioni!X52)</f>
        <v/>
      </c>
      <c r="AB49" t="str">
        <f>TRIM(Funde_observations_osservazioni!Y52)</f>
        <v/>
      </c>
      <c r="AC49" t="str">
        <f ca="1">IFERROR(VLOOKUP(Funde_observations_osservazioni!T52,Holzabgr_mapping,2,FALSE)&amp;"", "")</f>
        <v/>
      </c>
      <c r="AD49" t="str">
        <f ca="1">IFERROR(VLOOKUP(Funde_observations_osservazioni!U52,Holzqual_mapping,2,FALSE)&amp;"", "")</f>
        <v/>
      </c>
      <c r="AE49" t="str">
        <f ca="1">IFERROR(VLOOKUP(Funde_observations_osservazioni!Z52,Table24_Near_tree[],2,FALSE)&amp;"", "")</f>
        <v/>
      </c>
      <c r="AF49" t="str">
        <f ca="1">IFERROR(VLOOKUP(Funde_observations_osservazioni!AA52,Table24_Near_tree[],2,FALSE)&amp;"", "")</f>
        <v/>
      </c>
      <c r="AG49" t="str">
        <f ca="1">IFERROR(VLOOKUP(Funde_observations_osservazioni!AB52,Table24_Near_tree[],2,FALSE)&amp;"", "")</f>
        <v/>
      </c>
      <c r="AH49" t="str">
        <f ca="1">IFERROR(VLOOKUP(Funde_observations_osservazioni!AC52,Anzfrk_mapping,2,FALSE)&amp;"", "")</f>
        <v/>
      </c>
      <c r="AI49" t="str">
        <f ca="1">IFERROR(VLOOKUP(Funde_observations_osservazioni!AD52,Sex_stage_mapping,2,FALSE)&amp;"", "")</f>
        <v/>
      </c>
      <c r="AJ49" t="str">
        <f ca="1">IFERROR(VLOOKUP(Funde_observations_osservazioni!AE52,Rust_spore_type_mapping,2,FALSE)&amp;"", "")</f>
        <v/>
      </c>
      <c r="AK49" t="str">
        <f>TRIM(Funde_observations_osservazioni!AU52)</f>
        <v/>
      </c>
      <c r="AL49" t="str">
        <f>TRIM( Funde_observations_osservazioni!AH52)</f>
        <v/>
      </c>
      <c r="AM49" t="str">
        <f>TRIM(Funde_observations_osservazioni!AI52)</f>
        <v/>
      </c>
      <c r="AN49" t="str">
        <f ca="1">IFERROR(VLOOKUP(Funde_observations_osservazioni!AG52,Table28_Herbaria[],2,FALSE)&amp;"", "")</f>
        <v/>
      </c>
      <c r="AO49" t="str">
        <f ca="1">IFERROR(VLOOKUP(Funde_observations_osservazioni!AF52,Beleg_mapping,2,FALSE)&amp;"","")</f>
        <v/>
      </c>
      <c r="AP49" t="str">
        <f>IFERROR(VLOOKUP(Funde_observations_osservazioni!AJ52,Tabelle10_literature[],2,FALSE)&amp;"", "")</f>
        <v/>
      </c>
      <c r="AQ49" t="str">
        <f>TRIM(Funde_observations_osservazioni!AV52)</f>
        <v/>
      </c>
      <c r="AR49" t="str">
        <f ca="1">IFERROR(VLOOKUP(Funde_observations_osservazioni!AK52,Rest_mapping,2,0)&amp;"","")</f>
        <v/>
      </c>
      <c r="AS49" t="str">
        <f ca="1">IFERROR(VLOOKUP(Funde_observations_osservazioni!AL52,Oeff_privat_mapping,2,0)&amp;"","")</f>
        <v/>
      </c>
      <c r="AT49" t="str">
        <f ca="1">IFERROR(VLOOKUP(Funde_observations_osservazioni!AM52,Namen_pub_mapping,2,0)&amp;"","")</f>
        <v/>
      </c>
    </row>
    <row r="50" spans="2:46" x14ac:dyDescent="0.45">
      <c r="B50" t="str">
        <f>TRIM(Funde_observations_osservazioni!B53)</f>
        <v/>
      </c>
      <c r="C50" t="str">
        <f>TRIM(Funde_observations_osservazioni!C53)</f>
        <v/>
      </c>
      <c r="D50" t="str">
        <f>TRIM(Funde_observations_osservazioni!D53)</f>
        <v/>
      </c>
      <c r="E50" t="str">
        <f>TRIM(Funde_observations_osservazioni!AN53)</f>
        <v/>
      </c>
      <c r="F50" t="str">
        <f>TRIM(Funde_observations_osservazioni!AO53)</f>
        <v/>
      </c>
      <c r="G50" t="str">
        <f>TRIM(Funde_observations_osservazioni!AP53)</f>
        <v/>
      </c>
      <c r="H50" t="str">
        <f>TRIM(Funde_observations_osservazioni!AQ53)</f>
        <v/>
      </c>
      <c r="I50" t="str">
        <f>TRIM(Funde_observations_osservazioni!AR53)</f>
        <v/>
      </c>
      <c r="J50" t="str">
        <f>TRIM(Funde_observations_osservazioni!AS53)</f>
        <v/>
      </c>
      <c r="K50" t="str">
        <f>IFERROR(VLOOKUP(Funde_observations_osservazioni!E53,Table31_Praezis[], 2, FALSE)&amp;"", "")</f>
        <v/>
      </c>
      <c r="L50" t="str">
        <f>TRIM(Funde_observations_osservazioni!AT53)</f>
        <v/>
      </c>
      <c r="M50" t="str">
        <f>TRIM(Funde_observations_osservazioni!F53)</f>
        <v/>
      </c>
      <c r="N50" t="str">
        <f>TRIM(Funde_observations_osservazioni!G53)</f>
        <v/>
      </c>
      <c r="O50" t="str">
        <f>TRIM(Funde_observations_osservazioni!H53)</f>
        <v/>
      </c>
      <c r="P50" s="161" t="str">
        <f>IF(Funde_observations_osservazioni!I53=0, "", TEXT(Funde_observations_osservazioni!I53,"dd/mm/yyyy"))</f>
        <v/>
      </c>
      <c r="Q50" t="str">
        <f>IFERROR(VLOOKUP(Funde_observations_osservazioni!J53,Table32_Datkante[],2,FALSE)&amp;"",  "")</f>
        <v/>
      </c>
      <c r="R50" t="str">
        <f>Funde_observations_osservazioni!K53&amp;""</f>
        <v/>
      </c>
      <c r="S50" t="str">
        <f>Funde_observations_osservazioni!L53&amp;""</f>
        <v/>
      </c>
      <c r="T50" t="str">
        <f>Funde_observations_osservazioni!N53&amp;""</f>
        <v/>
      </c>
      <c r="U50" t="str">
        <f>Funde_observations_osservazioni!O53&amp;""</f>
        <v/>
      </c>
      <c r="V50" t="str">
        <f>Funde_observations_osservazioni!P53&amp;""</f>
        <v/>
      </c>
      <c r="W50" t="str">
        <f ca="1">IFERROR(VLOOKUP(Funde_observations_osservazioni!V53,Table30_Delarze[],2,FALSE)&amp;"", "")</f>
        <v/>
      </c>
      <c r="X50" t="str">
        <f>IFERROR(VLOOKUP(Funde_observations_osservazioni!R53,Table6_Subgrob[],2,FALSE)&amp;"","")</f>
        <v/>
      </c>
      <c r="Y50" t="str">
        <f>IFERROR(VLOOKUP(Funde_observations_osservazioni!S53,#REF!,2,FALSE)&amp;"", "")</f>
        <v/>
      </c>
      <c r="Z50" t="str">
        <f ca="1">IFERROR(VLOOKUP(Funde_observations_osservazioni!W53,Table245_Host_tree[],2,FALSE)&amp;"", "")</f>
        <v/>
      </c>
      <c r="AA50" t="str">
        <f>TRIM(Funde_observations_osservazioni!X53)</f>
        <v/>
      </c>
      <c r="AB50" t="str">
        <f>TRIM(Funde_observations_osservazioni!Y53)</f>
        <v/>
      </c>
      <c r="AC50" t="str">
        <f ca="1">IFERROR(VLOOKUP(Funde_observations_osservazioni!T53,Holzabgr_mapping,2,FALSE)&amp;"", "")</f>
        <v/>
      </c>
      <c r="AD50" t="str">
        <f ca="1">IFERROR(VLOOKUP(Funde_observations_osservazioni!U53,Holzqual_mapping,2,FALSE)&amp;"", "")</f>
        <v/>
      </c>
      <c r="AE50" t="str">
        <f ca="1">IFERROR(VLOOKUP(Funde_observations_osservazioni!Z53,Table24_Near_tree[],2,FALSE)&amp;"", "")</f>
        <v/>
      </c>
      <c r="AF50" t="str">
        <f ca="1">IFERROR(VLOOKUP(Funde_observations_osservazioni!AA53,Table24_Near_tree[],2,FALSE)&amp;"", "")</f>
        <v/>
      </c>
      <c r="AG50" t="str">
        <f ca="1">IFERROR(VLOOKUP(Funde_observations_osservazioni!AB53,Table24_Near_tree[],2,FALSE)&amp;"", "")</f>
        <v/>
      </c>
      <c r="AH50" t="str">
        <f ca="1">IFERROR(VLOOKUP(Funde_observations_osservazioni!AC53,Anzfrk_mapping,2,FALSE)&amp;"", "")</f>
        <v/>
      </c>
      <c r="AI50" t="str">
        <f ca="1">IFERROR(VLOOKUP(Funde_observations_osservazioni!AD53,Sex_stage_mapping,2,FALSE)&amp;"", "")</f>
        <v/>
      </c>
      <c r="AJ50" t="str">
        <f ca="1">IFERROR(VLOOKUP(Funde_observations_osservazioni!AE53,Rust_spore_type_mapping,2,FALSE)&amp;"", "")</f>
        <v/>
      </c>
      <c r="AK50" t="str">
        <f>TRIM(Funde_observations_osservazioni!AU53)</f>
        <v/>
      </c>
      <c r="AL50" t="str">
        <f>TRIM( Funde_observations_osservazioni!AH53)</f>
        <v/>
      </c>
      <c r="AM50" t="str">
        <f>TRIM(Funde_observations_osservazioni!AI53)</f>
        <v/>
      </c>
      <c r="AN50" t="str">
        <f ca="1">IFERROR(VLOOKUP(Funde_observations_osservazioni!AG53,Table28_Herbaria[],2,FALSE)&amp;"", "")</f>
        <v/>
      </c>
      <c r="AO50" t="str">
        <f ca="1">IFERROR(VLOOKUP(Funde_observations_osservazioni!AF53,Beleg_mapping,2,FALSE)&amp;"","")</f>
        <v/>
      </c>
      <c r="AP50" t="str">
        <f>IFERROR(VLOOKUP(Funde_observations_osservazioni!AJ53,Tabelle10_literature[],2,FALSE)&amp;"", "")</f>
        <v/>
      </c>
      <c r="AQ50" t="str">
        <f>TRIM(Funde_observations_osservazioni!AV53)</f>
        <v/>
      </c>
      <c r="AR50" t="str">
        <f ca="1">IFERROR(VLOOKUP(Funde_observations_osservazioni!AK53,Rest_mapping,2,0)&amp;"","")</f>
        <v/>
      </c>
      <c r="AS50" t="str">
        <f ca="1">IFERROR(VLOOKUP(Funde_observations_osservazioni!AL53,Oeff_privat_mapping,2,0)&amp;"","")</f>
        <v/>
      </c>
      <c r="AT50" t="str">
        <f ca="1">IFERROR(VLOOKUP(Funde_observations_osservazioni!AM53,Namen_pub_mapping,2,0)&amp;"","")</f>
        <v/>
      </c>
    </row>
    <row r="51" spans="2:46" x14ac:dyDescent="0.45">
      <c r="B51" t="str">
        <f>TRIM(Funde_observations_osservazioni!B54)</f>
        <v/>
      </c>
      <c r="C51" t="str">
        <f>TRIM(Funde_observations_osservazioni!C54)</f>
        <v/>
      </c>
      <c r="D51" t="str">
        <f>TRIM(Funde_observations_osservazioni!D54)</f>
        <v/>
      </c>
      <c r="E51" t="str">
        <f>TRIM(Funde_observations_osservazioni!AN54)</f>
        <v/>
      </c>
      <c r="F51" t="str">
        <f>TRIM(Funde_observations_osservazioni!AO54)</f>
        <v/>
      </c>
      <c r="G51" t="str">
        <f>TRIM(Funde_observations_osservazioni!AP54)</f>
        <v/>
      </c>
      <c r="H51" t="str">
        <f>TRIM(Funde_observations_osservazioni!AQ54)</f>
        <v/>
      </c>
      <c r="I51" t="str">
        <f>TRIM(Funde_observations_osservazioni!AR54)</f>
        <v/>
      </c>
      <c r="J51" t="str">
        <f>TRIM(Funde_observations_osservazioni!AS54)</f>
        <v/>
      </c>
      <c r="K51" t="str">
        <f>IFERROR(VLOOKUP(Funde_observations_osservazioni!E54,Table31_Praezis[], 2, FALSE)&amp;"", "")</f>
        <v/>
      </c>
      <c r="L51" t="str">
        <f>TRIM(Funde_observations_osservazioni!AT54)</f>
        <v/>
      </c>
      <c r="M51" t="str">
        <f>TRIM(Funde_observations_osservazioni!F54)</f>
        <v/>
      </c>
      <c r="N51" t="str">
        <f>TRIM(Funde_observations_osservazioni!G54)</f>
        <v/>
      </c>
      <c r="O51" t="str">
        <f>TRIM(Funde_observations_osservazioni!H54)</f>
        <v/>
      </c>
      <c r="P51" s="161" t="str">
        <f>IF(Funde_observations_osservazioni!I54=0, "", TEXT(Funde_observations_osservazioni!I54,"dd/mm/yyyy"))</f>
        <v/>
      </c>
      <c r="Q51" t="str">
        <f>IFERROR(VLOOKUP(Funde_observations_osservazioni!J54,Table32_Datkante[],2,FALSE)&amp;"",  "")</f>
        <v/>
      </c>
      <c r="R51" t="str">
        <f>Funde_observations_osservazioni!K54&amp;""</f>
        <v/>
      </c>
      <c r="S51" t="str">
        <f>Funde_observations_osservazioni!L54&amp;""</f>
        <v/>
      </c>
      <c r="T51" t="str">
        <f>Funde_observations_osservazioni!N54&amp;""</f>
        <v/>
      </c>
      <c r="U51" t="str">
        <f>Funde_observations_osservazioni!O54&amp;""</f>
        <v/>
      </c>
      <c r="V51" t="str">
        <f>Funde_observations_osservazioni!P54&amp;""</f>
        <v/>
      </c>
      <c r="W51" t="str">
        <f ca="1">IFERROR(VLOOKUP(Funde_observations_osservazioni!V54,Table30_Delarze[],2,FALSE)&amp;"", "")</f>
        <v/>
      </c>
      <c r="X51" t="str">
        <f>IFERROR(VLOOKUP(Funde_observations_osservazioni!R54,Table6_Subgrob[],2,FALSE)&amp;"","")</f>
        <v/>
      </c>
      <c r="Y51" t="str">
        <f>IFERROR(VLOOKUP(Funde_observations_osservazioni!S54,#REF!,2,FALSE)&amp;"", "")</f>
        <v/>
      </c>
      <c r="Z51" t="str">
        <f ca="1">IFERROR(VLOOKUP(Funde_observations_osservazioni!W54,Table245_Host_tree[],2,FALSE)&amp;"", "")</f>
        <v/>
      </c>
      <c r="AA51" t="str">
        <f>TRIM(Funde_observations_osservazioni!X54)</f>
        <v/>
      </c>
      <c r="AB51" t="str">
        <f>TRIM(Funde_observations_osservazioni!Y54)</f>
        <v/>
      </c>
      <c r="AC51" t="str">
        <f ca="1">IFERROR(VLOOKUP(Funde_observations_osservazioni!T54,Holzabgr_mapping,2,FALSE)&amp;"", "")</f>
        <v/>
      </c>
      <c r="AD51" t="str">
        <f ca="1">IFERROR(VLOOKUP(Funde_observations_osservazioni!U54,Holzqual_mapping,2,FALSE)&amp;"", "")</f>
        <v/>
      </c>
      <c r="AE51" t="str">
        <f ca="1">IFERROR(VLOOKUP(Funde_observations_osservazioni!Z54,Table24_Near_tree[],2,FALSE)&amp;"", "")</f>
        <v/>
      </c>
      <c r="AF51" t="str">
        <f ca="1">IFERROR(VLOOKUP(Funde_observations_osservazioni!AA54,Table24_Near_tree[],2,FALSE)&amp;"", "")</f>
        <v/>
      </c>
      <c r="AG51" t="str">
        <f ca="1">IFERROR(VLOOKUP(Funde_observations_osservazioni!AB54,Table24_Near_tree[],2,FALSE)&amp;"", "")</f>
        <v/>
      </c>
      <c r="AH51" t="str">
        <f ca="1">IFERROR(VLOOKUP(Funde_observations_osservazioni!AC54,Anzfrk_mapping,2,FALSE)&amp;"", "")</f>
        <v/>
      </c>
      <c r="AI51" t="str">
        <f ca="1">IFERROR(VLOOKUP(Funde_observations_osservazioni!AD54,Sex_stage_mapping,2,FALSE)&amp;"", "")</f>
        <v/>
      </c>
      <c r="AJ51" t="str">
        <f ca="1">IFERROR(VLOOKUP(Funde_observations_osservazioni!AE54,Rust_spore_type_mapping,2,FALSE)&amp;"", "")</f>
        <v/>
      </c>
      <c r="AK51" t="str">
        <f>TRIM(Funde_observations_osservazioni!AU54)</f>
        <v/>
      </c>
      <c r="AL51" t="str">
        <f>TRIM( Funde_observations_osservazioni!AH54)</f>
        <v/>
      </c>
      <c r="AM51" t="str">
        <f>TRIM(Funde_observations_osservazioni!AI54)</f>
        <v/>
      </c>
      <c r="AN51" t="str">
        <f ca="1">IFERROR(VLOOKUP(Funde_observations_osservazioni!AG54,Table28_Herbaria[],2,FALSE)&amp;"", "")</f>
        <v/>
      </c>
      <c r="AO51" t="str">
        <f ca="1">IFERROR(VLOOKUP(Funde_observations_osservazioni!AF54,Beleg_mapping,2,FALSE)&amp;"","")</f>
        <v/>
      </c>
      <c r="AP51" t="str">
        <f>IFERROR(VLOOKUP(Funde_observations_osservazioni!AJ54,Tabelle10_literature[],2,FALSE)&amp;"", "")</f>
        <v/>
      </c>
      <c r="AQ51" t="str">
        <f>TRIM(Funde_observations_osservazioni!AV54)</f>
        <v/>
      </c>
      <c r="AR51" t="str">
        <f ca="1">IFERROR(VLOOKUP(Funde_observations_osservazioni!AK54,Rest_mapping,2,0)&amp;"","")</f>
        <v/>
      </c>
      <c r="AS51" t="str">
        <f ca="1">IFERROR(VLOOKUP(Funde_observations_osservazioni!AL54,Oeff_privat_mapping,2,0)&amp;"","")</f>
        <v/>
      </c>
      <c r="AT51" t="str">
        <f ca="1">IFERROR(VLOOKUP(Funde_observations_osservazioni!AM54,Namen_pub_mapping,2,0)&amp;"","")</f>
        <v/>
      </c>
    </row>
    <row r="52" spans="2:46" x14ac:dyDescent="0.45">
      <c r="B52" t="str">
        <f>TRIM(Funde_observations_osservazioni!B55)</f>
        <v/>
      </c>
      <c r="C52" t="str">
        <f>TRIM(Funde_observations_osservazioni!C55)</f>
        <v/>
      </c>
      <c r="D52" t="str">
        <f>TRIM(Funde_observations_osservazioni!D55)</f>
        <v/>
      </c>
      <c r="E52" t="str">
        <f>TRIM(Funde_observations_osservazioni!AN55)</f>
        <v/>
      </c>
      <c r="F52" t="str">
        <f>TRIM(Funde_observations_osservazioni!AO55)</f>
        <v/>
      </c>
      <c r="G52" t="str">
        <f>TRIM(Funde_observations_osservazioni!AP55)</f>
        <v/>
      </c>
      <c r="H52" t="str">
        <f>TRIM(Funde_observations_osservazioni!AQ55)</f>
        <v/>
      </c>
      <c r="I52" t="str">
        <f>TRIM(Funde_observations_osservazioni!AR55)</f>
        <v/>
      </c>
      <c r="J52" t="str">
        <f>TRIM(Funde_observations_osservazioni!AS55)</f>
        <v/>
      </c>
      <c r="K52" t="str">
        <f>IFERROR(VLOOKUP(Funde_observations_osservazioni!E55,Table31_Praezis[], 2, FALSE)&amp;"", "")</f>
        <v/>
      </c>
      <c r="L52" t="str">
        <f>TRIM(Funde_observations_osservazioni!AT55)</f>
        <v/>
      </c>
      <c r="M52" t="str">
        <f>TRIM(Funde_observations_osservazioni!F55)</f>
        <v/>
      </c>
      <c r="N52" t="str">
        <f>TRIM(Funde_observations_osservazioni!G55)</f>
        <v/>
      </c>
      <c r="O52" t="str">
        <f>TRIM(Funde_observations_osservazioni!H55)</f>
        <v/>
      </c>
      <c r="P52" s="161" t="str">
        <f>IF(Funde_observations_osservazioni!I55=0, "", TEXT(Funde_observations_osservazioni!I55,"dd/mm/yyyy"))</f>
        <v/>
      </c>
      <c r="Q52" t="str">
        <f>IFERROR(VLOOKUP(Funde_observations_osservazioni!J55,Table32_Datkante[],2,FALSE)&amp;"",  "")</f>
        <v/>
      </c>
      <c r="R52" t="str">
        <f>Funde_observations_osservazioni!K55&amp;""</f>
        <v/>
      </c>
      <c r="S52" t="str">
        <f>Funde_observations_osservazioni!L55&amp;""</f>
        <v/>
      </c>
      <c r="T52" t="str">
        <f>Funde_observations_osservazioni!N55&amp;""</f>
        <v/>
      </c>
      <c r="U52" t="str">
        <f>Funde_observations_osservazioni!O55&amp;""</f>
        <v/>
      </c>
      <c r="V52" t="str">
        <f>Funde_observations_osservazioni!P55&amp;""</f>
        <v/>
      </c>
      <c r="W52" t="str">
        <f ca="1">IFERROR(VLOOKUP(Funde_observations_osservazioni!V55,Table30_Delarze[],2,FALSE)&amp;"", "")</f>
        <v/>
      </c>
      <c r="X52" t="str">
        <f>IFERROR(VLOOKUP(Funde_observations_osservazioni!R55,Table6_Subgrob[],2,FALSE)&amp;"","")</f>
        <v/>
      </c>
      <c r="Y52" t="str">
        <f>IFERROR(VLOOKUP(Funde_observations_osservazioni!S55,#REF!,2,FALSE)&amp;"", "")</f>
        <v/>
      </c>
      <c r="Z52" t="str">
        <f ca="1">IFERROR(VLOOKUP(Funde_observations_osservazioni!W55,Table245_Host_tree[],2,FALSE)&amp;"", "")</f>
        <v/>
      </c>
      <c r="AA52" t="str">
        <f>TRIM(Funde_observations_osservazioni!X55)</f>
        <v/>
      </c>
      <c r="AB52" t="str">
        <f>TRIM(Funde_observations_osservazioni!Y55)</f>
        <v/>
      </c>
      <c r="AC52" t="str">
        <f ca="1">IFERROR(VLOOKUP(Funde_observations_osservazioni!T55,Holzabgr_mapping,2,FALSE)&amp;"", "")</f>
        <v/>
      </c>
      <c r="AD52" t="str">
        <f ca="1">IFERROR(VLOOKUP(Funde_observations_osservazioni!U55,Holzqual_mapping,2,FALSE)&amp;"", "")</f>
        <v/>
      </c>
      <c r="AE52" t="str">
        <f ca="1">IFERROR(VLOOKUP(Funde_observations_osservazioni!Z55,Table24_Near_tree[],2,FALSE)&amp;"", "")</f>
        <v/>
      </c>
      <c r="AF52" t="str">
        <f ca="1">IFERROR(VLOOKUP(Funde_observations_osservazioni!AA55,Table24_Near_tree[],2,FALSE)&amp;"", "")</f>
        <v/>
      </c>
      <c r="AG52" t="str">
        <f ca="1">IFERROR(VLOOKUP(Funde_observations_osservazioni!AB55,Table24_Near_tree[],2,FALSE)&amp;"", "")</f>
        <v/>
      </c>
      <c r="AH52" t="str">
        <f ca="1">IFERROR(VLOOKUP(Funde_observations_osservazioni!AC55,Anzfrk_mapping,2,FALSE)&amp;"", "")</f>
        <v/>
      </c>
      <c r="AI52" t="str">
        <f ca="1">IFERROR(VLOOKUP(Funde_observations_osservazioni!AD55,Sex_stage_mapping,2,FALSE)&amp;"", "")</f>
        <v/>
      </c>
      <c r="AJ52" t="str">
        <f ca="1">IFERROR(VLOOKUP(Funde_observations_osservazioni!AE55,Rust_spore_type_mapping,2,FALSE)&amp;"", "")</f>
        <v/>
      </c>
      <c r="AK52" t="str">
        <f>TRIM(Funde_observations_osservazioni!AU55)</f>
        <v/>
      </c>
      <c r="AL52" t="str">
        <f>TRIM( Funde_observations_osservazioni!AH55)</f>
        <v/>
      </c>
      <c r="AM52" t="str">
        <f>TRIM(Funde_observations_osservazioni!AI55)</f>
        <v/>
      </c>
      <c r="AN52" t="str">
        <f ca="1">IFERROR(VLOOKUP(Funde_observations_osservazioni!AG55,Table28_Herbaria[],2,FALSE)&amp;"", "")</f>
        <v/>
      </c>
      <c r="AO52" t="str">
        <f ca="1">IFERROR(VLOOKUP(Funde_observations_osservazioni!AF55,Beleg_mapping,2,FALSE)&amp;"","")</f>
        <v/>
      </c>
      <c r="AP52" t="str">
        <f>IFERROR(VLOOKUP(Funde_observations_osservazioni!AJ55,Tabelle10_literature[],2,FALSE)&amp;"", "")</f>
        <v/>
      </c>
      <c r="AQ52" t="str">
        <f>TRIM(Funde_observations_osservazioni!AV55)</f>
        <v/>
      </c>
      <c r="AR52" t="str">
        <f ca="1">IFERROR(VLOOKUP(Funde_observations_osservazioni!AK55,Rest_mapping,2,0)&amp;"","")</f>
        <v/>
      </c>
      <c r="AS52" t="str">
        <f ca="1">IFERROR(VLOOKUP(Funde_observations_osservazioni!AL55,Oeff_privat_mapping,2,0)&amp;"","")</f>
        <v/>
      </c>
      <c r="AT52" t="str">
        <f ca="1">IFERROR(VLOOKUP(Funde_observations_osservazioni!AM55,Namen_pub_mapping,2,0)&amp;"","")</f>
        <v/>
      </c>
    </row>
    <row r="53" spans="2:46" x14ac:dyDescent="0.45">
      <c r="B53" t="str">
        <f>TRIM(Funde_observations_osservazioni!B56)</f>
        <v/>
      </c>
      <c r="C53" t="str">
        <f>TRIM(Funde_observations_osservazioni!C56)</f>
        <v/>
      </c>
      <c r="D53" t="str">
        <f>TRIM(Funde_observations_osservazioni!D56)</f>
        <v/>
      </c>
      <c r="E53" t="str">
        <f>TRIM(Funde_observations_osservazioni!AN56)</f>
        <v/>
      </c>
      <c r="F53" t="str">
        <f>TRIM(Funde_observations_osservazioni!AO56)</f>
        <v/>
      </c>
      <c r="G53" t="str">
        <f>TRIM(Funde_observations_osservazioni!AP56)</f>
        <v/>
      </c>
      <c r="H53" t="str">
        <f>TRIM(Funde_observations_osservazioni!AQ56)</f>
        <v/>
      </c>
      <c r="I53" t="str">
        <f>TRIM(Funde_observations_osservazioni!AR56)</f>
        <v/>
      </c>
      <c r="J53" t="str">
        <f>TRIM(Funde_observations_osservazioni!AS56)</f>
        <v/>
      </c>
      <c r="K53" t="str">
        <f>IFERROR(VLOOKUP(Funde_observations_osservazioni!E56,Table31_Praezis[], 2, FALSE)&amp;"", "")</f>
        <v/>
      </c>
      <c r="L53" t="str">
        <f>TRIM(Funde_observations_osservazioni!AT56)</f>
        <v/>
      </c>
      <c r="M53" t="str">
        <f>TRIM(Funde_observations_osservazioni!F56)</f>
        <v/>
      </c>
      <c r="N53" t="str">
        <f>TRIM(Funde_observations_osservazioni!G56)</f>
        <v/>
      </c>
      <c r="O53" t="str">
        <f>TRIM(Funde_observations_osservazioni!H56)</f>
        <v/>
      </c>
      <c r="P53" s="161" t="str">
        <f>IF(Funde_observations_osservazioni!I56=0, "", TEXT(Funde_observations_osservazioni!I56,"dd/mm/yyyy"))</f>
        <v/>
      </c>
      <c r="Q53" t="str">
        <f>IFERROR(VLOOKUP(Funde_observations_osservazioni!J56,Table32_Datkante[],2,FALSE)&amp;"",  "")</f>
        <v/>
      </c>
      <c r="R53" t="str">
        <f>Funde_observations_osservazioni!K56&amp;""</f>
        <v/>
      </c>
      <c r="S53" t="str">
        <f>Funde_observations_osservazioni!L56&amp;""</f>
        <v/>
      </c>
      <c r="T53" t="str">
        <f>Funde_observations_osservazioni!N56&amp;""</f>
        <v/>
      </c>
      <c r="U53" t="str">
        <f>Funde_observations_osservazioni!O56&amp;""</f>
        <v/>
      </c>
      <c r="V53" t="str">
        <f>Funde_observations_osservazioni!P56&amp;""</f>
        <v/>
      </c>
      <c r="W53" t="str">
        <f ca="1">IFERROR(VLOOKUP(Funde_observations_osservazioni!V56,Table30_Delarze[],2,FALSE)&amp;"", "")</f>
        <v/>
      </c>
      <c r="X53" t="str">
        <f>IFERROR(VLOOKUP(Funde_observations_osservazioni!R56,Table6_Subgrob[],2,FALSE)&amp;"","")</f>
        <v/>
      </c>
      <c r="Y53" t="str">
        <f>IFERROR(VLOOKUP(Funde_observations_osservazioni!S56,#REF!,2,FALSE)&amp;"", "")</f>
        <v/>
      </c>
      <c r="Z53" t="str">
        <f ca="1">IFERROR(VLOOKUP(Funde_observations_osservazioni!W56,Table245_Host_tree[],2,FALSE)&amp;"", "")</f>
        <v/>
      </c>
      <c r="AA53" t="str">
        <f>TRIM(Funde_observations_osservazioni!X56)</f>
        <v/>
      </c>
      <c r="AB53" t="str">
        <f>TRIM(Funde_observations_osservazioni!Y56)</f>
        <v/>
      </c>
      <c r="AC53" t="str">
        <f ca="1">IFERROR(VLOOKUP(Funde_observations_osservazioni!T56,Holzabgr_mapping,2,FALSE)&amp;"", "")</f>
        <v/>
      </c>
      <c r="AD53" t="str">
        <f ca="1">IFERROR(VLOOKUP(Funde_observations_osservazioni!U56,Holzqual_mapping,2,FALSE)&amp;"", "")</f>
        <v/>
      </c>
      <c r="AE53" t="str">
        <f ca="1">IFERROR(VLOOKUP(Funde_observations_osservazioni!Z56,Table24_Near_tree[],2,FALSE)&amp;"", "")</f>
        <v/>
      </c>
      <c r="AF53" t="str">
        <f ca="1">IFERROR(VLOOKUP(Funde_observations_osservazioni!AA56,Table24_Near_tree[],2,FALSE)&amp;"", "")</f>
        <v/>
      </c>
      <c r="AG53" t="str">
        <f ca="1">IFERROR(VLOOKUP(Funde_observations_osservazioni!AB56,Table24_Near_tree[],2,FALSE)&amp;"", "")</f>
        <v/>
      </c>
      <c r="AH53" t="str">
        <f ca="1">IFERROR(VLOOKUP(Funde_observations_osservazioni!AC56,Anzfrk_mapping,2,FALSE)&amp;"", "")</f>
        <v/>
      </c>
      <c r="AI53" t="str">
        <f ca="1">IFERROR(VLOOKUP(Funde_observations_osservazioni!AD56,Sex_stage_mapping,2,FALSE)&amp;"", "")</f>
        <v/>
      </c>
      <c r="AJ53" t="str">
        <f ca="1">IFERROR(VLOOKUP(Funde_observations_osservazioni!AE56,Rust_spore_type_mapping,2,FALSE)&amp;"", "")</f>
        <v/>
      </c>
      <c r="AK53" t="str">
        <f>TRIM(Funde_observations_osservazioni!AU56)</f>
        <v/>
      </c>
      <c r="AL53" t="str">
        <f>TRIM( Funde_observations_osservazioni!AH56)</f>
        <v/>
      </c>
      <c r="AM53" t="str">
        <f>TRIM(Funde_observations_osservazioni!AI56)</f>
        <v/>
      </c>
      <c r="AN53" t="str">
        <f ca="1">IFERROR(VLOOKUP(Funde_observations_osservazioni!AG56,Table28_Herbaria[],2,FALSE)&amp;"", "")</f>
        <v/>
      </c>
      <c r="AO53" t="str">
        <f ca="1">IFERROR(VLOOKUP(Funde_observations_osservazioni!AF56,Beleg_mapping,2,FALSE)&amp;"","")</f>
        <v/>
      </c>
      <c r="AP53" t="str">
        <f>IFERROR(VLOOKUP(Funde_observations_osservazioni!AJ56,Tabelle10_literature[],2,FALSE)&amp;"", "")</f>
        <v/>
      </c>
      <c r="AQ53" t="str">
        <f>TRIM(Funde_observations_osservazioni!AV56)</f>
        <v/>
      </c>
      <c r="AR53" t="str">
        <f ca="1">IFERROR(VLOOKUP(Funde_observations_osservazioni!AK56,Rest_mapping,2,0)&amp;"","")</f>
        <v/>
      </c>
      <c r="AS53" t="str">
        <f ca="1">IFERROR(VLOOKUP(Funde_observations_osservazioni!AL56,Oeff_privat_mapping,2,0)&amp;"","")</f>
        <v/>
      </c>
      <c r="AT53" t="str">
        <f ca="1">IFERROR(VLOOKUP(Funde_observations_osservazioni!AM56,Namen_pub_mapping,2,0)&amp;"","")</f>
        <v/>
      </c>
    </row>
    <row r="54" spans="2:46" x14ac:dyDescent="0.45">
      <c r="B54" t="str">
        <f>TRIM(Funde_observations_osservazioni!B57)</f>
        <v/>
      </c>
      <c r="C54" t="str">
        <f>TRIM(Funde_observations_osservazioni!C57)</f>
        <v/>
      </c>
      <c r="D54" t="str">
        <f>TRIM(Funde_observations_osservazioni!D57)</f>
        <v/>
      </c>
      <c r="E54" t="str">
        <f>TRIM(Funde_observations_osservazioni!AN57)</f>
        <v/>
      </c>
      <c r="F54" t="str">
        <f>TRIM(Funde_observations_osservazioni!AO57)</f>
        <v/>
      </c>
      <c r="G54" t="str">
        <f>TRIM(Funde_observations_osservazioni!AP57)</f>
        <v/>
      </c>
      <c r="H54" t="str">
        <f>TRIM(Funde_observations_osservazioni!AQ57)</f>
        <v/>
      </c>
      <c r="I54" t="str">
        <f>TRIM(Funde_observations_osservazioni!AR57)</f>
        <v/>
      </c>
      <c r="J54" t="str">
        <f>TRIM(Funde_observations_osservazioni!AS57)</f>
        <v/>
      </c>
      <c r="K54" t="str">
        <f>IFERROR(VLOOKUP(Funde_observations_osservazioni!E57,Table31_Praezis[], 2, FALSE)&amp;"", "")</f>
        <v/>
      </c>
      <c r="L54" t="str">
        <f>TRIM(Funde_observations_osservazioni!AT57)</f>
        <v/>
      </c>
      <c r="M54" t="str">
        <f>TRIM(Funde_observations_osservazioni!F57)</f>
        <v/>
      </c>
      <c r="N54" t="str">
        <f>TRIM(Funde_observations_osservazioni!G57)</f>
        <v/>
      </c>
      <c r="O54" t="str">
        <f>TRIM(Funde_observations_osservazioni!H57)</f>
        <v/>
      </c>
      <c r="P54" s="161" t="str">
        <f>IF(Funde_observations_osservazioni!I57=0, "", TEXT(Funde_observations_osservazioni!I57,"dd/mm/yyyy"))</f>
        <v/>
      </c>
      <c r="Q54" t="str">
        <f>IFERROR(VLOOKUP(Funde_observations_osservazioni!J57,Table32_Datkante[],2,FALSE)&amp;"",  "")</f>
        <v/>
      </c>
      <c r="R54" t="str">
        <f>Funde_observations_osservazioni!K57&amp;""</f>
        <v/>
      </c>
      <c r="S54" t="str">
        <f>Funde_observations_osservazioni!L57&amp;""</f>
        <v/>
      </c>
      <c r="T54" t="str">
        <f>Funde_observations_osservazioni!N57&amp;""</f>
        <v/>
      </c>
      <c r="U54" t="str">
        <f>Funde_observations_osservazioni!O57&amp;""</f>
        <v/>
      </c>
      <c r="V54" t="str">
        <f>Funde_observations_osservazioni!P57&amp;""</f>
        <v/>
      </c>
      <c r="W54" t="str">
        <f ca="1">IFERROR(VLOOKUP(Funde_observations_osservazioni!V57,Table30_Delarze[],2,FALSE)&amp;"", "")</f>
        <v/>
      </c>
      <c r="X54" t="str">
        <f>IFERROR(VLOOKUP(Funde_observations_osservazioni!R57,Table6_Subgrob[],2,FALSE)&amp;"","")</f>
        <v/>
      </c>
      <c r="Y54" t="str">
        <f>IFERROR(VLOOKUP(Funde_observations_osservazioni!S57,#REF!,2,FALSE)&amp;"", "")</f>
        <v/>
      </c>
      <c r="Z54" t="str">
        <f ca="1">IFERROR(VLOOKUP(Funde_observations_osservazioni!W57,Table245_Host_tree[],2,FALSE)&amp;"", "")</f>
        <v/>
      </c>
      <c r="AA54" t="str">
        <f>TRIM(Funde_observations_osservazioni!X57)</f>
        <v/>
      </c>
      <c r="AB54" t="str">
        <f>TRIM(Funde_observations_osservazioni!Y57)</f>
        <v/>
      </c>
      <c r="AC54" t="str">
        <f ca="1">IFERROR(VLOOKUP(Funde_observations_osservazioni!T57,Holzabgr_mapping,2,FALSE)&amp;"", "")</f>
        <v/>
      </c>
      <c r="AD54" t="str">
        <f ca="1">IFERROR(VLOOKUP(Funde_observations_osservazioni!U57,Holzqual_mapping,2,FALSE)&amp;"", "")</f>
        <v/>
      </c>
      <c r="AE54" t="str">
        <f ca="1">IFERROR(VLOOKUP(Funde_observations_osservazioni!Z57,Table24_Near_tree[],2,FALSE)&amp;"", "")</f>
        <v/>
      </c>
      <c r="AF54" t="str">
        <f ca="1">IFERROR(VLOOKUP(Funde_observations_osservazioni!AA57,Table24_Near_tree[],2,FALSE)&amp;"", "")</f>
        <v/>
      </c>
      <c r="AG54" t="str">
        <f ca="1">IFERROR(VLOOKUP(Funde_observations_osservazioni!AB57,Table24_Near_tree[],2,FALSE)&amp;"", "")</f>
        <v/>
      </c>
      <c r="AH54" t="str">
        <f ca="1">IFERROR(VLOOKUP(Funde_observations_osservazioni!AC57,Anzfrk_mapping,2,FALSE)&amp;"", "")</f>
        <v/>
      </c>
      <c r="AI54" t="str">
        <f ca="1">IFERROR(VLOOKUP(Funde_observations_osservazioni!AD57,Sex_stage_mapping,2,FALSE)&amp;"", "")</f>
        <v/>
      </c>
      <c r="AJ54" t="str">
        <f ca="1">IFERROR(VLOOKUP(Funde_observations_osservazioni!AE57,Rust_spore_type_mapping,2,FALSE)&amp;"", "")</f>
        <v/>
      </c>
      <c r="AK54" t="str">
        <f>TRIM(Funde_observations_osservazioni!AU57)</f>
        <v/>
      </c>
      <c r="AL54" t="str">
        <f>TRIM( Funde_observations_osservazioni!AH57)</f>
        <v/>
      </c>
      <c r="AM54" t="str">
        <f>TRIM(Funde_observations_osservazioni!AI57)</f>
        <v/>
      </c>
      <c r="AN54" t="str">
        <f ca="1">IFERROR(VLOOKUP(Funde_observations_osservazioni!AG57,Table28_Herbaria[],2,FALSE)&amp;"", "")</f>
        <v/>
      </c>
      <c r="AO54" t="str">
        <f ca="1">IFERROR(VLOOKUP(Funde_observations_osservazioni!AF57,Beleg_mapping,2,FALSE)&amp;"","")</f>
        <v/>
      </c>
      <c r="AP54" t="str">
        <f>IFERROR(VLOOKUP(Funde_observations_osservazioni!AJ57,Tabelle10_literature[],2,FALSE)&amp;"", "")</f>
        <v/>
      </c>
      <c r="AQ54" t="str">
        <f>TRIM(Funde_observations_osservazioni!AV57)</f>
        <v/>
      </c>
      <c r="AR54" t="str">
        <f ca="1">IFERROR(VLOOKUP(Funde_observations_osservazioni!AK57,Rest_mapping,2,0)&amp;"","")</f>
        <v/>
      </c>
      <c r="AS54" t="str">
        <f ca="1">IFERROR(VLOOKUP(Funde_observations_osservazioni!AL57,Oeff_privat_mapping,2,0)&amp;"","")</f>
        <v/>
      </c>
      <c r="AT54" t="str">
        <f ca="1">IFERROR(VLOOKUP(Funde_observations_osservazioni!AM57,Namen_pub_mapping,2,0)&amp;"","")</f>
        <v/>
      </c>
    </row>
    <row r="55" spans="2:46" x14ac:dyDescent="0.45">
      <c r="B55" t="str">
        <f>TRIM(Funde_observations_osservazioni!B58)</f>
        <v/>
      </c>
      <c r="C55" t="str">
        <f>TRIM(Funde_observations_osservazioni!C58)</f>
        <v/>
      </c>
      <c r="D55" t="str">
        <f>TRIM(Funde_observations_osservazioni!D58)</f>
        <v/>
      </c>
      <c r="E55" t="str">
        <f>TRIM(Funde_observations_osservazioni!AN58)</f>
        <v/>
      </c>
      <c r="F55" t="str">
        <f>TRIM(Funde_observations_osservazioni!AO58)</f>
        <v/>
      </c>
      <c r="G55" t="str">
        <f>TRIM(Funde_observations_osservazioni!AP58)</f>
        <v/>
      </c>
      <c r="H55" t="str">
        <f>TRIM(Funde_observations_osservazioni!AQ58)</f>
        <v/>
      </c>
      <c r="I55" t="str">
        <f>TRIM(Funde_observations_osservazioni!AR58)</f>
        <v/>
      </c>
      <c r="J55" t="str">
        <f>TRIM(Funde_observations_osservazioni!AS58)</f>
        <v/>
      </c>
      <c r="K55" t="str">
        <f>IFERROR(VLOOKUP(Funde_observations_osservazioni!E58,Table31_Praezis[], 2, FALSE)&amp;"", "")</f>
        <v/>
      </c>
      <c r="L55" t="str">
        <f>TRIM(Funde_observations_osservazioni!AT58)</f>
        <v/>
      </c>
      <c r="M55" t="str">
        <f>TRIM(Funde_observations_osservazioni!F58)</f>
        <v/>
      </c>
      <c r="N55" t="str">
        <f>TRIM(Funde_observations_osservazioni!G58)</f>
        <v/>
      </c>
      <c r="O55" t="str">
        <f>TRIM(Funde_observations_osservazioni!H58)</f>
        <v/>
      </c>
      <c r="P55" s="161" t="str">
        <f>IF(Funde_observations_osservazioni!I58=0, "", TEXT(Funde_observations_osservazioni!I58,"dd/mm/yyyy"))</f>
        <v/>
      </c>
      <c r="Q55" t="str">
        <f>IFERROR(VLOOKUP(Funde_observations_osservazioni!J58,Table32_Datkante[],2,FALSE)&amp;"",  "")</f>
        <v/>
      </c>
      <c r="R55" t="str">
        <f>Funde_observations_osservazioni!K58&amp;""</f>
        <v/>
      </c>
      <c r="S55" t="str">
        <f>Funde_observations_osservazioni!L58&amp;""</f>
        <v/>
      </c>
      <c r="T55" t="str">
        <f>Funde_observations_osservazioni!N58&amp;""</f>
        <v/>
      </c>
      <c r="U55" t="str">
        <f>Funde_observations_osservazioni!O58&amp;""</f>
        <v/>
      </c>
      <c r="V55" t="str">
        <f>Funde_observations_osservazioni!P58&amp;""</f>
        <v/>
      </c>
      <c r="W55" t="str">
        <f ca="1">IFERROR(VLOOKUP(Funde_observations_osservazioni!V58,Table30_Delarze[],2,FALSE)&amp;"", "")</f>
        <v/>
      </c>
      <c r="X55" t="str">
        <f>IFERROR(VLOOKUP(Funde_observations_osservazioni!R58,Table6_Subgrob[],2,FALSE)&amp;"","")</f>
        <v/>
      </c>
      <c r="Y55" t="str">
        <f>IFERROR(VLOOKUP(Funde_observations_osservazioni!S58,#REF!,2,FALSE)&amp;"", "")</f>
        <v/>
      </c>
      <c r="Z55" t="str">
        <f ca="1">IFERROR(VLOOKUP(Funde_observations_osservazioni!W58,Table245_Host_tree[],2,FALSE)&amp;"", "")</f>
        <v/>
      </c>
      <c r="AA55" t="str">
        <f>TRIM(Funde_observations_osservazioni!X58)</f>
        <v/>
      </c>
      <c r="AB55" t="str">
        <f>TRIM(Funde_observations_osservazioni!Y58)</f>
        <v/>
      </c>
      <c r="AC55" t="str">
        <f ca="1">IFERROR(VLOOKUP(Funde_observations_osservazioni!T58,Holzabgr_mapping,2,FALSE)&amp;"", "")</f>
        <v/>
      </c>
      <c r="AD55" t="str">
        <f ca="1">IFERROR(VLOOKUP(Funde_observations_osservazioni!U58,Holzqual_mapping,2,FALSE)&amp;"", "")</f>
        <v/>
      </c>
      <c r="AE55" t="str">
        <f ca="1">IFERROR(VLOOKUP(Funde_observations_osservazioni!Z58,Table24_Near_tree[],2,FALSE)&amp;"", "")</f>
        <v/>
      </c>
      <c r="AF55" t="str">
        <f ca="1">IFERROR(VLOOKUP(Funde_observations_osservazioni!AA58,Table24_Near_tree[],2,FALSE)&amp;"", "")</f>
        <v/>
      </c>
      <c r="AG55" t="str">
        <f ca="1">IFERROR(VLOOKUP(Funde_observations_osservazioni!AB58,Table24_Near_tree[],2,FALSE)&amp;"", "")</f>
        <v/>
      </c>
      <c r="AH55" t="str">
        <f ca="1">IFERROR(VLOOKUP(Funde_observations_osservazioni!AC58,Anzfrk_mapping,2,FALSE)&amp;"", "")</f>
        <v/>
      </c>
      <c r="AI55" t="str">
        <f ca="1">IFERROR(VLOOKUP(Funde_observations_osservazioni!AD58,Sex_stage_mapping,2,FALSE)&amp;"", "")</f>
        <v/>
      </c>
      <c r="AJ55" t="str">
        <f ca="1">IFERROR(VLOOKUP(Funde_observations_osservazioni!AE58,Rust_spore_type_mapping,2,FALSE)&amp;"", "")</f>
        <v/>
      </c>
      <c r="AK55" t="str">
        <f>TRIM(Funde_observations_osservazioni!AU58)</f>
        <v/>
      </c>
      <c r="AL55" t="str">
        <f>TRIM( Funde_observations_osservazioni!AH58)</f>
        <v/>
      </c>
      <c r="AM55" t="str">
        <f>TRIM(Funde_observations_osservazioni!AI58)</f>
        <v/>
      </c>
      <c r="AN55" t="str">
        <f ca="1">IFERROR(VLOOKUP(Funde_observations_osservazioni!AG58,Table28_Herbaria[],2,FALSE)&amp;"", "")</f>
        <v/>
      </c>
      <c r="AO55" t="str">
        <f ca="1">IFERROR(VLOOKUP(Funde_observations_osservazioni!AF58,Beleg_mapping,2,FALSE)&amp;"","")</f>
        <v/>
      </c>
      <c r="AP55" t="str">
        <f>IFERROR(VLOOKUP(Funde_observations_osservazioni!AJ58,Tabelle10_literature[],2,FALSE)&amp;"", "")</f>
        <v/>
      </c>
      <c r="AQ55" t="str">
        <f>TRIM(Funde_observations_osservazioni!AV58)</f>
        <v/>
      </c>
      <c r="AR55" t="str">
        <f ca="1">IFERROR(VLOOKUP(Funde_observations_osservazioni!AK58,Rest_mapping,2,0)&amp;"","")</f>
        <v/>
      </c>
      <c r="AS55" t="str">
        <f ca="1">IFERROR(VLOOKUP(Funde_observations_osservazioni!AL58,Oeff_privat_mapping,2,0)&amp;"","")</f>
        <v/>
      </c>
      <c r="AT55" t="str">
        <f ca="1">IFERROR(VLOOKUP(Funde_observations_osservazioni!AM58,Namen_pub_mapping,2,0)&amp;"","")</f>
        <v/>
      </c>
    </row>
    <row r="56" spans="2:46" x14ac:dyDescent="0.45">
      <c r="B56" t="str">
        <f>TRIM(Funde_observations_osservazioni!B59)</f>
        <v/>
      </c>
      <c r="C56" t="str">
        <f>TRIM(Funde_observations_osservazioni!C59)</f>
        <v/>
      </c>
      <c r="D56" t="str">
        <f>TRIM(Funde_observations_osservazioni!D59)</f>
        <v/>
      </c>
      <c r="E56" t="str">
        <f>TRIM(Funde_observations_osservazioni!AN59)</f>
        <v/>
      </c>
      <c r="F56" t="str">
        <f>TRIM(Funde_observations_osservazioni!AO59)</f>
        <v/>
      </c>
      <c r="G56" t="str">
        <f>TRIM(Funde_observations_osservazioni!AP59)</f>
        <v/>
      </c>
      <c r="H56" t="str">
        <f>TRIM(Funde_observations_osservazioni!AQ59)</f>
        <v/>
      </c>
      <c r="I56" t="str">
        <f>TRIM(Funde_observations_osservazioni!AR59)</f>
        <v/>
      </c>
      <c r="J56" t="str">
        <f>TRIM(Funde_observations_osservazioni!AS59)</f>
        <v/>
      </c>
      <c r="K56" t="str">
        <f>IFERROR(VLOOKUP(Funde_observations_osservazioni!E59,Table31_Praezis[], 2, FALSE)&amp;"", "")</f>
        <v/>
      </c>
      <c r="L56" t="str">
        <f>TRIM(Funde_observations_osservazioni!AT59)</f>
        <v/>
      </c>
      <c r="M56" t="str">
        <f>TRIM(Funde_observations_osservazioni!F59)</f>
        <v/>
      </c>
      <c r="N56" t="str">
        <f>TRIM(Funde_observations_osservazioni!G59)</f>
        <v/>
      </c>
      <c r="O56" t="str">
        <f>TRIM(Funde_observations_osservazioni!H59)</f>
        <v/>
      </c>
      <c r="P56" s="161" t="str">
        <f>IF(Funde_observations_osservazioni!I59=0, "", TEXT(Funde_observations_osservazioni!I59,"dd/mm/yyyy"))</f>
        <v/>
      </c>
      <c r="Q56" t="str">
        <f>IFERROR(VLOOKUP(Funde_observations_osservazioni!J59,Table32_Datkante[],2,FALSE)&amp;"",  "")</f>
        <v/>
      </c>
      <c r="R56" t="str">
        <f>Funde_observations_osservazioni!K59&amp;""</f>
        <v/>
      </c>
      <c r="S56" t="str">
        <f>Funde_observations_osservazioni!L59&amp;""</f>
        <v/>
      </c>
      <c r="T56" t="str">
        <f>Funde_observations_osservazioni!N59&amp;""</f>
        <v/>
      </c>
      <c r="U56" t="str">
        <f>Funde_observations_osservazioni!O59&amp;""</f>
        <v/>
      </c>
      <c r="V56" t="str">
        <f>Funde_observations_osservazioni!P59&amp;""</f>
        <v/>
      </c>
      <c r="W56" t="str">
        <f ca="1">IFERROR(VLOOKUP(Funde_observations_osservazioni!V59,Table30_Delarze[],2,FALSE)&amp;"", "")</f>
        <v/>
      </c>
      <c r="X56" t="str">
        <f>IFERROR(VLOOKUP(Funde_observations_osservazioni!R59,Table6_Subgrob[],2,FALSE)&amp;"","")</f>
        <v/>
      </c>
      <c r="Y56" t="str">
        <f>IFERROR(VLOOKUP(Funde_observations_osservazioni!S59,#REF!,2,FALSE)&amp;"", "")</f>
        <v/>
      </c>
      <c r="Z56" t="str">
        <f ca="1">IFERROR(VLOOKUP(Funde_observations_osservazioni!W59,Table245_Host_tree[],2,FALSE)&amp;"", "")</f>
        <v/>
      </c>
      <c r="AA56" t="str">
        <f>TRIM(Funde_observations_osservazioni!X59)</f>
        <v/>
      </c>
      <c r="AB56" t="str">
        <f>TRIM(Funde_observations_osservazioni!Y59)</f>
        <v/>
      </c>
      <c r="AC56" t="str">
        <f ca="1">IFERROR(VLOOKUP(Funde_observations_osservazioni!T59,Holzabgr_mapping,2,FALSE)&amp;"", "")</f>
        <v/>
      </c>
      <c r="AD56" t="str">
        <f ca="1">IFERROR(VLOOKUP(Funde_observations_osservazioni!U59,Holzqual_mapping,2,FALSE)&amp;"", "")</f>
        <v/>
      </c>
      <c r="AE56" t="str">
        <f ca="1">IFERROR(VLOOKUP(Funde_observations_osservazioni!Z59,Table24_Near_tree[],2,FALSE)&amp;"", "")</f>
        <v/>
      </c>
      <c r="AF56" t="str">
        <f ca="1">IFERROR(VLOOKUP(Funde_observations_osservazioni!AA59,Table24_Near_tree[],2,FALSE)&amp;"", "")</f>
        <v/>
      </c>
      <c r="AG56" t="str">
        <f ca="1">IFERROR(VLOOKUP(Funde_observations_osservazioni!AB59,Table24_Near_tree[],2,FALSE)&amp;"", "")</f>
        <v/>
      </c>
      <c r="AH56" t="str">
        <f ca="1">IFERROR(VLOOKUP(Funde_observations_osservazioni!AC59,Anzfrk_mapping,2,FALSE)&amp;"", "")</f>
        <v/>
      </c>
      <c r="AI56" t="str">
        <f ca="1">IFERROR(VLOOKUP(Funde_observations_osservazioni!AD59,Sex_stage_mapping,2,FALSE)&amp;"", "")</f>
        <v/>
      </c>
      <c r="AJ56" t="str">
        <f ca="1">IFERROR(VLOOKUP(Funde_observations_osservazioni!AE59,Rust_spore_type_mapping,2,FALSE)&amp;"", "")</f>
        <v/>
      </c>
      <c r="AK56" t="str">
        <f>TRIM(Funde_observations_osservazioni!AU59)</f>
        <v/>
      </c>
      <c r="AL56" t="str">
        <f>TRIM( Funde_observations_osservazioni!AH59)</f>
        <v/>
      </c>
      <c r="AM56" t="str">
        <f>TRIM(Funde_observations_osservazioni!AI59)</f>
        <v/>
      </c>
      <c r="AN56" t="str">
        <f ca="1">IFERROR(VLOOKUP(Funde_observations_osservazioni!AG59,Table28_Herbaria[],2,FALSE)&amp;"", "")</f>
        <v/>
      </c>
      <c r="AO56" t="str">
        <f ca="1">IFERROR(VLOOKUP(Funde_observations_osservazioni!AF59,Beleg_mapping,2,FALSE)&amp;"","")</f>
        <v/>
      </c>
      <c r="AP56" t="str">
        <f>IFERROR(VLOOKUP(Funde_observations_osservazioni!AJ59,Tabelle10_literature[],2,FALSE)&amp;"", "")</f>
        <v/>
      </c>
      <c r="AQ56" t="str">
        <f>TRIM(Funde_observations_osservazioni!AV59)</f>
        <v/>
      </c>
      <c r="AR56" t="str">
        <f ca="1">IFERROR(VLOOKUP(Funde_observations_osservazioni!AK59,Rest_mapping,2,0)&amp;"","")</f>
        <v/>
      </c>
      <c r="AS56" t="str">
        <f ca="1">IFERROR(VLOOKUP(Funde_observations_osservazioni!AL59,Oeff_privat_mapping,2,0)&amp;"","")</f>
        <v/>
      </c>
      <c r="AT56" t="str">
        <f ca="1">IFERROR(VLOOKUP(Funde_observations_osservazioni!AM59,Namen_pub_mapping,2,0)&amp;"","")</f>
        <v/>
      </c>
    </row>
    <row r="57" spans="2:46" x14ac:dyDescent="0.45">
      <c r="B57" t="str">
        <f>TRIM(Funde_observations_osservazioni!B60)</f>
        <v/>
      </c>
      <c r="C57" t="str">
        <f>TRIM(Funde_observations_osservazioni!C60)</f>
        <v/>
      </c>
      <c r="D57" t="str">
        <f>TRIM(Funde_observations_osservazioni!D60)</f>
        <v/>
      </c>
      <c r="E57" t="str">
        <f>TRIM(Funde_observations_osservazioni!AN60)</f>
        <v/>
      </c>
      <c r="F57" t="str">
        <f>TRIM(Funde_observations_osservazioni!AO60)</f>
        <v/>
      </c>
      <c r="G57" t="str">
        <f>TRIM(Funde_observations_osservazioni!AP60)</f>
        <v/>
      </c>
      <c r="H57" t="str">
        <f>TRIM(Funde_observations_osservazioni!AQ60)</f>
        <v/>
      </c>
      <c r="I57" t="str">
        <f>TRIM(Funde_observations_osservazioni!AR60)</f>
        <v/>
      </c>
      <c r="J57" t="str">
        <f>TRIM(Funde_observations_osservazioni!AS60)</f>
        <v/>
      </c>
      <c r="K57" t="str">
        <f>IFERROR(VLOOKUP(Funde_observations_osservazioni!E60,Table31_Praezis[], 2, FALSE)&amp;"", "")</f>
        <v/>
      </c>
      <c r="L57" t="str">
        <f>TRIM(Funde_observations_osservazioni!AT60)</f>
        <v/>
      </c>
      <c r="M57" t="str">
        <f>TRIM(Funde_observations_osservazioni!F60)</f>
        <v/>
      </c>
      <c r="N57" t="str">
        <f>TRIM(Funde_observations_osservazioni!G60)</f>
        <v/>
      </c>
      <c r="O57" t="str">
        <f>TRIM(Funde_observations_osservazioni!H60)</f>
        <v/>
      </c>
      <c r="P57" s="161" t="str">
        <f>IF(Funde_observations_osservazioni!I60=0, "", TEXT(Funde_observations_osservazioni!I60,"dd/mm/yyyy"))</f>
        <v/>
      </c>
      <c r="Q57" t="str">
        <f>IFERROR(VLOOKUP(Funde_observations_osservazioni!J60,Table32_Datkante[],2,FALSE)&amp;"",  "")</f>
        <v/>
      </c>
      <c r="R57" t="str">
        <f>Funde_observations_osservazioni!K60&amp;""</f>
        <v/>
      </c>
      <c r="S57" t="str">
        <f>Funde_observations_osservazioni!L60&amp;""</f>
        <v/>
      </c>
      <c r="T57" t="str">
        <f>Funde_observations_osservazioni!N60&amp;""</f>
        <v/>
      </c>
      <c r="U57" t="str">
        <f>Funde_observations_osservazioni!O60&amp;""</f>
        <v/>
      </c>
      <c r="V57" t="str">
        <f>Funde_observations_osservazioni!P60&amp;""</f>
        <v/>
      </c>
      <c r="W57" t="str">
        <f ca="1">IFERROR(VLOOKUP(Funde_observations_osservazioni!V60,Table30_Delarze[],2,FALSE)&amp;"", "")</f>
        <v/>
      </c>
      <c r="X57" t="str">
        <f>IFERROR(VLOOKUP(Funde_observations_osservazioni!R60,Table6_Subgrob[],2,FALSE)&amp;"","")</f>
        <v/>
      </c>
      <c r="Y57" t="str">
        <f>IFERROR(VLOOKUP(Funde_observations_osservazioni!S60,#REF!,2,FALSE)&amp;"", "")</f>
        <v/>
      </c>
      <c r="Z57" t="str">
        <f ca="1">IFERROR(VLOOKUP(Funde_observations_osservazioni!W60,Table245_Host_tree[],2,FALSE)&amp;"", "")</f>
        <v/>
      </c>
      <c r="AA57" t="str">
        <f>TRIM(Funde_observations_osservazioni!X60)</f>
        <v/>
      </c>
      <c r="AB57" t="str">
        <f>TRIM(Funde_observations_osservazioni!Y60)</f>
        <v/>
      </c>
      <c r="AC57" t="str">
        <f ca="1">IFERROR(VLOOKUP(Funde_observations_osservazioni!T60,Holzabgr_mapping,2,FALSE)&amp;"", "")</f>
        <v/>
      </c>
      <c r="AD57" t="str">
        <f ca="1">IFERROR(VLOOKUP(Funde_observations_osservazioni!U60,Holzqual_mapping,2,FALSE)&amp;"", "")</f>
        <v/>
      </c>
      <c r="AE57" t="str">
        <f ca="1">IFERROR(VLOOKUP(Funde_observations_osservazioni!Z60,Table24_Near_tree[],2,FALSE)&amp;"", "")</f>
        <v/>
      </c>
      <c r="AF57" t="str">
        <f ca="1">IFERROR(VLOOKUP(Funde_observations_osservazioni!AA60,Table24_Near_tree[],2,FALSE)&amp;"", "")</f>
        <v/>
      </c>
      <c r="AG57" t="str">
        <f ca="1">IFERROR(VLOOKUP(Funde_observations_osservazioni!AB60,Table24_Near_tree[],2,FALSE)&amp;"", "")</f>
        <v/>
      </c>
      <c r="AH57" t="str">
        <f ca="1">IFERROR(VLOOKUP(Funde_observations_osservazioni!AC60,Anzfrk_mapping,2,FALSE)&amp;"", "")</f>
        <v/>
      </c>
      <c r="AI57" t="str">
        <f ca="1">IFERROR(VLOOKUP(Funde_observations_osservazioni!AD60,Sex_stage_mapping,2,FALSE)&amp;"", "")</f>
        <v/>
      </c>
      <c r="AJ57" t="str">
        <f ca="1">IFERROR(VLOOKUP(Funde_observations_osservazioni!AE60,Rust_spore_type_mapping,2,FALSE)&amp;"", "")</f>
        <v/>
      </c>
      <c r="AK57" t="str">
        <f>TRIM(Funde_observations_osservazioni!AU60)</f>
        <v/>
      </c>
      <c r="AL57" t="str">
        <f>TRIM( Funde_observations_osservazioni!AH60)</f>
        <v/>
      </c>
      <c r="AM57" t="str">
        <f>TRIM(Funde_observations_osservazioni!AI60)</f>
        <v/>
      </c>
      <c r="AN57" t="str">
        <f ca="1">IFERROR(VLOOKUP(Funde_observations_osservazioni!AG60,Table28_Herbaria[],2,FALSE)&amp;"", "")</f>
        <v/>
      </c>
      <c r="AO57" t="str">
        <f ca="1">IFERROR(VLOOKUP(Funde_observations_osservazioni!AF60,Beleg_mapping,2,FALSE)&amp;"","")</f>
        <v/>
      </c>
      <c r="AP57" t="str">
        <f>IFERROR(VLOOKUP(Funde_observations_osservazioni!AJ60,Tabelle10_literature[],2,FALSE)&amp;"", "")</f>
        <v/>
      </c>
      <c r="AQ57" t="str">
        <f>TRIM(Funde_observations_osservazioni!AV60)</f>
        <v/>
      </c>
      <c r="AR57" t="str">
        <f ca="1">IFERROR(VLOOKUP(Funde_observations_osservazioni!AK60,Rest_mapping,2,0)&amp;"","")</f>
        <v/>
      </c>
      <c r="AS57" t="str">
        <f ca="1">IFERROR(VLOOKUP(Funde_observations_osservazioni!AL60,Oeff_privat_mapping,2,0)&amp;"","")</f>
        <v/>
      </c>
      <c r="AT57" t="str">
        <f ca="1">IFERROR(VLOOKUP(Funde_observations_osservazioni!AM60,Namen_pub_mapping,2,0)&amp;"","")</f>
        <v/>
      </c>
    </row>
    <row r="58" spans="2:46" x14ac:dyDescent="0.45">
      <c r="B58" t="str">
        <f>TRIM(Funde_observations_osservazioni!B61)</f>
        <v/>
      </c>
      <c r="C58" t="str">
        <f>TRIM(Funde_observations_osservazioni!C61)</f>
        <v/>
      </c>
      <c r="D58" t="str">
        <f>TRIM(Funde_observations_osservazioni!D61)</f>
        <v/>
      </c>
      <c r="E58" t="str">
        <f>TRIM(Funde_observations_osservazioni!AN61)</f>
        <v/>
      </c>
      <c r="F58" t="str">
        <f>TRIM(Funde_observations_osservazioni!AO61)</f>
        <v/>
      </c>
      <c r="G58" t="str">
        <f>TRIM(Funde_observations_osservazioni!AP61)</f>
        <v/>
      </c>
      <c r="H58" t="str">
        <f>TRIM(Funde_observations_osservazioni!AQ61)</f>
        <v/>
      </c>
      <c r="I58" t="str">
        <f>TRIM(Funde_observations_osservazioni!AR61)</f>
        <v/>
      </c>
      <c r="J58" t="str">
        <f>TRIM(Funde_observations_osservazioni!AS61)</f>
        <v/>
      </c>
      <c r="K58" t="str">
        <f>IFERROR(VLOOKUP(Funde_observations_osservazioni!E61,Table31_Praezis[], 2, FALSE)&amp;"", "")</f>
        <v/>
      </c>
      <c r="L58" t="str">
        <f>TRIM(Funde_observations_osservazioni!AT61)</f>
        <v/>
      </c>
      <c r="M58" t="str">
        <f>TRIM(Funde_observations_osservazioni!F61)</f>
        <v/>
      </c>
      <c r="N58" t="str">
        <f>TRIM(Funde_observations_osservazioni!G61)</f>
        <v/>
      </c>
      <c r="O58" t="str">
        <f>TRIM(Funde_observations_osservazioni!H61)</f>
        <v/>
      </c>
      <c r="P58" s="161" t="str">
        <f>IF(Funde_observations_osservazioni!I61=0, "", TEXT(Funde_observations_osservazioni!I61,"dd/mm/yyyy"))</f>
        <v/>
      </c>
      <c r="Q58" t="str">
        <f>IFERROR(VLOOKUP(Funde_observations_osservazioni!J61,Table32_Datkante[],2,FALSE)&amp;"",  "")</f>
        <v/>
      </c>
      <c r="R58" t="str">
        <f>Funde_observations_osservazioni!K61&amp;""</f>
        <v/>
      </c>
      <c r="S58" t="str">
        <f>Funde_observations_osservazioni!L61&amp;""</f>
        <v/>
      </c>
      <c r="T58" t="str">
        <f>Funde_observations_osservazioni!N61&amp;""</f>
        <v/>
      </c>
      <c r="U58" t="str">
        <f>Funde_observations_osservazioni!O61&amp;""</f>
        <v/>
      </c>
      <c r="V58" t="str">
        <f>Funde_observations_osservazioni!P61&amp;""</f>
        <v/>
      </c>
      <c r="W58" t="str">
        <f ca="1">IFERROR(VLOOKUP(Funde_observations_osservazioni!V61,Table30_Delarze[],2,FALSE)&amp;"", "")</f>
        <v/>
      </c>
      <c r="X58" t="str">
        <f>IFERROR(VLOOKUP(Funde_observations_osservazioni!R61,Table6_Subgrob[],2,FALSE)&amp;"","")</f>
        <v/>
      </c>
      <c r="Y58" t="str">
        <f>IFERROR(VLOOKUP(Funde_observations_osservazioni!S61,#REF!,2,FALSE)&amp;"", "")</f>
        <v/>
      </c>
      <c r="Z58" t="str">
        <f ca="1">IFERROR(VLOOKUP(Funde_observations_osservazioni!W61,Table245_Host_tree[],2,FALSE)&amp;"", "")</f>
        <v/>
      </c>
      <c r="AA58" t="str">
        <f>TRIM(Funde_observations_osservazioni!X61)</f>
        <v/>
      </c>
      <c r="AB58" t="str">
        <f>TRIM(Funde_observations_osservazioni!Y61)</f>
        <v/>
      </c>
      <c r="AC58" t="str">
        <f ca="1">IFERROR(VLOOKUP(Funde_observations_osservazioni!T61,Holzabgr_mapping,2,FALSE)&amp;"", "")</f>
        <v/>
      </c>
      <c r="AD58" t="str">
        <f ca="1">IFERROR(VLOOKUP(Funde_observations_osservazioni!U61,Holzqual_mapping,2,FALSE)&amp;"", "")</f>
        <v/>
      </c>
      <c r="AE58" t="str">
        <f ca="1">IFERROR(VLOOKUP(Funde_observations_osservazioni!Z61,Table24_Near_tree[],2,FALSE)&amp;"", "")</f>
        <v/>
      </c>
      <c r="AF58" t="str">
        <f ca="1">IFERROR(VLOOKUP(Funde_observations_osservazioni!AA61,Table24_Near_tree[],2,FALSE)&amp;"", "")</f>
        <v/>
      </c>
      <c r="AG58" t="str">
        <f ca="1">IFERROR(VLOOKUP(Funde_observations_osservazioni!AB61,Table24_Near_tree[],2,FALSE)&amp;"", "")</f>
        <v/>
      </c>
      <c r="AH58" t="str">
        <f ca="1">IFERROR(VLOOKUP(Funde_observations_osservazioni!AC61,Anzfrk_mapping,2,FALSE)&amp;"", "")</f>
        <v/>
      </c>
      <c r="AI58" t="str">
        <f ca="1">IFERROR(VLOOKUP(Funde_observations_osservazioni!AD61,Sex_stage_mapping,2,FALSE)&amp;"", "")</f>
        <v/>
      </c>
      <c r="AJ58" t="str">
        <f ca="1">IFERROR(VLOOKUP(Funde_observations_osservazioni!AE61,Rust_spore_type_mapping,2,FALSE)&amp;"", "")</f>
        <v/>
      </c>
      <c r="AK58" t="str">
        <f>TRIM(Funde_observations_osservazioni!AU61)</f>
        <v/>
      </c>
      <c r="AL58" t="str">
        <f>TRIM( Funde_observations_osservazioni!AH61)</f>
        <v/>
      </c>
      <c r="AM58" t="str">
        <f>TRIM(Funde_observations_osservazioni!AI61)</f>
        <v/>
      </c>
      <c r="AN58" t="str">
        <f ca="1">IFERROR(VLOOKUP(Funde_observations_osservazioni!AG61,Table28_Herbaria[],2,FALSE)&amp;"", "")</f>
        <v/>
      </c>
      <c r="AO58" t="str">
        <f ca="1">IFERROR(VLOOKUP(Funde_observations_osservazioni!AF61,Beleg_mapping,2,FALSE)&amp;"","")</f>
        <v/>
      </c>
      <c r="AP58" t="str">
        <f>IFERROR(VLOOKUP(Funde_observations_osservazioni!AJ61,Tabelle10_literature[],2,FALSE)&amp;"", "")</f>
        <v/>
      </c>
      <c r="AQ58" t="str">
        <f>TRIM(Funde_observations_osservazioni!AV61)</f>
        <v/>
      </c>
      <c r="AR58" t="str">
        <f ca="1">IFERROR(VLOOKUP(Funde_observations_osservazioni!AK61,Rest_mapping,2,0)&amp;"","")</f>
        <v/>
      </c>
      <c r="AS58" t="str">
        <f ca="1">IFERROR(VLOOKUP(Funde_observations_osservazioni!AL61,Oeff_privat_mapping,2,0)&amp;"","")</f>
        <v/>
      </c>
      <c r="AT58" t="str">
        <f ca="1">IFERROR(VLOOKUP(Funde_observations_osservazioni!AM61,Namen_pub_mapping,2,0)&amp;"","")</f>
        <v/>
      </c>
    </row>
    <row r="59" spans="2:46" x14ac:dyDescent="0.45">
      <c r="B59" t="str">
        <f>TRIM(Funde_observations_osservazioni!B62)</f>
        <v/>
      </c>
      <c r="C59" t="str">
        <f>TRIM(Funde_observations_osservazioni!C62)</f>
        <v/>
      </c>
      <c r="D59" t="str">
        <f>TRIM(Funde_observations_osservazioni!D62)</f>
        <v/>
      </c>
      <c r="E59" t="str">
        <f>TRIM(Funde_observations_osservazioni!AN62)</f>
        <v/>
      </c>
      <c r="F59" t="str">
        <f>TRIM(Funde_observations_osservazioni!AO62)</f>
        <v/>
      </c>
      <c r="G59" t="str">
        <f>TRIM(Funde_observations_osservazioni!AP62)</f>
        <v/>
      </c>
      <c r="H59" t="str">
        <f>TRIM(Funde_observations_osservazioni!AQ62)</f>
        <v/>
      </c>
      <c r="I59" t="str">
        <f>TRIM(Funde_observations_osservazioni!AR62)</f>
        <v/>
      </c>
      <c r="J59" t="str">
        <f>TRIM(Funde_observations_osservazioni!AS62)</f>
        <v/>
      </c>
      <c r="K59" t="str">
        <f>IFERROR(VLOOKUP(Funde_observations_osservazioni!E62,Table31_Praezis[], 2, FALSE)&amp;"", "")</f>
        <v/>
      </c>
      <c r="L59" t="str">
        <f>TRIM(Funde_observations_osservazioni!AT62)</f>
        <v/>
      </c>
      <c r="M59" t="str">
        <f>TRIM(Funde_observations_osservazioni!F62)</f>
        <v/>
      </c>
      <c r="N59" t="str">
        <f>TRIM(Funde_observations_osservazioni!G62)</f>
        <v/>
      </c>
      <c r="O59" t="str">
        <f>TRIM(Funde_observations_osservazioni!H62)</f>
        <v/>
      </c>
      <c r="P59" s="161" t="str">
        <f>IF(Funde_observations_osservazioni!I62=0, "", TEXT(Funde_observations_osservazioni!I62,"dd/mm/yyyy"))</f>
        <v/>
      </c>
      <c r="Q59" t="str">
        <f>IFERROR(VLOOKUP(Funde_observations_osservazioni!J62,Table32_Datkante[],2,FALSE)&amp;"",  "")</f>
        <v/>
      </c>
      <c r="R59" t="str">
        <f>Funde_observations_osservazioni!K62&amp;""</f>
        <v/>
      </c>
      <c r="S59" t="str">
        <f>Funde_observations_osservazioni!L62&amp;""</f>
        <v/>
      </c>
      <c r="T59" t="str">
        <f>Funde_observations_osservazioni!N62&amp;""</f>
        <v/>
      </c>
      <c r="U59" t="str">
        <f>Funde_observations_osservazioni!O62&amp;""</f>
        <v/>
      </c>
      <c r="V59" t="str">
        <f>Funde_observations_osservazioni!P62&amp;""</f>
        <v/>
      </c>
      <c r="W59" t="str">
        <f ca="1">IFERROR(VLOOKUP(Funde_observations_osservazioni!V62,Table30_Delarze[],2,FALSE)&amp;"", "")</f>
        <v/>
      </c>
      <c r="X59" t="str">
        <f>IFERROR(VLOOKUP(Funde_observations_osservazioni!R62,Table6_Subgrob[],2,FALSE)&amp;"","")</f>
        <v/>
      </c>
      <c r="Y59" t="str">
        <f>IFERROR(VLOOKUP(Funde_observations_osservazioni!S62,#REF!,2,FALSE)&amp;"", "")</f>
        <v/>
      </c>
      <c r="Z59" t="str">
        <f ca="1">IFERROR(VLOOKUP(Funde_observations_osservazioni!W62,Table245_Host_tree[],2,FALSE)&amp;"", "")</f>
        <v/>
      </c>
      <c r="AA59" t="str">
        <f>TRIM(Funde_observations_osservazioni!X62)</f>
        <v/>
      </c>
      <c r="AB59" t="str">
        <f>TRIM(Funde_observations_osservazioni!Y62)</f>
        <v/>
      </c>
      <c r="AC59" t="str">
        <f ca="1">IFERROR(VLOOKUP(Funde_observations_osservazioni!T62,Holzabgr_mapping,2,FALSE)&amp;"", "")</f>
        <v/>
      </c>
      <c r="AD59" t="str">
        <f ca="1">IFERROR(VLOOKUP(Funde_observations_osservazioni!U62,Holzqual_mapping,2,FALSE)&amp;"", "")</f>
        <v/>
      </c>
      <c r="AE59" t="str">
        <f ca="1">IFERROR(VLOOKUP(Funde_observations_osservazioni!Z62,Table24_Near_tree[],2,FALSE)&amp;"", "")</f>
        <v/>
      </c>
      <c r="AF59" t="str">
        <f ca="1">IFERROR(VLOOKUP(Funde_observations_osservazioni!AA62,Table24_Near_tree[],2,FALSE)&amp;"", "")</f>
        <v/>
      </c>
      <c r="AG59" t="str">
        <f ca="1">IFERROR(VLOOKUP(Funde_observations_osservazioni!AB62,Table24_Near_tree[],2,FALSE)&amp;"", "")</f>
        <v/>
      </c>
      <c r="AH59" t="str">
        <f ca="1">IFERROR(VLOOKUP(Funde_observations_osservazioni!AC62,Anzfrk_mapping,2,FALSE)&amp;"", "")</f>
        <v/>
      </c>
      <c r="AI59" t="str">
        <f ca="1">IFERROR(VLOOKUP(Funde_observations_osservazioni!AD62,Sex_stage_mapping,2,FALSE)&amp;"", "")</f>
        <v/>
      </c>
      <c r="AJ59" t="str">
        <f ca="1">IFERROR(VLOOKUP(Funde_observations_osservazioni!AE62,Rust_spore_type_mapping,2,FALSE)&amp;"", "")</f>
        <v/>
      </c>
      <c r="AK59" t="str">
        <f>TRIM(Funde_observations_osservazioni!AU62)</f>
        <v/>
      </c>
      <c r="AL59" t="str">
        <f>TRIM( Funde_observations_osservazioni!AH62)</f>
        <v/>
      </c>
      <c r="AM59" t="str">
        <f>TRIM(Funde_observations_osservazioni!AI62)</f>
        <v/>
      </c>
      <c r="AN59" t="str">
        <f ca="1">IFERROR(VLOOKUP(Funde_observations_osservazioni!AG62,Table28_Herbaria[],2,FALSE)&amp;"", "")</f>
        <v/>
      </c>
      <c r="AO59" t="str">
        <f ca="1">IFERROR(VLOOKUP(Funde_observations_osservazioni!AF62,Beleg_mapping,2,FALSE)&amp;"","")</f>
        <v/>
      </c>
      <c r="AP59" t="str">
        <f>IFERROR(VLOOKUP(Funde_observations_osservazioni!AJ62,Tabelle10_literature[],2,FALSE)&amp;"", "")</f>
        <v/>
      </c>
      <c r="AQ59" t="str">
        <f>TRIM(Funde_observations_osservazioni!AV62)</f>
        <v/>
      </c>
      <c r="AR59" t="str">
        <f ca="1">IFERROR(VLOOKUP(Funde_observations_osservazioni!AK62,Rest_mapping,2,0)&amp;"","")</f>
        <v/>
      </c>
      <c r="AS59" t="str">
        <f ca="1">IFERROR(VLOOKUP(Funde_observations_osservazioni!AL62,Oeff_privat_mapping,2,0)&amp;"","")</f>
        <v/>
      </c>
      <c r="AT59" t="str">
        <f ca="1">IFERROR(VLOOKUP(Funde_observations_osservazioni!AM62,Namen_pub_mapping,2,0)&amp;"","")</f>
        <v/>
      </c>
    </row>
    <row r="60" spans="2:46" x14ac:dyDescent="0.45">
      <c r="B60" t="str">
        <f>TRIM(Funde_observations_osservazioni!B63)</f>
        <v/>
      </c>
      <c r="C60" t="str">
        <f>TRIM(Funde_observations_osservazioni!C63)</f>
        <v/>
      </c>
      <c r="D60" t="str">
        <f>TRIM(Funde_observations_osservazioni!D63)</f>
        <v/>
      </c>
      <c r="E60" t="str">
        <f>TRIM(Funde_observations_osservazioni!AN63)</f>
        <v/>
      </c>
      <c r="F60" t="str">
        <f>TRIM(Funde_observations_osservazioni!AO63)</f>
        <v/>
      </c>
      <c r="G60" t="str">
        <f>TRIM(Funde_observations_osservazioni!AP63)</f>
        <v/>
      </c>
      <c r="H60" t="str">
        <f>TRIM(Funde_observations_osservazioni!AQ63)</f>
        <v/>
      </c>
      <c r="I60" t="str">
        <f>TRIM(Funde_observations_osservazioni!AR63)</f>
        <v/>
      </c>
      <c r="J60" t="str">
        <f>TRIM(Funde_observations_osservazioni!AS63)</f>
        <v/>
      </c>
      <c r="K60" t="str">
        <f>IFERROR(VLOOKUP(Funde_observations_osservazioni!E63,Table31_Praezis[], 2, FALSE)&amp;"", "")</f>
        <v/>
      </c>
      <c r="L60" t="str">
        <f>TRIM(Funde_observations_osservazioni!AT63)</f>
        <v/>
      </c>
      <c r="M60" t="str">
        <f>TRIM(Funde_observations_osservazioni!F63)</f>
        <v/>
      </c>
      <c r="N60" t="str">
        <f>TRIM(Funde_observations_osservazioni!G63)</f>
        <v/>
      </c>
      <c r="O60" t="str">
        <f>TRIM(Funde_observations_osservazioni!H63)</f>
        <v/>
      </c>
      <c r="P60" s="161" t="str">
        <f>IF(Funde_observations_osservazioni!I63=0, "", TEXT(Funde_observations_osservazioni!I63,"dd/mm/yyyy"))</f>
        <v/>
      </c>
      <c r="Q60" t="str">
        <f>IFERROR(VLOOKUP(Funde_observations_osservazioni!J63,Table32_Datkante[],2,FALSE)&amp;"",  "")</f>
        <v/>
      </c>
      <c r="R60" t="str">
        <f>Funde_observations_osservazioni!K63&amp;""</f>
        <v/>
      </c>
      <c r="S60" t="str">
        <f>Funde_observations_osservazioni!L63&amp;""</f>
        <v/>
      </c>
      <c r="T60" t="str">
        <f>Funde_observations_osservazioni!N63&amp;""</f>
        <v/>
      </c>
      <c r="U60" t="str">
        <f>Funde_observations_osservazioni!O63&amp;""</f>
        <v/>
      </c>
      <c r="V60" t="str">
        <f>Funde_observations_osservazioni!P63&amp;""</f>
        <v/>
      </c>
      <c r="W60" t="str">
        <f ca="1">IFERROR(VLOOKUP(Funde_observations_osservazioni!V63,Table30_Delarze[],2,FALSE)&amp;"", "")</f>
        <v/>
      </c>
      <c r="X60" t="str">
        <f>IFERROR(VLOOKUP(Funde_observations_osservazioni!R63,Table6_Subgrob[],2,FALSE)&amp;"","")</f>
        <v/>
      </c>
      <c r="Y60" t="str">
        <f>IFERROR(VLOOKUP(Funde_observations_osservazioni!S63,#REF!,2,FALSE)&amp;"", "")</f>
        <v/>
      </c>
      <c r="Z60" t="str">
        <f ca="1">IFERROR(VLOOKUP(Funde_observations_osservazioni!W63,Table245_Host_tree[],2,FALSE)&amp;"", "")</f>
        <v/>
      </c>
      <c r="AA60" t="str">
        <f>TRIM(Funde_observations_osservazioni!X63)</f>
        <v/>
      </c>
      <c r="AB60" t="str">
        <f>TRIM(Funde_observations_osservazioni!Y63)</f>
        <v/>
      </c>
      <c r="AC60" t="str">
        <f ca="1">IFERROR(VLOOKUP(Funde_observations_osservazioni!T63,Holzabgr_mapping,2,FALSE)&amp;"", "")</f>
        <v/>
      </c>
      <c r="AD60" t="str">
        <f ca="1">IFERROR(VLOOKUP(Funde_observations_osservazioni!U63,Holzqual_mapping,2,FALSE)&amp;"", "")</f>
        <v/>
      </c>
      <c r="AE60" t="str">
        <f ca="1">IFERROR(VLOOKUP(Funde_observations_osservazioni!Z63,Table24_Near_tree[],2,FALSE)&amp;"", "")</f>
        <v/>
      </c>
      <c r="AF60" t="str">
        <f ca="1">IFERROR(VLOOKUP(Funde_observations_osservazioni!AA63,Table24_Near_tree[],2,FALSE)&amp;"", "")</f>
        <v/>
      </c>
      <c r="AG60" t="str">
        <f ca="1">IFERROR(VLOOKUP(Funde_observations_osservazioni!AB63,Table24_Near_tree[],2,FALSE)&amp;"", "")</f>
        <v/>
      </c>
      <c r="AH60" t="str">
        <f ca="1">IFERROR(VLOOKUP(Funde_observations_osservazioni!AC63,Anzfrk_mapping,2,FALSE)&amp;"", "")</f>
        <v/>
      </c>
      <c r="AI60" t="str">
        <f ca="1">IFERROR(VLOOKUP(Funde_observations_osservazioni!AD63,Sex_stage_mapping,2,FALSE)&amp;"", "")</f>
        <v/>
      </c>
      <c r="AJ60" t="str">
        <f ca="1">IFERROR(VLOOKUP(Funde_observations_osservazioni!AE63,Rust_spore_type_mapping,2,FALSE)&amp;"", "")</f>
        <v/>
      </c>
      <c r="AK60" t="str">
        <f>TRIM(Funde_observations_osservazioni!AU63)</f>
        <v/>
      </c>
      <c r="AL60" t="str">
        <f>TRIM( Funde_observations_osservazioni!AH63)</f>
        <v/>
      </c>
      <c r="AM60" t="str">
        <f>TRIM(Funde_observations_osservazioni!AI63)</f>
        <v/>
      </c>
      <c r="AN60" t="str">
        <f ca="1">IFERROR(VLOOKUP(Funde_observations_osservazioni!AG63,Table28_Herbaria[],2,FALSE)&amp;"", "")</f>
        <v/>
      </c>
      <c r="AO60" t="str">
        <f ca="1">IFERROR(VLOOKUP(Funde_observations_osservazioni!AF63,Beleg_mapping,2,FALSE)&amp;"","")</f>
        <v/>
      </c>
      <c r="AP60" t="str">
        <f>IFERROR(VLOOKUP(Funde_observations_osservazioni!AJ63,Tabelle10_literature[],2,FALSE)&amp;"", "")</f>
        <v/>
      </c>
      <c r="AQ60" t="str">
        <f>TRIM(Funde_observations_osservazioni!AV63)</f>
        <v/>
      </c>
      <c r="AR60" t="str">
        <f ca="1">IFERROR(VLOOKUP(Funde_observations_osservazioni!AK63,Rest_mapping,2,0)&amp;"","")</f>
        <v/>
      </c>
      <c r="AS60" t="str">
        <f ca="1">IFERROR(VLOOKUP(Funde_observations_osservazioni!AL63,Oeff_privat_mapping,2,0)&amp;"","")</f>
        <v/>
      </c>
      <c r="AT60" t="str">
        <f ca="1">IFERROR(VLOOKUP(Funde_observations_osservazioni!AM63,Namen_pub_mapping,2,0)&amp;"","")</f>
        <v/>
      </c>
    </row>
    <row r="61" spans="2:46" x14ac:dyDescent="0.45">
      <c r="B61" t="str">
        <f>TRIM(Funde_observations_osservazioni!B64)</f>
        <v/>
      </c>
      <c r="C61" t="str">
        <f>TRIM(Funde_observations_osservazioni!C64)</f>
        <v/>
      </c>
      <c r="D61" t="str">
        <f>TRIM(Funde_observations_osservazioni!D64)</f>
        <v/>
      </c>
      <c r="E61" t="str">
        <f>TRIM(Funde_observations_osservazioni!AN64)</f>
        <v/>
      </c>
      <c r="F61" t="str">
        <f>TRIM(Funde_observations_osservazioni!AO64)</f>
        <v/>
      </c>
      <c r="G61" t="str">
        <f>TRIM(Funde_observations_osservazioni!AP64)</f>
        <v/>
      </c>
      <c r="H61" t="str">
        <f>TRIM(Funde_observations_osservazioni!AQ64)</f>
        <v/>
      </c>
      <c r="I61" t="str">
        <f>TRIM(Funde_observations_osservazioni!AR64)</f>
        <v/>
      </c>
      <c r="J61" t="str">
        <f>TRIM(Funde_observations_osservazioni!AS64)</f>
        <v/>
      </c>
      <c r="K61" t="str">
        <f>IFERROR(VLOOKUP(Funde_observations_osservazioni!E64,Table31_Praezis[], 2, FALSE)&amp;"", "")</f>
        <v/>
      </c>
      <c r="L61" t="str">
        <f>TRIM(Funde_observations_osservazioni!AT64)</f>
        <v/>
      </c>
      <c r="M61" t="str">
        <f>TRIM(Funde_observations_osservazioni!F64)</f>
        <v/>
      </c>
      <c r="N61" t="str">
        <f>TRIM(Funde_observations_osservazioni!G64)</f>
        <v/>
      </c>
      <c r="O61" t="str">
        <f>TRIM(Funde_observations_osservazioni!H64)</f>
        <v/>
      </c>
      <c r="P61" s="161" t="str">
        <f>IF(Funde_observations_osservazioni!I64=0, "", TEXT(Funde_observations_osservazioni!I64,"dd/mm/yyyy"))</f>
        <v/>
      </c>
      <c r="Q61" t="str">
        <f>IFERROR(VLOOKUP(Funde_observations_osservazioni!J64,Table32_Datkante[],2,FALSE)&amp;"",  "")</f>
        <v/>
      </c>
      <c r="R61" t="str">
        <f>Funde_observations_osservazioni!K64&amp;""</f>
        <v/>
      </c>
      <c r="S61" t="str">
        <f>Funde_observations_osservazioni!L64&amp;""</f>
        <v/>
      </c>
      <c r="T61" t="str">
        <f>Funde_observations_osservazioni!N64&amp;""</f>
        <v/>
      </c>
      <c r="U61" t="str">
        <f>Funde_observations_osservazioni!O64&amp;""</f>
        <v/>
      </c>
      <c r="V61" t="str">
        <f>Funde_observations_osservazioni!P64&amp;""</f>
        <v/>
      </c>
      <c r="W61" t="str">
        <f ca="1">IFERROR(VLOOKUP(Funde_observations_osservazioni!V64,Table30_Delarze[],2,FALSE)&amp;"", "")</f>
        <v/>
      </c>
      <c r="X61" t="str">
        <f>IFERROR(VLOOKUP(Funde_observations_osservazioni!R64,Table6_Subgrob[],2,FALSE)&amp;"","")</f>
        <v/>
      </c>
      <c r="Y61" t="str">
        <f>IFERROR(VLOOKUP(Funde_observations_osservazioni!S64,#REF!,2,FALSE)&amp;"", "")</f>
        <v/>
      </c>
      <c r="Z61" t="str">
        <f ca="1">IFERROR(VLOOKUP(Funde_observations_osservazioni!W64,Table245_Host_tree[],2,FALSE)&amp;"", "")</f>
        <v/>
      </c>
      <c r="AA61" t="str">
        <f>TRIM(Funde_observations_osservazioni!X64)</f>
        <v/>
      </c>
      <c r="AB61" t="str">
        <f>TRIM(Funde_observations_osservazioni!Y64)</f>
        <v/>
      </c>
      <c r="AC61" t="str">
        <f ca="1">IFERROR(VLOOKUP(Funde_observations_osservazioni!T64,Holzabgr_mapping,2,FALSE)&amp;"", "")</f>
        <v/>
      </c>
      <c r="AD61" t="str">
        <f ca="1">IFERROR(VLOOKUP(Funde_observations_osservazioni!U64,Holzqual_mapping,2,FALSE)&amp;"", "")</f>
        <v/>
      </c>
      <c r="AE61" t="str">
        <f ca="1">IFERROR(VLOOKUP(Funde_observations_osservazioni!Z64,Table24_Near_tree[],2,FALSE)&amp;"", "")</f>
        <v/>
      </c>
      <c r="AF61" t="str">
        <f ca="1">IFERROR(VLOOKUP(Funde_observations_osservazioni!AA64,Table24_Near_tree[],2,FALSE)&amp;"", "")</f>
        <v/>
      </c>
      <c r="AG61" t="str">
        <f ca="1">IFERROR(VLOOKUP(Funde_observations_osservazioni!AB64,Table24_Near_tree[],2,FALSE)&amp;"", "")</f>
        <v/>
      </c>
      <c r="AH61" t="str">
        <f ca="1">IFERROR(VLOOKUP(Funde_observations_osservazioni!AC64,Anzfrk_mapping,2,FALSE)&amp;"", "")</f>
        <v/>
      </c>
      <c r="AI61" t="str">
        <f ca="1">IFERROR(VLOOKUP(Funde_observations_osservazioni!AD64,Sex_stage_mapping,2,FALSE)&amp;"", "")</f>
        <v/>
      </c>
      <c r="AJ61" t="str">
        <f ca="1">IFERROR(VLOOKUP(Funde_observations_osservazioni!AE64,Rust_spore_type_mapping,2,FALSE)&amp;"", "")</f>
        <v/>
      </c>
      <c r="AK61" t="str">
        <f>TRIM(Funde_observations_osservazioni!AU64)</f>
        <v/>
      </c>
      <c r="AL61" t="str">
        <f>TRIM( Funde_observations_osservazioni!AH64)</f>
        <v/>
      </c>
      <c r="AM61" t="str">
        <f>TRIM(Funde_observations_osservazioni!AI64)</f>
        <v/>
      </c>
      <c r="AN61" t="str">
        <f ca="1">IFERROR(VLOOKUP(Funde_observations_osservazioni!AG64,Table28_Herbaria[],2,FALSE)&amp;"", "")</f>
        <v/>
      </c>
      <c r="AO61" t="str">
        <f ca="1">IFERROR(VLOOKUP(Funde_observations_osservazioni!AF64,Beleg_mapping,2,FALSE)&amp;"","")</f>
        <v/>
      </c>
      <c r="AP61" t="str">
        <f>IFERROR(VLOOKUP(Funde_observations_osservazioni!AJ64,Tabelle10_literature[],2,FALSE)&amp;"", "")</f>
        <v/>
      </c>
      <c r="AQ61" t="str">
        <f>TRIM(Funde_observations_osservazioni!AV64)</f>
        <v/>
      </c>
      <c r="AR61" t="str">
        <f ca="1">IFERROR(VLOOKUP(Funde_observations_osservazioni!AK64,Rest_mapping,2,0)&amp;"","")</f>
        <v/>
      </c>
      <c r="AS61" t="str">
        <f ca="1">IFERROR(VLOOKUP(Funde_observations_osservazioni!AL64,Oeff_privat_mapping,2,0)&amp;"","")</f>
        <v/>
      </c>
      <c r="AT61" t="str">
        <f ca="1">IFERROR(VLOOKUP(Funde_observations_osservazioni!AM64,Namen_pub_mapping,2,0)&amp;"","")</f>
        <v/>
      </c>
    </row>
    <row r="62" spans="2:46" x14ac:dyDescent="0.45">
      <c r="B62" t="str">
        <f>TRIM(Funde_observations_osservazioni!B65)</f>
        <v/>
      </c>
      <c r="C62" t="str">
        <f>TRIM(Funde_observations_osservazioni!C65)</f>
        <v/>
      </c>
      <c r="D62" t="str">
        <f>TRIM(Funde_observations_osservazioni!D65)</f>
        <v/>
      </c>
      <c r="E62" t="str">
        <f>TRIM(Funde_observations_osservazioni!AN65)</f>
        <v/>
      </c>
      <c r="F62" t="str">
        <f>TRIM(Funde_observations_osservazioni!AO65)</f>
        <v/>
      </c>
      <c r="G62" t="str">
        <f>TRIM(Funde_observations_osservazioni!AP65)</f>
        <v/>
      </c>
      <c r="H62" t="str">
        <f>TRIM(Funde_observations_osservazioni!AQ65)</f>
        <v/>
      </c>
      <c r="I62" t="str">
        <f>TRIM(Funde_observations_osservazioni!AR65)</f>
        <v/>
      </c>
      <c r="J62" t="str">
        <f>TRIM(Funde_observations_osservazioni!AS65)</f>
        <v/>
      </c>
      <c r="K62" t="str">
        <f>IFERROR(VLOOKUP(Funde_observations_osservazioni!E65,Table31_Praezis[], 2, FALSE)&amp;"", "")</f>
        <v/>
      </c>
      <c r="L62" t="str">
        <f>TRIM(Funde_observations_osservazioni!AT65)</f>
        <v/>
      </c>
      <c r="M62" t="str">
        <f>TRIM(Funde_observations_osservazioni!F65)</f>
        <v/>
      </c>
      <c r="N62" t="str">
        <f>TRIM(Funde_observations_osservazioni!G65)</f>
        <v/>
      </c>
      <c r="O62" t="str">
        <f>TRIM(Funde_observations_osservazioni!H65)</f>
        <v/>
      </c>
      <c r="P62" s="161" t="str">
        <f>IF(Funde_observations_osservazioni!I65=0, "", TEXT(Funde_observations_osservazioni!I65,"dd/mm/yyyy"))</f>
        <v/>
      </c>
      <c r="Q62" t="str">
        <f>IFERROR(VLOOKUP(Funde_observations_osservazioni!J65,Table32_Datkante[],2,FALSE)&amp;"",  "")</f>
        <v/>
      </c>
      <c r="R62" t="str">
        <f>Funde_observations_osservazioni!K65&amp;""</f>
        <v/>
      </c>
      <c r="S62" t="str">
        <f>Funde_observations_osservazioni!L65&amp;""</f>
        <v/>
      </c>
      <c r="T62" t="str">
        <f>Funde_observations_osservazioni!N65&amp;""</f>
        <v/>
      </c>
      <c r="U62" t="str">
        <f>Funde_observations_osservazioni!O65&amp;""</f>
        <v/>
      </c>
      <c r="V62" t="str">
        <f>Funde_observations_osservazioni!P65&amp;""</f>
        <v/>
      </c>
      <c r="W62" t="str">
        <f ca="1">IFERROR(VLOOKUP(Funde_observations_osservazioni!V65,Table30_Delarze[],2,FALSE)&amp;"", "")</f>
        <v/>
      </c>
      <c r="X62" t="str">
        <f>IFERROR(VLOOKUP(Funde_observations_osservazioni!R65,Table6_Subgrob[],2,FALSE)&amp;"","")</f>
        <v/>
      </c>
      <c r="Y62" t="str">
        <f>IFERROR(VLOOKUP(Funde_observations_osservazioni!S65,#REF!,2,FALSE)&amp;"", "")</f>
        <v/>
      </c>
      <c r="Z62" t="str">
        <f ca="1">IFERROR(VLOOKUP(Funde_observations_osservazioni!W65,Table245_Host_tree[],2,FALSE)&amp;"", "")</f>
        <v/>
      </c>
      <c r="AA62" t="str">
        <f>TRIM(Funde_observations_osservazioni!X65)</f>
        <v/>
      </c>
      <c r="AB62" t="str">
        <f>TRIM(Funde_observations_osservazioni!Y65)</f>
        <v/>
      </c>
      <c r="AC62" t="str">
        <f ca="1">IFERROR(VLOOKUP(Funde_observations_osservazioni!T65,Holzabgr_mapping,2,FALSE)&amp;"", "")</f>
        <v/>
      </c>
      <c r="AD62" t="str">
        <f ca="1">IFERROR(VLOOKUP(Funde_observations_osservazioni!U65,Holzqual_mapping,2,FALSE)&amp;"", "")</f>
        <v/>
      </c>
      <c r="AE62" t="str">
        <f ca="1">IFERROR(VLOOKUP(Funde_observations_osservazioni!Z65,Table24_Near_tree[],2,FALSE)&amp;"", "")</f>
        <v/>
      </c>
      <c r="AF62" t="str">
        <f ca="1">IFERROR(VLOOKUP(Funde_observations_osservazioni!AA65,Table24_Near_tree[],2,FALSE)&amp;"", "")</f>
        <v/>
      </c>
      <c r="AG62" t="str">
        <f ca="1">IFERROR(VLOOKUP(Funde_observations_osservazioni!AB65,Table24_Near_tree[],2,FALSE)&amp;"", "")</f>
        <v/>
      </c>
      <c r="AH62" t="str">
        <f ca="1">IFERROR(VLOOKUP(Funde_observations_osservazioni!AC65,Anzfrk_mapping,2,FALSE)&amp;"", "")</f>
        <v/>
      </c>
      <c r="AI62" t="str">
        <f ca="1">IFERROR(VLOOKUP(Funde_observations_osservazioni!AD65,Sex_stage_mapping,2,FALSE)&amp;"", "")</f>
        <v/>
      </c>
      <c r="AJ62" t="str">
        <f ca="1">IFERROR(VLOOKUP(Funde_observations_osservazioni!AE65,Rust_spore_type_mapping,2,FALSE)&amp;"", "")</f>
        <v/>
      </c>
      <c r="AK62" t="str">
        <f>TRIM(Funde_observations_osservazioni!AU65)</f>
        <v/>
      </c>
      <c r="AL62" t="str">
        <f>TRIM( Funde_observations_osservazioni!AH65)</f>
        <v/>
      </c>
      <c r="AM62" t="str">
        <f>TRIM(Funde_observations_osservazioni!AI65)</f>
        <v/>
      </c>
      <c r="AN62" t="str">
        <f ca="1">IFERROR(VLOOKUP(Funde_observations_osservazioni!AG65,Table28_Herbaria[],2,FALSE)&amp;"", "")</f>
        <v/>
      </c>
      <c r="AO62" t="str">
        <f ca="1">IFERROR(VLOOKUP(Funde_observations_osservazioni!AF65,Beleg_mapping,2,FALSE)&amp;"","")</f>
        <v/>
      </c>
      <c r="AP62" t="str">
        <f>IFERROR(VLOOKUP(Funde_observations_osservazioni!AJ65,Tabelle10_literature[],2,FALSE)&amp;"", "")</f>
        <v/>
      </c>
      <c r="AQ62" t="str">
        <f>TRIM(Funde_observations_osservazioni!AV65)</f>
        <v/>
      </c>
      <c r="AR62" t="str">
        <f ca="1">IFERROR(VLOOKUP(Funde_observations_osservazioni!AK65,Rest_mapping,2,0)&amp;"","")</f>
        <v/>
      </c>
      <c r="AS62" t="str">
        <f ca="1">IFERROR(VLOOKUP(Funde_observations_osservazioni!AL65,Oeff_privat_mapping,2,0)&amp;"","")</f>
        <v/>
      </c>
      <c r="AT62" t="str">
        <f ca="1">IFERROR(VLOOKUP(Funde_observations_osservazioni!AM65,Namen_pub_mapping,2,0)&amp;"","")</f>
        <v/>
      </c>
    </row>
    <row r="63" spans="2:46" x14ac:dyDescent="0.45">
      <c r="B63" t="str">
        <f>TRIM(Funde_observations_osservazioni!B66)</f>
        <v/>
      </c>
      <c r="C63" t="str">
        <f>TRIM(Funde_observations_osservazioni!C66)</f>
        <v/>
      </c>
      <c r="D63" t="str">
        <f>TRIM(Funde_observations_osservazioni!D66)</f>
        <v/>
      </c>
      <c r="E63" t="str">
        <f>TRIM(Funde_observations_osservazioni!AN66)</f>
        <v/>
      </c>
      <c r="F63" t="str">
        <f>TRIM(Funde_observations_osservazioni!AO66)</f>
        <v/>
      </c>
      <c r="G63" t="str">
        <f>TRIM(Funde_observations_osservazioni!AP66)</f>
        <v/>
      </c>
      <c r="H63" t="str">
        <f>TRIM(Funde_observations_osservazioni!AQ66)</f>
        <v/>
      </c>
      <c r="I63" t="str">
        <f>TRIM(Funde_observations_osservazioni!AR66)</f>
        <v/>
      </c>
      <c r="J63" t="str">
        <f>TRIM(Funde_observations_osservazioni!AS66)</f>
        <v/>
      </c>
      <c r="K63" t="str">
        <f>IFERROR(VLOOKUP(Funde_observations_osservazioni!E66,Table31_Praezis[], 2, FALSE)&amp;"", "")</f>
        <v/>
      </c>
      <c r="L63" t="str">
        <f>TRIM(Funde_observations_osservazioni!AT66)</f>
        <v/>
      </c>
      <c r="M63" t="str">
        <f>TRIM(Funde_observations_osservazioni!F66)</f>
        <v/>
      </c>
      <c r="N63" t="str">
        <f>TRIM(Funde_observations_osservazioni!G66)</f>
        <v/>
      </c>
      <c r="O63" t="str">
        <f>TRIM(Funde_observations_osservazioni!H66)</f>
        <v/>
      </c>
      <c r="P63" s="161" t="str">
        <f>IF(Funde_observations_osservazioni!I66=0, "", TEXT(Funde_observations_osservazioni!I66,"dd/mm/yyyy"))</f>
        <v/>
      </c>
      <c r="Q63" t="str">
        <f>IFERROR(VLOOKUP(Funde_observations_osservazioni!J66,Table32_Datkante[],2,FALSE)&amp;"",  "")</f>
        <v/>
      </c>
      <c r="R63" t="str">
        <f>Funde_observations_osservazioni!K66&amp;""</f>
        <v/>
      </c>
      <c r="S63" t="str">
        <f>Funde_observations_osservazioni!L66&amp;""</f>
        <v/>
      </c>
      <c r="T63" t="str">
        <f>Funde_observations_osservazioni!N66&amp;""</f>
        <v/>
      </c>
      <c r="U63" t="str">
        <f>Funde_observations_osservazioni!O66&amp;""</f>
        <v/>
      </c>
      <c r="V63" t="str">
        <f>Funde_observations_osservazioni!P66&amp;""</f>
        <v/>
      </c>
      <c r="W63" t="str">
        <f ca="1">IFERROR(VLOOKUP(Funde_observations_osservazioni!V66,Table30_Delarze[],2,FALSE)&amp;"", "")</f>
        <v/>
      </c>
      <c r="X63" t="str">
        <f>IFERROR(VLOOKUP(Funde_observations_osservazioni!R66,Table6_Subgrob[],2,FALSE)&amp;"","")</f>
        <v/>
      </c>
      <c r="Y63" t="str">
        <f>IFERROR(VLOOKUP(Funde_observations_osservazioni!S66,#REF!,2,FALSE)&amp;"", "")</f>
        <v/>
      </c>
      <c r="Z63" t="str">
        <f ca="1">IFERROR(VLOOKUP(Funde_observations_osservazioni!W66,Table245_Host_tree[],2,FALSE)&amp;"", "")</f>
        <v/>
      </c>
      <c r="AA63" t="str">
        <f>TRIM(Funde_observations_osservazioni!X66)</f>
        <v/>
      </c>
      <c r="AB63" t="str">
        <f>TRIM(Funde_observations_osservazioni!Y66)</f>
        <v/>
      </c>
      <c r="AC63" t="str">
        <f ca="1">IFERROR(VLOOKUP(Funde_observations_osservazioni!T66,Holzabgr_mapping,2,FALSE)&amp;"", "")</f>
        <v/>
      </c>
      <c r="AD63" t="str">
        <f ca="1">IFERROR(VLOOKUP(Funde_observations_osservazioni!U66,Holzqual_mapping,2,FALSE)&amp;"", "")</f>
        <v/>
      </c>
      <c r="AE63" t="str">
        <f ca="1">IFERROR(VLOOKUP(Funde_observations_osservazioni!Z66,Table24_Near_tree[],2,FALSE)&amp;"", "")</f>
        <v/>
      </c>
      <c r="AF63" t="str">
        <f ca="1">IFERROR(VLOOKUP(Funde_observations_osservazioni!AA66,Table24_Near_tree[],2,FALSE)&amp;"", "")</f>
        <v/>
      </c>
      <c r="AG63" t="str">
        <f ca="1">IFERROR(VLOOKUP(Funde_observations_osservazioni!AB66,Table24_Near_tree[],2,FALSE)&amp;"", "")</f>
        <v/>
      </c>
      <c r="AH63" t="str">
        <f ca="1">IFERROR(VLOOKUP(Funde_observations_osservazioni!AC66,Anzfrk_mapping,2,FALSE)&amp;"", "")</f>
        <v/>
      </c>
      <c r="AI63" t="str">
        <f ca="1">IFERROR(VLOOKUP(Funde_observations_osservazioni!AD66,Sex_stage_mapping,2,FALSE)&amp;"", "")</f>
        <v/>
      </c>
      <c r="AJ63" t="str">
        <f ca="1">IFERROR(VLOOKUP(Funde_observations_osservazioni!AE66,Rust_spore_type_mapping,2,FALSE)&amp;"", "")</f>
        <v/>
      </c>
      <c r="AK63" t="str">
        <f>TRIM(Funde_observations_osservazioni!AU66)</f>
        <v/>
      </c>
      <c r="AL63" t="str">
        <f>TRIM( Funde_observations_osservazioni!AH66)</f>
        <v/>
      </c>
      <c r="AM63" t="str">
        <f>TRIM(Funde_observations_osservazioni!AI66)</f>
        <v/>
      </c>
      <c r="AN63" t="str">
        <f ca="1">IFERROR(VLOOKUP(Funde_observations_osservazioni!AG66,Table28_Herbaria[],2,FALSE)&amp;"", "")</f>
        <v/>
      </c>
      <c r="AO63" t="str">
        <f ca="1">IFERROR(VLOOKUP(Funde_observations_osservazioni!AF66,Beleg_mapping,2,FALSE)&amp;"","")</f>
        <v/>
      </c>
      <c r="AP63" t="str">
        <f>IFERROR(VLOOKUP(Funde_observations_osservazioni!AJ66,Tabelle10_literature[],2,FALSE)&amp;"", "")</f>
        <v/>
      </c>
      <c r="AQ63" t="str">
        <f>TRIM(Funde_observations_osservazioni!AV66)</f>
        <v/>
      </c>
      <c r="AR63" t="str">
        <f ca="1">IFERROR(VLOOKUP(Funde_observations_osservazioni!AK66,Rest_mapping,2,0)&amp;"","")</f>
        <v/>
      </c>
      <c r="AS63" t="str">
        <f ca="1">IFERROR(VLOOKUP(Funde_observations_osservazioni!AL66,Oeff_privat_mapping,2,0)&amp;"","")</f>
        <v/>
      </c>
      <c r="AT63" t="str">
        <f ca="1">IFERROR(VLOOKUP(Funde_observations_osservazioni!AM66,Namen_pub_mapping,2,0)&amp;"","")</f>
        <v/>
      </c>
    </row>
    <row r="64" spans="2:46" x14ac:dyDescent="0.45">
      <c r="B64" t="str">
        <f>TRIM(Funde_observations_osservazioni!B67)</f>
        <v/>
      </c>
      <c r="C64" t="str">
        <f>TRIM(Funde_observations_osservazioni!C67)</f>
        <v/>
      </c>
      <c r="D64" t="str">
        <f>TRIM(Funde_observations_osservazioni!D67)</f>
        <v/>
      </c>
      <c r="E64" t="str">
        <f>TRIM(Funde_observations_osservazioni!AN67)</f>
        <v/>
      </c>
      <c r="F64" t="str">
        <f>TRIM(Funde_observations_osservazioni!AO67)</f>
        <v/>
      </c>
      <c r="G64" t="str">
        <f>TRIM(Funde_observations_osservazioni!AP67)</f>
        <v/>
      </c>
      <c r="H64" t="str">
        <f>TRIM(Funde_observations_osservazioni!AQ67)</f>
        <v/>
      </c>
      <c r="I64" t="str">
        <f>TRIM(Funde_observations_osservazioni!AR67)</f>
        <v/>
      </c>
      <c r="J64" t="str">
        <f>TRIM(Funde_observations_osservazioni!AS67)</f>
        <v/>
      </c>
      <c r="K64" t="str">
        <f>IFERROR(VLOOKUP(Funde_observations_osservazioni!E67,Table31_Praezis[], 2, FALSE)&amp;"", "")</f>
        <v/>
      </c>
      <c r="L64" t="str">
        <f>TRIM(Funde_observations_osservazioni!AT67)</f>
        <v/>
      </c>
      <c r="M64" t="str">
        <f>TRIM(Funde_observations_osservazioni!F67)</f>
        <v/>
      </c>
      <c r="N64" t="str">
        <f>TRIM(Funde_observations_osservazioni!G67)</f>
        <v/>
      </c>
      <c r="O64" t="str">
        <f>TRIM(Funde_observations_osservazioni!H67)</f>
        <v/>
      </c>
      <c r="P64" s="161" t="str">
        <f>IF(Funde_observations_osservazioni!I67=0, "", TEXT(Funde_observations_osservazioni!I67,"dd/mm/yyyy"))</f>
        <v/>
      </c>
      <c r="Q64" t="str">
        <f>IFERROR(VLOOKUP(Funde_observations_osservazioni!J67,Table32_Datkante[],2,FALSE)&amp;"",  "")</f>
        <v/>
      </c>
      <c r="R64" t="str">
        <f>Funde_observations_osservazioni!K67&amp;""</f>
        <v/>
      </c>
      <c r="S64" t="str">
        <f>Funde_observations_osservazioni!L67&amp;""</f>
        <v/>
      </c>
      <c r="T64" t="str">
        <f>Funde_observations_osservazioni!N67&amp;""</f>
        <v/>
      </c>
      <c r="U64" t="str">
        <f>Funde_observations_osservazioni!O67&amp;""</f>
        <v/>
      </c>
      <c r="V64" t="str">
        <f>Funde_observations_osservazioni!P67&amp;""</f>
        <v/>
      </c>
      <c r="W64" t="str">
        <f ca="1">IFERROR(VLOOKUP(Funde_observations_osservazioni!V67,Table30_Delarze[],2,FALSE)&amp;"", "")</f>
        <v/>
      </c>
      <c r="X64" t="str">
        <f>IFERROR(VLOOKUP(Funde_observations_osservazioni!R67,Table6_Subgrob[],2,FALSE)&amp;"","")</f>
        <v/>
      </c>
      <c r="Y64" t="str">
        <f>IFERROR(VLOOKUP(Funde_observations_osservazioni!S67,#REF!,2,FALSE)&amp;"", "")</f>
        <v/>
      </c>
      <c r="Z64" t="str">
        <f ca="1">IFERROR(VLOOKUP(Funde_observations_osservazioni!W67,Table245_Host_tree[],2,FALSE)&amp;"", "")</f>
        <v/>
      </c>
      <c r="AA64" t="str">
        <f>TRIM(Funde_observations_osservazioni!X67)</f>
        <v/>
      </c>
      <c r="AB64" t="str">
        <f>TRIM(Funde_observations_osservazioni!Y67)</f>
        <v/>
      </c>
      <c r="AC64" t="str">
        <f ca="1">IFERROR(VLOOKUP(Funde_observations_osservazioni!T67,Holzabgr_mapping,2,FALSE)&amp;"", "")</f>
        <v/>
      </c>
      <c r="AD64" t="str">
        <f ca="1">IFERROR(VLOOKUP(Funde_observations_osservazioni!U67,Holzqual_mapping,2,FALSE)&amp;"", "")</f>
        <v/>
      </c>
      <c r="AE64" t="str">
        <f ca="1">IFERROR(VLOOKUP(Funde_observations_osservazioni!Z67,Table24_Near_tree[],2,FALSE)&amp;"", "")</f>
        <v/>
      </c>
      <c r="AF64" t="str">
        <f ca="1">IFERROR(VLOOKUP(Funde_observations_osservazioni!AA67,Table24_Near_tree[],2,FALSE)&amp;"", "")</f>
        <v/>
      </c>
      <c r="AG64" t="str">
        <f ca="1">IFERROR(VLOOKUP(Funde_observations_osservazioni!AB67,Table24_Near_tree[],2,FALSE)&amp;"", "")</f>
        <v/>
      </c>
      <c r="AH64" t="str">
        <f ca="1">IFERROR(VLOOKUP(Funde_observations_osservazioni!AC67,Anzfrk_mapping,2,FALSE)&amp;"", "")</f>
        <v/>
      </c>
      <c r="AI64" t="str">
        <f ca="1">IFERROR(VLOOKUP(Funde_observations_osservazioni!AD67,Sex_stage_mapping,2,FALSE)&amp;"", "")</f>
        <v/>
      </c>
      <c r="AJ64" t="str">
        <f ca="1">IFERROR(VLOOKUP(Funde_observations_osservazioni!AE67,Rust_spore_type_mapping,2,FALSE)&amp;"", "")</f>
        <v/>
      </c>
      <c r="AK64" t="str">
        <f>TRIM(Funde_observations_osservazioni!AU67)</f>
        <v/>
      </c>
      <c r="AL64" t="str">
        <f>TRIM( Funde_observations_osservazioni!AH67)</f>
        <v/>
      </c>
      <c r="AM64" t="str">
        <f>TRIM(Funde_observations_osservazioni!AI67)</f>
        <v/>
      </c>
      <c r="AN64" t="str">
        <f ca="1">IFERROR(VLOOKUP(Funde_observations_osservazioni!AG67,Table28_Herbaria[],2,FALSE)&amp;"", "")</f>
        <v/>
      </c>
      <c r="AO64" t="str">
        <f ca="1">IFERROR(VLOOKUP(Funde_observations_osservazioni!AF67,Beleg_mapping,2,FALSE)&amp;"","")</f>
        <v/>
      </c>
      <c r="AP64" t="str">
        <f>IFERROR(VLOOKUP(Funde_observations_osservazioni!AJ67,Tabelle10_literature[],2,FALSE)&amp;"", "")</f>
        <v/>
      </c>
      <c r="AQ64" t="str">
        <f>TRIM(Funde_observations_osservazioni!AV67)</f>
        <v/>
      </c>
      <c r="AR64" t="str">
        <f ca="1">IFERROR(VLOOKUP(Funde_observations_osservazioni!AK67,Rest_mapping,2,0)&amp;"","")</f>
        <v/>
      </c>
      <c r="AS64" t="str">
        <f ca="1">IFERROR(VLOOKUP(Funde_observations_osservazioni!AL67,Oeff_privat_mapping,2,0)&amp;"","")</f>
        <v/>
      </c>
      <c r="AT64" t="str">
        <f ca="1">IFERROR(VLOOKUP(Funde_observations_osservazioni!AM67,Namen_pub_mapping,2,0)&amp;"","")</f>
        <v/>
      </c>
    </row>
    <row r="65" spans="2:46" x14ac:dyDescent="0.45">
      <c r="B65" t="str">
        <f>TRIM(Funde_observations_osservazioni!B68)</f>
        <v/>
      </c>
      <c r="C65" t="str">
        <f>TRIM(Funde_observations_osservazioni!C68)</f>
        <v/>
      </c>
      <c r="D65" t="str">
        <f>TRIM(Funde_observations_osservazioni!D68)</f>
        <v/>
      </c>
      <c r="E65" t="str">
        <f>TRIM(Funde_observations_osservazioni!AN68)</f>
        <v/>
      </c>
      <c r="F65" t="str">
        <f>TRIM(Funde_observations_osservazioni!AO68)</f>
        <v/>
      </c>
      <c r="G65" t="str">
        <f>TRIM(Funde_observations_osservazioni!AP68)</f>
        <v/>
      </c>
      <c r="H65" t="str">
        <f>TRIM(Funde_observations_osservazioni!AQ68)</f>
        <v/>
      </c>
      <c r="I65" t="str">
        <f>TRIM(Funde_observations_osservazioni!AR68)</f>
        <v/>
      </c>
      <c r="J65" t="str">
        <f>TRIM(Funde_observations_osservazioni!AS68)</f>
        <v/>
      </c>
      <c r="K65" t="str">
        <f>IFERROR(VLOOKUP(Funde_observations_osservazioni!E68,Table31_Praezis[], 2, FALSE)&amp;"", "")</f>
        <v/>
      </c>
      <c r="L65" t="str">
        <f>TRIM(Funde_observations_osservazioni!AT68)</f>
        <v/>
      </c>
      <c r="M65" t="str">
        <f>TRIM(Funde_observations_osservazioni!F68)</f>
        <v/>
      </c>
      <c r="N65" t="str">
        <f>TRIM(Funde_observations_osservazioni!G68)</f>
        <v/>
      </c>
      <c r="O65" t="str">
        <f>TRIM(Funde_observations_osservazioni!H68)</f>
        <v/>
      </c>
      <c r="P65" s="161" t="str">
        <f>IF(Funde_observations_osservazioni!I68=0, "", TEXT(Funde_observations_osservazioni!I68,"dd/mm/yyyy"))</f>
        <v/>
      </c>
      <c r="Q65" t="str">
        <f>IFERROR(VLOOKUP(Funde_observations_osservazioni!J68,Table32_Datkante[],2,FALSE)&amp;"",  "")</f>
        <v/>
      </c>
      <c r="R65" t="str">
        <f>Funde_observations_osservazioni!K68&amp;""</f>
        <v/>
      </c>
      <c r="S65" t="str">
        <f>Funde_observations_osservazioni!L68&amp;""</f>
        <v/>
      </c>
      <c r="T65" t="str">
        <f>Funde_observations_osservazioni!N68&amp;""</f>
        <v/>
      </c>
      <c r="U65" t="str">
        <f>Funde_observations_osservazioni!O68&amp;""</f>
        <v/>
      </c>
      <c r="V65" t="str">
        <f>Funde_observations_osservazioni!P68&amp;""</f>
        <v/>
      </c>
      <c r="W65" t="str">
        <f ca="1">IFERROR(VLOOKUP(Funde_observations_osservazioni!V68,Table30_Delarze[],2,FALSE)&amp;"", "")</f>
        <v/>
      </c>
      <c r="X65" t="str">
        <f>IFERROR(VLOOKUP(Funde_observations_osservazioni!R68,Table6_Subgrob[],2,FALSE)&amp;"","")</f>
        <v/>
      </c>
      <c r="Y65" t="str">
        <f>IFERROR(VLOOKUP(Funde_observations_osservazioni!S68,#REF!,2,FALSE)&amp;"", "")</f>
        <v/>
      </c>
      <c r="Z65" t="str">
        <f ca="1">IFERROR(VLOOKUP(Funde_observations_osservazioni!W68,Table245_Host_tree[],2,FALSE)&amp;"", "")</f>
        <v/>
      </c>
      <c r="AA65" t="str">
        <f>TRIM(Funde_observations_osservazioni!X68)</f>
        <v/>
      </c>
      <c r="AB65" t="str">
        <f>TRIM(Funde_observations_osservazioni!Y68)</f>
        <v/>
      </c>
      <c r="AC65" t="str">
        <f ca="1">IFERROR(VLOOKUP(Funde_observations_osservazioni!T68,Holzabgr_mapping,2,FALSE)&amp;"", "")</f>
        <v/>
      </c>
      <c r="AD65" t="str">
        <f ca="1">IFERROR(VLOOKUP(Funde_observations_osservazioni!U68,Holzqual_mapping,2,FALSE)&amp;"", "")</f>
        <v/>
      </c>
      <c r="AE65" t="str">
        <f ca="1">IFERROR(VLOOKUP(Funde_observations_osservazioni!Z68,Table24_Near_tree[],2,FALSE)&amp;"", "")</f>
        <v/>
      </c>
      <c r="AF65" t="str">
        <f ca="1">IFERROR(VLOOKUP(Funde_observations_osservazioni!AA68,Table24_Near_tree[],2,FALSE)&amp;"", "")</f>
        <v/>
      </c>
      <c r="AG65" t="str">
        <f ca="1">IFERROR(VLOOKUP(Funde_observations_osservazioni!AB68,Table24_Near_tree[],2,FALSE)&amp;"", "")</f>
        <v/>
      </c>
      <c r="AH65" t="str">
        <f ca="1">IFERROR(VLOOKUP(Funde_observations_osservazioni!AC68,Anzfrk_mapping,2,FALSE)&amp;"", "")</f>
        <v/>
      </c>
      <c r="AI65" t="str">
        <f ca="1">IFERROR(VLOOKUP(Funde_observations_osservazioni!AD68,Sex_stage_mapping,2,FALSE)&amp;"", "")</f>
        <v/>
      </c>
      <c r="AJ65" t="str">
        <f ca="1">IFERROR(VLOOKUP(Funde_observations_osservazioni!AE68,Rust_spore_type_mapping,2,FALSE)&amp;"", "")</f>
        <v/>
      </c>
      <c r="AK65" t="str">
        <f>TRIM(Funde_observations_osservazioni!AU68)</f>
        <v/>
      </c>
      <c r="AL65" t="str">
        <f>TRIM( Funde_observations_osservazioni!AH68)</f>
        <v/>
      </c>
      <c r="AM65" t="str">
        <f>TRIM(Funde_observations_osservazioni!AI68)</f>
        <v/>
      </c>
      <c r="AN65" t="str">
        <f ca="1">IFERROR(VLOOKUP(Funde_observations_osservazioni!AG68,Table28_Herbaria[],2,FALSE)&amp;"", "")</f>
        <v/>
      </c>
      <c r="AO65" t="str">
        <f ca="1">IFERROR(VLOOKUP(Funde_observations_osservazioni!AF68,Beleg_mapping,2,FALSE)&amp;"","")</f>
        <v/>
      </c>
      <c r="AP65" t="str">
        <f>IFERROR(VLOOKUP(Funde_observations_osservazioni!AJ68,Tabelle10_literature[],2,FALSE)&amp;"", "")</f>
        <v/>
      </c>
      <c r="AQ65" t="str">
        <f>TRIM(Funde_observations_osservazioni!AV68)</f>
        <v/>
      </c>
      <c r="AR65" t="str">
        <f ca="1">IFERROR(VLOOKUP(Funde_observations_osservazioni!AK68,Rest_mapping,2,0)&amp;"","")</f>
        <v/>
      </c>
      <c r="AS65" t="str">
        <f ca="1">IFERROR(VLOOKUP(Funde_observations_osservazioni!AL68,Oeff_privat_mapping,2,0)&amp;"","")</f>
        <v/>
      </c>
      <c r="AT65" t="str">
        <f ca="1">IFERROR(VLOOKUP(Funde_observations_osservazioni!AM68,Namen_pub_mapping,2,0)&amp;"","")</f>
        <v/>
      </c>
    </row>
    <row r="66" spans="2:46" x14ac:dyDescent="0.45">
      <c r="B66" t="str">
        <f>TRIM(Funde_observations_osservazioni!B69)</f>
        <v/>
      </c>
      <c r="C66" t="str">
        <f>TRIM(Funde_observations_osservazioni!C69)</f>
        <v/>
      </c>
      <c r="D66" t="str">
        <f>TRIM(Funde_observations_osservazioni!D69)</f>
        <v/>
      </c>
      <c r="E66" t="str">
        <f>TRIM(Funde_observations_osservazioni!AN69)</f>
        <v/>
      </c>
      <c r="F66" t="str">
        <f>TRIM(Funde_observations_osservazioni!AO69)</f>
        <v/>
      </c>
      <c r="G66" t="str">
        <f>TRIM(Funde_observations_osservazioni!AP69)</f>
        <v/>
      </c>
      <c r="H66" t="str">
        <f>TRIM(Funde_observations_osservazioni!AQ69)</f>
        <v/>
      </c>
      <c r="I66" t="str">
        <f>TRIM(Funde_observations_osservazioni!AR69)</f>
        <v/>
      </c>
      <c r="J66" t="str">
        <f>TRIM(Funde_observations_osservazioni!AS69)</f>
        <v/>
      </c>
      <c r="K66" t="str">
        <f>IFERROR(VLOOKUP(Funde_observations_osservazioni!E69,Table31_Praezis[], 2, FALSE)&amp;"", "")</f>
        <v/>
      </c>
      <c r="L66" t="str">
        <f>TRIM(Funde_observations_osservazioni!AT69)</f>
        <v/>
      </c>
      <c r="M66" t="str">
        <f>TRIM(Funde_observations_osservazioni!F69)</f>
        <v/>
      </c>
      <c r="N66" t="str">
        <f>TRIM(Funde_observations_osservazioni!G69)</f>
        <v/>
      </c>
      <c r="O66" t="str">
        <f>TRIM(Funde_observations_osservazioni!H69)</f>
        <v/>
      </c>
      <c r="P66" s="161" t="str">
        <f>IF(Funde_observations_osservazioni!I69=0, "", TEXT(Funde_observations_osservazioni!I69,"dd/mm/yyyy"))</f>
        <v/>
      </c>
      <c r="Q66" t="str">
        <f>IFERROR(VLOOKUP(Funde_observations_osservazioni!J69,Table32_Datkante[],2,FALSE)&amp;"",  "")</f>
        <v/>
      </c>
      <c r="R66" t="str">
        <f>Funde_observations_osservazioni!K69&amp;""</f>
        <v/>
      </c>
      <c r="S66" t="str">
        <f>Funde_observations_osservazioni!L69&amp;""</f>
        <v/>
      </c>
      <c r="T66" t="str">
        <f>Funde_observations_osservazioni!N69&amp;""</f>
        <v/>
      </c>
      <c r="U66" t="str">
        <f>Funde_observations_osservazioni!O69&amp;""</f>
        <v/>
      </c>
      <c r="V66" t="str">
        <f>Funde_observations_osservazioni!P69&amp;""</f>
        <v/>
      </c>
      <c r="W66" t="str">
        <f ca="1">IFERROR(VLOOKUP(Funde_observations_osservazioni!V69,Table30_Delarze[],2,FALSE)&amp;"", "")</f>
        <v/>
      </c>
      <c r="X66" t="str">
        <f>IFERROR(VLOOKUP(Funde_observations_osservazioni!R69,Table6_Subgrob[],2,FALSE)&amp;"","")</f>
        <v/>
      </c>
      <c r="Y66" t="str">
        <f>IFERROR(VLOOKUP(Funde_observations_osservazioni!S69,#REF!,2,FALSE)&amp;"", "")</f>
        <v/>
      </c>
      <c r="Z66" t="str">
        <f ca="1">IFERROR(VLOOKUP(Funde_observations_osservazioni!W69,Table245_Host_tree[],2,FALSE)&amp;"", "")</f>
        <v/>
      </c>
      <c r="AA66" t="str">
        <f>TRIM(Funde_observations_osservazioni!X69)</f>
        <v/>
      </c>
      <c r="AB66" t="str">
        <f>TRIM(Funde_observations_osservazioni!Y69)</f>
        <v/>
      </c>
      <c r="AC66" t="str">
        <f ca="1">IFERROR(VLOOKUP(Funde_observations_osservazioni!T69,Holzabgr_mapping,2,FALSE)&amp;"", "")</f>
        <v/>
      </c>
      <c r="AD66" t="str">
        <f ca="1">IFERROR(VLOOKUP(Funde_observations_osservazioni!U69,Holzqual_mapping,2,FALSE)&amp;"", "")</f>
        <v/>
      </c>
      <c r="AE66" t="str">
        <f ca="1">IFERROR(VLOOKUP(Funde_observations_osservazioni!Z69,Table24_Near_tree[],2,FALSE)&amp;"", "")</f>
        <v/>
      </c>
      <c r="AF66" t="str">
        <f ca="1">IFERROR(VLOOKUP(Funde_observations_osservazioni!AA69,Table24_Near_tree[],2,FALSE)&amp;"", "")</f>
        <v/>
      </c>
      <c r="AG66" t="str">
        <f ca="1">IFERROR(VLOOKUP(Funde_observations_osservazioni!AB69,Table24_Near_tree[],2,FALSE)&amp;"", "")</f>
        <v/>
      </c>
      <c r="AH66" t="str">
        <f ca="1">IFERROR(VLOOKUP(Funde_observations_osservazioni!AC69,Anzfrk_mapping,2,FALSE)&amp;"", "")</f>
        <v/>
      </c>
      <c r="AI66" t="str">
        <f ca="1">IFERROR(VLOOKUP(Funde_observations_osservazioni!AD69,Sex_stage_mapping,2,FALSE)&amp;"", "")</f>
        <v/>
      </c>
      <c r="AJ66" t="str">
        <f ca="1">IFERROR(VLOOKUP(Funde_observations_osservazioni!AE69,Rust_spore_type_mapping,2,FALSE)&amp;"", "")</f>
        <v/>
      </c>
      <c r="AK66" t="str">
        <f>TRIM(Funde_observations_osservazioni!AU69)</f>
        <v/>
      </c>
      <c r="AL66" t="str">
        <f>TRIM( Funde_observations_osservazioni!AH69)</f>
        <v/>
      </c>
      <c r="AM66" t="str">
        <f>TRIM(Funde_observations_osservazioni!AI69)</f>
        <v/>
      </c>
      <c r="AN66" t="str">
        <f ca="1">IFERROR(VLOOKUP(Funde_observations_osservazioni!AG69,Table28_Herbaria[],2,FALSE)&amp;"", "")</f>
        <v/>
      </c>
      <c r="AO66" t="str">
        <f ca="1">IFERROR(VLOOKUP(Funde_observations_osservazioni!AF69,Beleg_mapping,2,FALSE)&amp;"","")</f>
        <v/>
      </c>
      <c r="AP66" t="str">
        <f>IFERROR(VLOOKUP(Funde_observations_osservazioni!AJ69,Tabelle10_literature[],2,FALSE)&amp;"", "")</f>
        <v/>
      </c>
      <c r="AQ66" t="str">
        <f>TRIM(Funde_observations_osservazioni!AV69)</f>
        <v/>
      </c>
      <c r="AR66" t="str">
        <f ca="1">IFERROR(VLOOKUP(Funde_observations_osservazioni!AK69,Rest_mapping,2,0)&amp;"","")</f>
        <v/>
      </c>
      <c r="AS66" t="str">
        <f ca="1">IFERROR(VLOOKUP(Funde_observations_osservazioni!AL69,Oeff_privat_mapping,2,0)&amp;"","")</f>
        <v/>
      </c>
      <c r="AT66" t="str">
        <f ca="1">IFERROR(VLOOKUP(Funde_observations_osservazioni!AM69,Namen_pub_mapping,2,0)&amp;"","")</f>
        <v/>
      </c>
    </row>
    <row r="67" spans="2:46" x14ac:dyDescent="0.45">
      <c r="B67" t="str">
        <f>TRIM(Funde_observations_osservazioni!B70)</f>
        <v/>
      </c>
      <c r="C67" t="str">
        <f>TRIM(Funde_observations_osservazioni!C70)</f>
        <v/>
      </c>
      <c r="D67" t="str">
        <f>TRIM(Funde_observations_osservazioni!D70)</f>
        <v/>
      </c>
      <c r="E67" t="str">
        <f>TRIM(Funde_observations_osservazioni!AN70)</f>
        <v/>
      </c>
      <c r="F67" t="str">
        <f>TRIM(Funde_observations_osservazioni!AO70)</f>
        <v/>
      </c>
      <c r="G67" t="str">
        <f>TRIM(Funde_observations_osservazioni!AP70)</f>
        <v/>
      </c>
      <c r="H67" t="str">
        <f>TRIM(Funde_observations_osservazioni!AQ70)</f>
        <v/>
      </c>
      <c r="I67" t="str">
        <f>TRIM(Funde_observations_osservazioni!AR70)</f>
        <v/>
      </c>
      <c r="J67" t="str">
        <f>TRIM(Funde_observations_osservazioni!AS70)</f>
        <v/>
      </c>
      <c r="K67" t="str">
        <f>IFERROR(VLOOKUP(Funde_observations_osservazioni!E70,Table31_Praezis[], 2, FALSE)&amp;"", "")</f>
        <v/>
      </c>
      <c r="L67" t="str">
        <f>TRIM(Funde_observations_osservazioni!AT70)</f>
        <v/>
      </c>
      <c r="M67" t="str">
        <f>TRIM(Funde_observations_osservazioni!F70)</f>
        <v/>
      </c>
      <c r="N67" t="str">
        <f>TRIM(Funde_observations_osservazioni!G70)</f>
        <v/>
      </c>
      <c r="O67" t="str">
        <f>TRIM(Funde_observations_osservazioni!H70)</f>
        <v/>
      </c>
      <c r="P67" s="161" t="str">
        <f>IF(Funde_observations_osservazioni!I70=0, "", TEXT(Funde_observations_osservazioni!I70,"dd/mm/yyyy"))</f>
        <v/>
      </c>
      <c r="Q67" t="str">
        <f>IFERROR(VLOOKUP(Funde_observations_osservazioni!J70,Table32_Datkante[],2,FALSE)&amp;"",  "")</f>
        <v/>
      </c>
      <c r="R67" t="str">
        <f>Funde_observations_osservazioni!K70&amp;""</f>
        <v/>
      </c>
      <c r="S67" t="str">
        <f>Funde_observations_osservazioni!L70&amp;""</f>
        <v/>
      </c>
      <c r="T67" t="str">
        <f>Funde_observations_osservazioni!N70&amp;""</f>
        <v/>
      </c>
      <c r="U67" t="str">
        <f>Funde_observations_osservazioni!O70&amp;""</f>
        <v/>
      </c>
      <c r="V67" t="str">
        <f>Funde_observations_osservazioni!P70&amp;""</f>
        <v/>
      </c>
      <c r="W67" t="str">
        <f ca="1">IFERROR(VLOOKUP(Funde_observations_osservazioni!V70,Table30_Delarze[],2,FALSE)&amp;"", "")</f>
        <v/>
      </c>
      <c r="X67" t="str">
        <f>IFERROR(VLOOKUP(Funde_observations_osservazioni!R70,Table6_Subgrob[],2,FALSE)&amp;"","")</f>
        <v/>
      </c>
      <c r="Y67" t="str">
        <f>IFERROR(VLOOKUP(Funde_observations_osservazioni!S70,#REF!,2,FALSE)&amp;"", "")</f>
        <v/>
      </c>
      <c r="Z67" t="str">
        <f ca="1">IFERROR(VLOOKUP(Funde_observations_osservazioni!W70,Table245_Host_tree[],2,FALSE)&amp;"", "")</f>
        <v/>
      </c>
      <c r="AA67" t="str">
        <f>TRIM(Funde_observations_osservazioni!X70)</f>
        <v/>
      </c>
      <c r="AB67" t="str">
        <f>TRIM(Funde_observations_osservazioni!Y70)</f>
        <v/>
      </c>
      <c r="AC67" t="str">
        <f ca="1">IFERROR(VLOOKUP(Funde_observations_osservazioni!T70,Holzabgr_mapping,2,FALSE)&amp;"", "")</f>
        <v/>
      </c>
      <c r="AD67" t="str">
        <f ca="1">IFERROR(VLOOKUP(Funde_observations_osservazioni!U70,Holzqual_mapping,2,FALSE)&amp;"", "")</f>
        <v/>
      </c>
      <c r="AE67" t="str">
        <f ca="1">IFERROR(VLOOKUP(Funde_observations_osservazioni!Z70,Table24_Near_tree[],2,FALSE)&amp;"", "")</f>
        <v/>
      </c>
      <c r="AF67" t="str">
        <f ca="1">IFERROR(VLOOKUP(Funde_observations_osservazioni!AA70,Table24_Near_tree[],2,FALSE)&amp;"", "")</f>
        <v/>
      </c>
      <c r="AG67" t="str">
        <f ca="1">IFERROR(VLOOKUP(Funde_observations_osservazioni!AB70,Table24_Near_tree[],2,FALSE)&amp;"", "")</f>
        <v/>
      </c>
      <c r="AH67" t="str">
        <f ca="1">IFERROR(VLOOKUP(Funde_observations_osservazioni!AC70,Anzfrk_mapping,2,FALSE)&amp;"", "")</f>
        <v/>
      </c>
      <c r="AI67" t="str">
        <f ca="1">IFERROR(VLOOKUP(Funde_observations_osservazioni!AD70,Sex_stage_mapping,2,FALSE)&amp;"", "")</f>
        <v/>
      </c>
      <c r="AJ67" t="str">
        <f ca="1">IFERROR(VLOOKUP(Funde_observations_osservazioni!AE70,Rust_spore_type_mapping,2,FALSE)&amp;"", "")</f>
        <v/>
      </c>
      <c r="AK67" t="str">
        <f>TRIM(Funde_observations_osservazioni!AU70)</f>
        <v/>
      </c>
      <c r="AL67" t="str">
        <f>TRIM( Funde_observations_osservazioni!AH70)</f>
        <v/>
      </c>
      <c r="AM67" t="str">
        <f>TRIM(Funde_observations_osservazioni!AI70)</f>
        <v/>
      </c>
      <c r="AN67" t="str">
        <f ca="1">IFERROR(VLOOKUP(Funde_observations_osservazioni!AG70,Table28_Herbaria[],2,FALSE)&amp;"", "")</f>
        <v/>
      </c>
      <c r="AO67" t="str">
        <f ca="1">IFERROR(VLOOKUP(Funde_observations_osservazioni!AF70,Beleg_mapping,2,FALSE)&amp;"","")</f>
        <v/>
      </c>
      <c r="AP67" t="str">
        <f>IFERROR(VLOOKUP(Funde_observations_osservazioni!AJ70,Tabelle10_literature[],2,FALSE)&amp;"", "")</f>
        <v/>
      </c>
      <c r="AQ67" t="str">
        <f>TRIM(Funde_observations_osservazioni!AV70)</f>
        <v/>
      </c>
      <c r="AR67" t="str">
        <f ca="1">IFERROR(VLOOKUP(Funde_observations_osservazioni!AK70,Rest_mapping,2,0)&amp;"","")</f>
        <v/>
      </c>
      <c r="AS67" t="str">
        <f ca="1">IFERROR(VLOOKUP(Funde_observations_osservazioni!AL70,Oeff_privat_mapping,2,0)&amp;"","")</f>
        <v/>
      </c>
      <c r="AT67" t="str">
        <f ca="1">IFERROR(VLOOKUP(Funde_observations_osservazioni!AM70,Namen_pub_mapping,2,0)&amp;"","")</f>
        <v/>
      </c>
    </row>
    <row r="68" spans="2:46" x14ac:dyDescent="0.45">
      <c r="B68" t="str">
        <f>TRIM(Funde_observations_osservazioni!B71)</f>
        <v/>
      </c>
      <c r="C68" t="str">
        <f>TRIM(Funde_observations_osservazioni!C71)</f>
        <v/>
      </c>
      <c r="D68" t="str">
        <f>TRIM(Funde_observations_osservazioni!D71)</f>
        <v/>
      </c>
      <c r="E68" t="str">
        <f>TRIM(Funde_observations_osservazioni!AN71)</f>
        <v/>
      </c>
      <c r="F68" t="str">
        <f>TRIM(Funde_observations_osservazioni!AO71)</f>
        <v/>
      </c>
      <c r="G68" t="str">
        <f>TRIM(Funde_observations_osservazioni!AP71)</f>
        <v/>
      </c>
      <c r="H68" t="str">
        <f>TRIM(Funde_observations_osservazioni!AQ71)</f>
        <v/>
      </c>
      <c r="I68" t="str">
        <f>TRIM(Funde_observations_osservazioni!AR71)</f>
        <v/>
      </c>
      <c r="J68" t="str">
        <f>TRIM(Funde_observations_osservazioni!AS71)</f>
        <v/>
      </c>
      <c r="K68" t="str">
        <f>IFERROR(VLOOKUP(Funde_observations_osservazioni!E71,Table31_Praezis[], 2, FALSE)&amp;"", "")</f>
        <v/>
      </c>
      <c r="L68" t="str">
        <f>TRIM(Funde_observations_osservazioni!AT71)</f>
        <v/>
      </c>
      <c r="M68" t="str">
        <f>TRIM(Funde_observations_osservazioni!F71)</f>
        <v/>
      </c>
      <c r="N68" t="str">
        <f>TRIM(Funde_observations_osservazioni!G71)</f>
        <v/>
      </c>
      <c r="O68" t="str">
        <f>TRIM(Funde_observations_osservazioni!H71)</f>
        <v/>
      </c>
      <c r="P68" s="161" t="str">
        <f>IF(Funde_observations_osservazioni!I71=0, "", TEXT(Funde_observations_osservazioni!I71,"dd/mm/yyyy"))</f>
        <v/>
      </c>
      <c r="Q68" t="str">
        <f>IFERROR(VLOOKUP(Funde_observations_osservazioni!J71,Table32_Datkante[],2,FALSE)&amp;"",  "")</f>
        <v/>
      </c>
      <c r="R68" t="str">
        <f>Funde_observations_osservazioni!K71&amp;""</f>
        <v/>
      </c>
      <c r="S68" t="str">
        <f>Funde_observations_osservazioni!L71&amp;""</f>
        <v/>
      </c>
      <c r="T68" t="str">
        <f>Funde_observations_osservazioni!N71&amp;""</f>
        <v/>
      </c>
      <c r="U68" t="str">
        <f>Funde_observations_osservazioni!O71&amp;""</f>
        <v/>
      </c>
      <c r="V68" t="str">
        <f>Funde_observations_osservazioni!P71&amp;""</f>
        <v/>
      </c>
      <c r="W68" t="str">
        <f ca="1">IFERROR(VLOOKUP(Funde_observations_osservazioni!V71,Table30_Delarze[],2,FALSE)&amp;"", "")</f>
        <v/>
      </c>
      <c r="X68" t="str">
        <f>IFERROR(VLOOKUP(Funde_observations_osservazioni!R71,Table6_Subgrob[],2,FALSE)&amp;"","")</f>
        <v/>
      </c>
      <c r="Y68" t="str">
        <f>IFERROR(VLOOKUP(Funde_observations_osservazioni!S71,#REF!,2,FALSE)&amp;"", "")</f>
        <v/>
      </c>
      <c r="Z68" t="str">
        <f ca="1">IFERROR(VLOOKUP(Funde_observations_osservazioni!W71,Table245_Host_tree[],2,FALSE)&amp;"", "")</f>
        <v/>
      </c>
      <c r="AA68" t="str">
        <f>TRIM(Funde_observations_osservazioni!X71)</f>
        <v/>
      </c>
      <c r="AB68" t="str">
        <f>TRIM(Funde_observations_osservazioni!Y71)</f>
        <v/>
      </c>
      <c r="AC68" t="str">
        <f ca="1">IFERROR(VLOOKUP(Funde_observations_osservazioni!T71,Holzabgr_mapping,2,FALSE)&amp;"", "")</f>
        <v/>
      </c>
      <c r="AD68" t="str">
        <f ca="1">IFERROR(VLOOKUP(Funde_observations_osservazioni!U71,Holzqual_mapping,2,FALSE)&amp;"", "")</f>
        <v/>
      </c>
      <c r="AE68" t="str">
        <f ca="1">IFERROR(VLOOKUP(Funde_observations_osservazioni!Z71,Table24_Near_tree[],2,FALSE)&amp;"", "")</f>
        <v/>
      </c>
      <c r="AF68" t="str">
        <f ca="1">IFERROR(VLOOKUP(Funde_observations_osservazioni!AA71,Table24_Near_tree[],2,FALSE)&amp;"", "")</f>
        <v/>
      </c>
      <c r="AG68" t="str">
        <f ca="1">IFERROR(VLOOKUP(Funde_observations_osservazioni!AB71,Table24_Near_tree[],2,FALSE)&amp;"", "")</f>
        <v/>
      </c>
      <c r="AH68" t="str">
        <f ca="1">IFERROR(VLOOKUP(Funde_observations_osservazioni!AC71,Anzfrk_mapping,2,FALSE)&amp;"", "")</f>
        <v/>
      </c>
      <c r="AI68" t="str">
        <f ca="1">IFERROR(VLOOKUP(Funde_observations_osservazioni!AD71,Sex_stage_mapping,2,FALSE)&amp;"", "")</f>
        <v/>
      </c>
      <c r="AJ68" t="str">
        <f ca="1">IFERROR(VLOOKUP(Funde_observations_osservazioni!AE71,Rust_spore_type_mapping,2,FALSE)&amp;"", "")</f>
        <v/>
      </c>
      <c r="AK68" t="str">
        <f>TRIM(Funde_observations_osservazioni!AU71)</f>
        <v/>
      </c>
      <c r="AL68" t="str">
        <f>TRIM( Funde_observations_osservazioni!AH71)</f>
        <v/>
      </c>
      <c r="AM68" t="str">
        <f>TRIM(Funde_observations_osservazioni!AI71)</f>
        <v/>
      </c>
      <c r="AN68" t="str">
        <f ca="1">IFERROR(VLOOKUP(Funde_observations_osservazioni!AG71,Table28_Herbaria[],2,FALSE)&amp;"", "")</f>
        <v/>
      </c>
      <c r="AO68" t="str">
        <f ca="1">IFERROR(VLOOKUP(Funde_observations_osservazioni!AF71,Beleg_mapping,2,FALSE)&amp;"","")</f>
        <v/>
      </c>
      <c r="AP68" t="str">
        <f>IFERROR(VLOOKUP(Funde_observations_osservazioni!AJ71,Tabelle10_literature[],2,FALSE)&amp;"", "")</f>
        <v/>
      </c>
      <c r="AQ68" t="str">
        <f>TRIM(Funde_observations_osservazioni!AV71)</f>
        <v/>
      </c>
      <c r="AR68" t="str">
        <f ca="1">IFERROR(VLOOKUP(Funde_observations_osservazioni!AK71,Rest_mapping,2,0)&amp;"","")</f>
        <v/>
      </c>
      <c r="AS68" t="str">
        <f ca="1">IFERROR(VLOOKUP(Funde_observations_osservazioni!AL71,Oeff_privat_mapping,2,0)&amp;"","")</f>
        <v/>
      </c>
      <c r="AT68" t="str">
        <f ca="1">IFERROR(VLOOKUP(Funde_observations_osservazioni!AM71,Namen_pub_mapping,2,0)&amp;"","")</f>
        <v/>
      </c>
    </row>
    <row r="69" spans="2:46" x14ac:dyDescent="0.45">
      <c r="B69" t="str">
        <f>TRIM(Funde_observations_osservazioni!B72)</f>
        <v/>
      </c>
      <c r="C69" t="str">
        <f>TRIM(Funde_observations_osservazioni!C72)</f>
        <v/>
      </c>
      <c r="D69" t="str">
        <f>TRIM(Funde_observations_osservazioni!D72)</f>
        <v/>
      </c>
      <c r="E69" t="str">
        <f>TRIM(Funde_observations_osservazioni!AN72)</f>
        <v/>
      </c>
      <c r="F69" t="str">
        <f>TRIM(Funde_observations_osservazioni!AO72)</f>
        <v/>
      </c>
      <c r="G69" t="str">
        <f>TRIM(Funde_observations_osservazioni!AP72)</f>
        <v/>
      </c>
      <c r="H69" t="str">
        <f>TRIM(Funde_observations_osservazioni!AQ72)</f>
        <v/>
      </c>
      <c r="I69" t="str">
        <f>TRIM(Funde_observations_osservazioni!AR72)</f>
        <v/>
      </c>
      <c r="J69" t="str">
        <f>TRIM(Funde_observations_osservazioni!AS72)</f>
        <v/>
      </c>
      <c r="K69" t="str">
        <f>IFERROR(VLOOKUP(Funde_observations_osservazioni!E72,Table31_Praezis[], 2, FALSE)&amp;"", "")</f>
        <v/>
      </c>
      <c r="L69" t="str">
        <f>TRIM(Funde_observations_osservazioni!AT72)</f>
        <v/>
      </c>
      <c r="M69" t="str">
        <f>TRIM(Funde_observations_osservazioni!F72)</f>
        <v/>
      </c>
      <c r="N69" t="str">
        <f>TRIM(Funde_observations_osservazioni!G72)</f>
        <v/>
      </c>
      <c r="O69" t="str">
        <f>TRIM(Funde_observations_osservazioni!H72)</f>
        <v/>
      </c>
      <c r="P69" s="161" t="str">
        <f>IF(Funde_observations_osservazioni!I72=0, "", TEXT(Funde_observations_osservazioni!I72,"dd/mm/yyyy"))</f>
        <v/>
      </c>
      <c r="Q69" t="str">
        <f>IFERROR(VLOOKUP(Funde_observations_osservazioni!J72,Table32_Datkante[],2,FALSE)&amp;"",  "")</f>
        <v/>
      </c>
      <c r="R69" t="str">
        <f>Funde_observations_osservazioni!K72&amp;""</f>
        <v/>
      </c>
      <c r="S69" t="str">
        <f>Funde_observations_osservazioni!L72&amp;""</f>
        <v/>
      </c>
      <c r="T69" t="str">
        <f>Funde_observations_osservazioni!N72&amp;""</f>
        <v/>
      </c>
      <c r="U69" t="str">
        <f>Funde_observations_osservazioni!O72&amp;""</f>
        <v/>
      </c>
      <c r="V69" t="str">
        <f>Funde_observations_osservazioni!P72&amp;""</f>
        <v/>
      </c>
      <c r="W69" t="str">
        <f ca="1">IFERROR(VLOOKUP(Funde_observations_osservazioni!V72,Table30_Delarze[],2,FALSE)&amp;"", "")</f>
        <v/>
      </c>
      <c r="X69" t="str">
        <f>IFERROR(VLOOKUP(Funde_observations_osservazioni!R72,Table6_Subgrob[],2,FALSE)&amp;"","")</f>
        <v/>
      </c>
      <c r="Y69" t="str">
        <f>IFERROR(VLOOKUP(Funde_observations_osservazioni!S72,#REF!,2,FALSE)&amp;"", "")</f>
        <v/>
      </c>
      <c r="Z69" t="str">
        <f ca="1">IFERROR(VLOOKUP(Funde_observations_osservazioni!W72,Table245_Host_tree[],2,FALSE)&amp;"", "")</f>
        <v/>
      </c>
      <c r="AA69" t="str">
        <f>TRIM(Funde_observations_osservazioni!X72)</f>
        <v/>
      </c>
      <c r="AB69" t="str">
        <f>TRIM(Funde_observations_osservazioni!Y72)</f>
        <v/>
      </c>
      <c r="AC69" t="str">
        <f ca="1">IFERROR(VLOOKUP(Funde_observations_osservazioni!T72,Holzabgr_mapping,2,FALSE)&amp;"", "")</f>
        <v/>
      </c>
      <c r="AD69" t="str">
        <f ca="1">IFERROR(VLOOKUP(Funde_observations_osservazioni!U72,Holzqual_mapping,2,FALSE)&amp;"", "")</f>
        <v/>
      </c>
      <c r="AE69" t="str">
        <f ca="1">IFERROR(VLOOKUP(Funde_observations_osservazioni!Z72,Table24_Near_tree[],2,FALSE)&amp;"", "")</f>
        <v/>
      </c>
      <c r="AF69" t="str">
        <f ca="1">IFERROR(VLOOKUP(Funde_observations_osservazioni!AA72,Table24_Near_tree[],2,FALSE)&amp;"", "")</f>
        <v/>
      </c>
      <c r="AG69" t="str">
        <f ca="1">IFERROR(VLOOKUP(Funde_observations_osservazioni!AB72,Table24_Near_tree[],2,FALSE)&amp;"", "")</f>
        <v/>
      </c>
      <c r="AH69" t="str">
        <f ca="1">IFERROR(VLOOKUP(Funde_observations_osservazioni!AC72,Anzfrk_mapping,2,FALSE)&amp;"", "")</f>
        <v/>
      </c>
      <c r="AI69" t="str">
        <f ca="1">IFERROR(VLOOKUP(Funde_observations_osservazioni!AD72,Sex_stage_mapping,2,FALSE)&amp;"", "")</f>
        <v/>
      </c>
      <c r="AJ69" t="str">
        <f ca="1">IFERROR(VLOOKUP(Funde_observations_osservazioni!AE72,Rust_spore_type_mapping,2,FALSE)&amp;"", "")</f>
        <v/>
      </c>
      <c r="AK69" t="str">
        <f>TRIM(Funde_observations_osservazioni!AU72)</f>
        <v/>
      </c>
      <c r="AL69" t="str">
        <f>TRIM( Funde_observations_osservazioni!AH72)</f>
        <v/>
      </c>
      <c r="AM69" t="str">
        <f>TRIM(Funde_observations_osservazioni!AI72)</f>
        <v/>
      </c>
      <c r="AN69" t="str">
        <f ca="1">IFERROR(VLOOKUP(Funde_observations_osservazioni!AG72,Table28_Herbaria[],2,FALSE)&amp;"", "")</f>
        <v/>
      </c>
      <c r="AO69" t="str">
        <f ca="1">IFERROR(VLOOKUP(Funde_observations_osservazioni!AF72,Beleg_mapping,2,FALSE)&amp;"","")</f>
        <v/>
      </c>
      <c r="AP69" t="str">
        <f>IFERROR(VLOOKUP(Funde_observations_osservazioni!AJ72,Tabelle10_literature[],2,FALSE)&amp;"", "")</f>
        <v/>
      </c>
      <c r="AQ69" t="str">
        <f>TRIM(Funde_observations_osservazioni!AV72)</f>
        <v/>
      </c>
      <c r="AR69" t="str">
        <f ca="1">IFERROR(VLOOKUP(Funde_observations_osservazioni!AK72,Rest_mapping,2,0)&amp;"","")</f>
        <v/>
      </c>
      <c r="AS69" t="str">
        <f ca="1">IFERROR(VLOOKUP(Funde_observations_osservazioni!AL72,Oeff_privat_mapping,2,0)&amp;"","")</f>
        <v/>
      </c>
      <c r="AT69" t="str">
        <f ca="1">IFERROR(VLOOKUP(Funde_observations_osservazioni!AM72,Namen_pub_mapping,2,0)&amp;"","")</f>
        <v/>
      </c>
    </row>
    <row r="70" spans="2:46" x14ac:dyDescent="0.45">
      <c r="B70" t="str">
        <f>TRIM(Funde_observations_osservazioni!B73)</f>
        <v/>
      </c>
      <c r="C70" t="str">
        <f>TRIM(Funde_observations_osservazioni!C73)</f>
        <v/>
      </c>
      <c r="D70" t="str">
        <f>TRIM(Funde_observations_osservazioni!D73)</f>
        <v/>
      </c>
      <c r="E70" t="str">
        <f>TRIM(Funde_observations_osservazioni!AN73)</f>
        <v/>
      </c>
      <c r="F70" t="str">
        <f>TRIM(Funde_observations_osservazioni!AO73)</f>
        <v/>
      </c>
      <c r="G70" t="str">
        <f>TRIM(Funde_observations_osservazioni!AP73)</f>
        <v/>
      </c>
      <c r="H70" t="str">
        <f>TRIM(Funde_observations_osservazioni!AQ73)</f>
        <v/>
      </c>
      <c r="I70" t="str">
        <f>TRIM(Funde_observations_osservazioni!AR73)</f>
        <v/>
      </c>
      <c r="J70" t="str">
        <f>TRIM(Funde_observations_osservazioni!AS73)</f>
        <v/>
      </c>
      <c r="K70" t="str">
        <f>IFERROR(VLOOKUP(Funde_observations_osservazioni!E73,Table31_Praezis[], 2, FALSE)&amp;"", "")</f>
        <v/>
      </c>
      <c r="L70" t="str">
        <f>TRIM(Funde_observations_osservazioni!AT73)</f>
        <v/>
      </c>
      <c r="M70" t="str">
        <f>TRIM(Funde_observations_osservazioni!F73)</f>
        <v/>
      </c>
      <c r="N70" t="str">
        <f>TRIM(Funde_observations_osservazioni!G73)</f>
        <v/>
      </c>
      <c r="O70" t="str">
        <f>TRIM(Funde_observations_osservazioni!H73)</f>
        <v/>
      </c>
      <c r="P70" s="161" t="str">
        <f>IF(Funde_observations_osservazioni!I73=0, "", TEXT(Funde_observations_osservazioni!I73,"dd/mm/yyyy"))</f>
        <v/>
      </c>
      <c r="Q70" t="str">
        <f>IFERROR(VLOOKUP(Funde_observations_osservazioni!J73,Table32_Datkante[],2,FALSE)&amp;"",  "")</f>
        <v/>
      </c>
      <c r="R70" t="str">
        <f>Funde_observations_osservazioni!K73&amp;""</f>
        <v/>
      </c>
      <c r="S70" t="str">
        <f>Funde_observations_osservazioni!L73&amp;""</f>
        <v/>
      </c>
      <c r="T70" t="str">
        <f>Funde_observations_osservazioni!N73&amp;""</f>
        <v/>
      </c>
      <c r="U70" t="str">
        <f>Funde_observations_osservazioni!O73&amp;""</f>
        <v/>
      </c>
      <c r="V70" t="str">
        <f>Funde_observations_osservazioni!P73&amp;""</f>
        <v/>
      </c>
      <c r="W70" t="str">
        <f ca="1">IFERROR(VLOOKUP(Funde_observations_osservazioni!V73,Table30_Delarze[],2,FALSE)&amp;"", "")</f>
        <v/>
      </c>
      <c r="X70" t="str">
        <f>IFERROR(VLOOKUP(Funde_observations_osservazioni!R73,Table6_Subgrob[],2,FALSE)&amp;"","")</f>
        <v/>
      </c>
      <c r="Y70" t="str">
        <f>IFERROR(VLOOKUP(Funde_observations_osservazioni!S73,#REF!,2,FALSE)&amp;"", "")</f>
        <v/>
      </c>
      <c r="Z70" t="str">
        <f ca="1">IFERROR(VLOOKUP(Funde_observations_osservazioni!W73,Table245_Host_tree[],2,FALSE)&amp;"", "")</f>
        <v/>
      </c>
      <c r="AA70" t="str">
        <f>TRIM(Funde_observations_osservazioni!X73)</f>
        <v/>
      </c>
      <c r="AB70" t="str">
        <f>TRIM(Funde_observations_osservazioni!Y73)</f>
        <v/>
      </c>
      <c r="AC70" t="str">
        <f ca="1">IFERROR(VLOOKUP(Funde_observations_osservazioni!T73,Holzabgr_mapping,2,FALSE)&amp;"", "")</f>
        <v/>
      </c>
      <c r="AD70" t="str">
        <f ca="1">IFERROR(VLOOKUP(Funde_observations_osservazioni!U73,Holzqual_mapping,2,FALSE)&amp;"", "")</f>
        <v/>
      </c>
      <c r="AE70" t="str">
        <f ca="1">IFERROR(VLOOKUP(Funde_observations_osservazioni!Z73,Table24_Near_tree[],2,FALSE)&amp;"", "")</f>
        <v/>
      </c>
      <c r="AF70" t="str">
        <f ca="1">IFERROR(VLOOKUP(Funde_observations_osservazioni!AA73,Table24_Near_tree[],2,FALSE)&amp;"", "")</f>
        <v/>
      </c>
      <c r="AG70" t="str">
        <f ca="1">IFERROR(VLOOKUP(Funde_observations_osservazioni!AB73,Table24_Near_tree[],2,FALSE)&amp;"", "")</f>
        <v/>
      </c>
      <c r="AH70" t="str">
        <f ca="1">IFERROR(VLOOKUP(Funde_observations_osservazioni!AC73,Anzfrk_mapping,2,FALSE)&amp;"", "")</f>
        <v/>
      </c>
      <c r="AI70" t="str">
        <f ca="1">IFERROR(VLOOKUP(Funde_observations_osservazioni!AD73,Sex_stage_mapping,2,FALSE)&amp;"", "")</f>
        <v/>
      </c>
      <c r="AJ70" t="str">
        <f ca="1">IFERROR(VLOOKUP(Funde_observations_osservazioni!AE73,Rust_spore_type_mapping,2,FALSE)&amp;"", "")</f>
        <v/>
      </c>
      <c r="AK70" t="str">
        <f>TRIM(Funde_observations_osservazioni!AU73)</f>
        <v/>
      </c>
      <c r="AL70" t="str">
        <f>TRIM( Funde_observations_osservazioni!AH73)</f>
        <v/>
      </c>
      <c r="AM70" t="str">
        <f>TRIM(Funde_observations_osservazioni!AI73)</f>
        <v/>
      </c>
      <c r="AN70" t="str">
        <f ca="1">IFERROR(VLOOKUP(Funde_observations_osservazioni!AG73,Table28_Herbaria[],2,FALSE)&amp;"", "")</f>
        <v/>
      </c>
      <c r="AO70" t="str">
        <f ca="1">IFERROR(VLOOKUP(Funde_observations_osservazioni!AF73,Beleg_mapping,2,FALSE)&amp;"","")</f>
        <v/>
      </c>
      <c r="AP70" t="str">
        <f>IFERROR(VLOOKUP(Funde_observations_osservazioni!AJ73,Tabelle10_literature[],2,FALSE)&amp;"", "")</f>
        <v/>
      </c>
      <c r="AQ70" t="str">
        <f>TRIM(Funde_observations_osservazioni!AV73)</f>
        <v/>
      </c>
      <c r="AR70" t="str">
        <f ca="1">IFERROR(VLOOKUP(Funde_observations_osservazioni!AK73,Rest_mapping,2,0)&amp;"","")</f>
        <v/>
      </c>
      <c r="AS70" t="str">
        <f ca="1">IFERROR(VLOOKUP(Funde_observations_osservazioni!AL73,Oeff_privat_mapping,2,0)&amp;"","")</f>
        <v/>
      </c>
      <c r="AT70" t="str">
        <f ca="1">IFERROR(VLOOKUP(Funde_observations_osservazioni!AM73,Namen_pub_mapping,2,0)&amp;"","")</f>
        <v/>
      </c>
    </row>
    <row r="71" spans="2:46" x14ac:dyDescent="0.45">
      <c r="B71" t="str">
        <f>TRIM(Funde_observations_osservazioni!B74)</f>
        <v/>
      </c>
      <c r="C71" t="str">
        <f>TRIM(Funde_observations_osservazioni!C74)</f>
        <v/>
      </c>
      <c r="D71" t="str">
        <f>TRIM(Funde_observations_osservazioni!D74)</f>
        <v/>
      </c>
      <c r="E71" t="str">
        <f>TRIM(Funde_observations_osservazioni!AN74)</f>
        <v/>
      </c>
      <c r="F71" t="str">
        <f>TRIM(Funde_observations_osservazioni!AO74)</f>
        <v/>
      </c>
      <c r="G71" t="str">
        <f>TRIM(Funde_observations_osservazioni!AP74)</f>
        <v/>
      </c>
      <c r="H71" t="str">
        <f>TRIM(Funde_observations_osservazioni!AQ74)</f>
        <v/>
      </c>
      <c r="I71" t="str">
        <f>TRIM(Funde_observations_osservazioni!AR74)</f>
        <v/>
      </c>
      <c r="J71" t="str">
        <f>TRIM(Funde_observations_osservazioni!AS74)</f>
        <v/>
      </c>
      <c r="K71" t="str">
        <f>IFERROR(VLOOKUP(Funde_observations_osservazioni!E74,Table31_Praezis[], 2, FALSE)&amp;"", "")</f>
        <v/>
      </c>
      <c r="L71" t="str">
        <f>TRIM(Funde_observations_osservazioni!AT74)</f>
        <v/>
      </c>
      <c r="M71" t="str">
        <f>TRIM(Funde_observations_osservazioni!F74)</f>
        <v/>
      </c>
      <c r="N71" t="str">
        <f>TRIM(Funde_observations_osservazioni!G74)</f>
        <v/>
      </c>
      <c r="O71" t="str">
        <f>TRIM(Funde_observations_osservazioni!H74)</f>
        <v/>
      </c>
      <c r="P71" s="161" t="str">
        <f>IF(Funde_observations_osservazioni!I74=0, "", TEXT(Funde_observations_osservazioni!I74,"dd/mm/yyyy"))</f>
        <v/>
      </c>
      <c r="Q71" t="str">
        <f>IFERROR(VLOOKUP(Funde_observations_osservazioni!J74,Table32_Datkante[],2,FALSE)&amp;"",  "")</f>
        <v/>
      </c>
      <c r="R71" t="str">
        <f>Funde_observations_osservazioni!K74&amp;""</f>
        <v/>
      </c>
      <c r="S71" t="str">
        <f>Funde_observations_osservazioni!L74&amp;""</f>
        <v/>
      </c>
      <c r="T71" t="str">
        <f>Funde_observations_osservazioni!N74&amp;""</f>
        <v/>
      </c>
      <c r="U71" t="str">
        <f>Funde_observations_osservazioni!O74&amp;""</f>
        <v/>
      </c>
      <c r="V71" t="str">
        <f>Funde_observations_osservazioni!P74&amp;""</f>
        <v/>
      </c>
      <c r="W71" t="str">
        <f ca="1">IFERROR(VLOOKUP(Funde_observations_osservazioni!V74,Table30_Delarze[],2,FALSE)&amp;"", "")</f>
        <v/>
      </c>
      <c r="X71" t="str">
        <f>IFERROR(VLOOKUP(Funde_observations_osservazioni!R74,Table6_Subgrob[],2,FALSE)&amp;"","")</f>
        <v/>
      </c>
      <c r="Y71" t="str">
        <f>IFERROR(VLOOKUP(Funde_observations_osservazioni!S74,#REF!,2,FALSE)&amp;"", "")</f>
        <v/>
      </c>
      <c r="Z71" t="str">
        <f ca="1">IFERROR(VLOOKUP(Funde_observations_osservazioni!W74,Table245_Host_tree[],2,FALSE)&amp;"", "")</f>
        <v/>
      </c>
      <c r="AA71" t="str">
        <f>TRIM(Funde_observations_osservazioni!X74)</f>
        <v/>
      </c>
      <c r="AB71" t="str">
        <f>TRIM(Funde_observations_osservazioni!Y74)</f>
        <v/>
      </c>
      <c r="AC71" t="str">
        <f ca="1">IFERROR(VLOOKUP(Funde_observations_osservazioni!T74,Holzabgr_mapping,2,FALSE)&amp;"", "")</f>
        <v/>
      </c>
      <c r="AD71" t="str">
        <f ca="1">IFERROR(VLOOKUP(Funde_observations_osservazioni!U74,Holzqual_mapping,2,FALSE)&amp;"", "")</f>
        <v/>
      </c>
      <c r="AE71" t="str">
        <f ca="1">IFERROR(VLOOKUP(Funde_observations_osservazioni!Z74,Table24_Near_tree[],2,FALSE)&amp;"", "")</f>
        <v/>
      </c>
      <c r="AF71" t="str">
        <f ca="1">IFERROR(VLOOKUP(Funde_observations_osservazioni!AA74,Table24_Near_tree[],2,FALSE)&amp;"", "")</f>
        <v/>
      </c>
      <c r="AG71" t="str">
        <f ca="1">IFERROR(VLOOKUP(Funde_observations_osservazioni!AB74,Table24_Near_tree[],2,FALSE)&amp;"", "")</f>
        <v/>
      </c>
      <c r="AH71" t="str">
        <f ca="1">IFERROR(VLOOKUP(Funde_observations_osservazioni!AC74,Anzfrk_mapping,2,FALSE)&amp;"", "")</f>
        <v/>
      </c>
      <c r="AI71" t="str">
        <f ca="1">IFERROR(VLOOKUP(Funde_observations_osservazioni!AD74,Sex_stage_mapping,2,FALSE)&amp;"", "")</f>
        <v/>
      </c>
      <c r="AJ71" t="str">
        <f ca="1">IFERROR(VLOOKUP(Funde_observations_osservazioni!AE74,Rust_spore_type_mapping,2,FALSE)&amp;"", "")</f>
        <v/>
      </c>
      <c r="AK71" t="str">
        <f>TRIM(Funde_observations_osservazioni!AU74)</f>
        <v/>
      </c>
      <c r="AL71" t="str">
        <f>TRIM( Funde_observations_osservazioni!AH74)</f>
        <v/>
      </c>
      <c r="AM71" t="str">
        <f>TRIM(Funde_observations_osservazioni!AI74)</f>
        <v/>
      </c>
      <c r="AN71" t="str">
        <f ca="1">IFERROR(VLOOKUP(Funde_observations_osservazioni!AG74,Table28_Herbaria[],2,FALSE)&amp;"", "")</f>
        <v/>
      </c>
      <c r="AO71" t="str">
        <f ca="1">IFERROR(VLOOKUP(Funde_observations_osservazioni!AF74,Beleg_mapping,2,FALSE)&amp;"","")</f>
        <v/>
      </c>
      <c r="AP71" t="str">
        <f>IFERROR(VLOOKUP(Funde_observations_osservazioni!AJ74,Tabelle10_literature[],2,FALSE)&amp;"", "")</f>
        <v/>
      </c>
      <c r="AQ71" t="str">
        <f>TRIM(Funde_observations_osservazioni!AV74)</f>
        <v/>
      </c>
      <c r="AR71" t="str">
        <f ca="1">IFERROR(VLOOKUP(Funde_observations_osservazioni!AK74,Rest_mapping,2,0)&amp;"","")</f>
        <v/>
      </c>
      <c r="AS71" t="str">
        <f ca="1">IFERROR(VLOOKUP(Funde_observations_osservazioni!AL74,Oeff_privat_mapping,2,0)&amp;"","")</f>
        <v/>
      </c>
      <c r="AT71" t="str">
        <f ca="1">IFERROR(VLOOKUP(Funde_observations_osservazioni!AM74,Namen_pub_mapping,2,0)&amp;"","")</f>
        <v/>
      </c>
    </row>
    <row r="72" spans="2:46" x14ac:dyDescent="0.45">
      <c r="B72" t="str">
        <f>TRIM(Funde_observations_osservazioni!B75)</f>
        <v/>
      </c>
      <c r="C72" t="str">
        <f>TRIM(Funde_observations_osservazioni!C75)</f>
        <v/>
      </c>
      <c r="D72" t="str">
        <f>TRIM(Funde_observations_osservazioni!D75)</f>
        <v/>
      </c>
      <c r="E72" t="str">
        <f>TRIM(Funde_observations_osservazioni!AN75)</f>
        <v/>
      </c>
      <c r="F72" t="str">
        <f>TRIM(Funde_observations_osservazioni!AO75)</f>
        <v/>
      </c>
      <c r="G72" t="str">
        <f>TRIM(Funde_observations_osservazioni!AP75)</f>
        <v/>
      </c>
      <c r="H72" t="str">
        <f>TRIM(Funde_observations_osservazioni!AQ75)</f>
        <v/>
      </c>
      <c r="I72" t="str">
        <f>TRIM(Funde_observations_osservazioni!AR75)</f>
        <v/>
      </c>
      <c r="J72" t="str">
        <f>TRIM(Funde_observations_osservazioni!AS75)</f>
        <v/>
      </c>
      <c r="K72" t="str">
        <f>IFERROR(VLOOKUP(Funde_observations_osservazioni!E75,Table31_Praezis[], 2, FALSE)&amp;"", "")</f>
        <v/>
      </c>
      <c r="L72" t="str">
        <f>TRIM(Funde_observations_osservazioni!AT75)</f>
        <v/>
      </c>
      <c r="M72" t="str">
        <f>TRIM(Funde_observations_osservazioni!F75)</f>
        <v/>
      </c>
      <c r="N72" t="str">
        <f>TRIM(Funde_observations_osservazioni!G75)</f>
        <v/>
      </c>
      <c r="O72" t="str">
        <f>TRIM(Funde_observations_osservazioni!H75)</f>
        <v/>
      </c>
      <c r="P72" s="161" t="str">
        <f>IF(Funde_observations_osservazioni!I75=0, "", TEXT(Funde_observations_osservazioni!I75,"dd/mm/yyyy"))</f>
        <v/>
      </c>
      <c r="Q72" t="str">
        <f>IFERROR(VLOOKUP(Funde_observations_osservazioni!J75,Table32_Datkante[],2,FALSE)&amp;"",  "")</f>
        <v/>
      </c>
      <c r="R72" t="str">
        <f>Funde_observations_osservazioni!K75&amp;""</f>
        <v/>
      </c>
      <c r="S72" t="str">
        <f>Funde_observations_osservazioni!L75&amp;""</f>
        <v/>
      </c>
      <c r="T72" t="str">
        <f>Funde_observations_osservazioni!N75&amp;""</f>
        <v/>
      </c>
      <c r="U72" t="str">
        <f>Funde_observations_osservazioni!O75&amp;""</f>
        <v/>
      </c>
      <c r="V72" t="str">
        <f>Funde_observations_osservazioni!P75&amp;""</f>
        <v/>
      </c>
      <c r="W72" t="str">
        <f ca="1">IFERROR(VLOOKUP(Funde_observations_osservazioni!V75,Table30_Delarze[],2,FALSE)&amp;"", "")</f>
        <v/>
      </c>
      <c r="X72" t="str">
        <f>IFERROR(VLOOKUP(Funde_observations_osservazioni!R75,Table6_Subgrob[],2,FALSE)&amp;"","")</f>
        <v/>
      </c>
      <c r="Y72" t="str">
        <f>IFERROR(VLOOKUP(Funde_observations_osservazioni!S75,#REF!,2,FALSE)&amp;"", "")</f>
        <v/>
      </c>
      <c r="Z72" t="str">
        <f ca="1">IFERROR(VLOOKUP(Funde_observations_osservazioni!W75,Table245_Host_tree[],2,FALSE)&amp;"", "")</f>
        <v/>
      </c>
      <c r="AA72" t="str">
        <f>TRIM(Funde_observations_osservazioni!X75)</f>
        <v/>
      </c>
      <c r="AB72" t="str">
        <f>TRIM(Funde_observations_osservazioni!Y75)</f>
        <v/>
      </c>
      <c r="AC72" t="str">
        <f ca="1">IFERROR(VLOOKUP(Funde_observations_osservazioni!T75,Holzabgr_mapping,2,FALSE)&amp;"", "")</f>
        <v/>
      </c>
      <c r="AD72" t="str">
        <f ca="1">IFERROR(VLOOKUP(Funde_observations_osservazioni!U75,Holzqual_mapping,2,FALSE)&amp;"", "")</f>
        <v/>
      </c>
      <c r="AE72" t="str">
        <f ca="1">IFERROR(VLOOKUP(Funde_observations_osservazioni!Z75,Table24_Near_tree[],2,FALSE)&amp;"", "")</f>
        <v/>
      </c>
      <c r="AF72" t="str">
        <f ca="1">IFERROR(VLOOKUP(Funde_observations_osservazioni!AA75,Table24_Near_tree[],2,FALSE)&amp;"", "")</f>
        <v/>
      </c>
      <c r="AG72" t="str">
        <f ca="1">IFERROR(VLOOKUP(Funde_observations_osservazioni!AB75,Table24_Near_tree[],2,FALSE)&amp;"", "")</f>
        <v/>
      </c>
      <c r="AH72" t="str">
        <f ca="1">IFERROR(VLOOKUP(Funde_observations_osservazioni!AC75,Anzfrk_mapping,2,FALSE)&amp;"", "")</f>
        <v/>
      </c>
      <c r="AI72" t="str">
        <f ca="1">IFERROR(VLOOKUP(Funde_observations_osservazioni!AD75,Sex_stage_mapping,2,FALSE)&amp;"", "")</f>
        <v/>
      </c>
      <c r="AJ72" t="str">
        <f ca="1">IFERROR(VLOOKUP(Funde_observations_osservazioni!AE75,Rust_spore_type_mapping,2,FALSE)&amp;"", "")</f>
        <v/>
      </c>
      <c r="AK72" t="str">
        <f>TRIM(Funde_observations_osservazioni!AU75)</f>
        <v/>
      </c>
      <c r="AL72" t="str">
        <f>TRIM( Funde_observations_osservazioni!AH75)</f>
        <v/>
      </c>
      <c r="AM72" t="str">
        <f>TRIM(Funde_observations_osservazioni!AI75)</f>
        <v/>
      </c>
      <c r="AN72" t="str">
        <f ca="1">IFERROR(VLOOKUP(Funde_observations_osservazioni!AG75,Table28_Herbaria[],2,FALSE)&amp;"", "")</f>
        <v/>
      </c>
      <c r="AO72" t="str">
        <f ca="1">IFERROR(VLOOKUP(Funde_observations_osservazioni!AF75,Beleg_mapping,2,FALSE)&amp;"","")</f>
        <v/>
      </c>
      <c r="AP72" t="str">
        <f>IFERROR(VLOOKUP(Funde_observations_osservazioni!AJ75,Tabelle10_literature[],2,FALSE)&amp;"", "")</f>
        <v/>
      </c>
      <c r="AQ72" t="str">
        <f>TRIM(Funde_observations_osservazioni!AV75)</f>
        <v/>
      </c>
      <c r="AR72" t="str">
        <f ca="1">IFERROR(VLOOKUP(Funde_observations_osservazioni!AK75,Rest_mapping,2,0)&amp;"","")</f>
        <v/>
      </c>
      <c r="AS72" t="str">
        <f ca="1">IFERROR(VLOOKUP(Funde_observations_osservazioni!AL75,Oeff_privat_mapping,2,0)&amp;"","")</f>
        <v/>
      </c>
      <c r="AT72" t="str">
        <f ca="1">IFERROR(VLOOKUP(Funde_observations_osservazioni!AM75,Namen_pub_mapping,2,0)&amp;"","")</f>
        <v/>
      </c>
    </row>
    <row r="73" spans="2:46" x14ac:dyDescent="0.45">
      <c r="B73" t="str">
        <f>TRIM(Funde_observations_osservazioni!B76)</f>
        <v/>
      </c>
      <c r="C73" t="str">
        <f>TRIM(Funde_observations_osservazioni!C76)</f>
        <v/>
      </c>
      <c r="D73" t="str">
        <f>TRIM(Funde_observations_osservazioni!D76)</f>
        <v/>
      </c>
      <c r="E73" t="str">
        <f>TRIM(Funde_observations_osservazioni!AN76)</f>
        <v/>
      </c>
      <c r="F73" t="str">
        <f>TRIM(Funde_observations_osservazioni!AO76)</f>
        <v/>
      </c>
      <c r="G73" t="str">
        <f>TRIM(Funde_observations_osservazioni!AP76)</f>
        <v/>
      </c>
      <c r="H73" t="str">
        <f>TRIM(Funde_observations_osservazioni!AQ76)</f>
        <v/>
      </c>
      <c r="I73" t="str">
        <f>TRIM(Funde_observations_osservazioni!AR76)</f>
        <v/>
      </c>
      <c r="J73" t="str">
        <f>TRIM(Funde_observations_osservazioni!AS76)</f>
        <v/>
      </c>
      <c r="K73" t="str">
        <f>IFERROR(VLOOKUP(Funde_observations_osservazioni!E76,Table31_Praezis[], 2, FALSE)&amp;"", "")</f>
        <v/>
      </c>
      <c r="L73" t="str">
        <f>TRIM(Funde_observations_osservazioni!AT76)</f>
        <v/>
      </c>
      <c r="M73" t="str">
        <f>TRIM(Funde_observations_osservazioni!F76)</f>
        <v/>
      </c>
      <c r="N73" t="str">
        <f>TRIM(Funde_observations_osservazioni!G76)</f>
        <v/>
      </c>
      <c r="O73" t="str">
        <f>TRIM(Funde_observations_osservazioni!H76)</f>
        <v/>
      </c>
      <c r="P73" s="161" t="str">
        <f>IF(Funde_observations_osservazioni!I76=0, "", TEXT(Funde_observations_osservazioni!I76,"dd/mm/yyyy"))</f>
        <v/>
      </c>
      <c r="Q73" t="str">
        <f>IFERROR(VLOOKUP(Funde_observations_osservazioni!J76,Table32_Datkante[],2,FALSE)&amp;"",  "")</f>
        <v/>
      </c>
      <c r="R73" t="str">
        <f>Funde_observations_osservazioni!K76&amp;""</f>
        <v/>
      </c>
      <c r="S73" t="str">
        <f>Funde_observations_osservazioni!L76&amp;""</f>
        <v/>
      </c>
      <c r="T73" t="str">
        <f>Funde_observations_osservazioni!N76&amp;""</f>
        <v/>
      </c>
      <c r="U73" t="str">
        <f>Funde_observations_osservazioni!O76&amp;""</f>
        <v/>
      </c>
      <c r="V73" t="str">
        <f>Funde_observations_osservazioni!P76&amp;""</f>
        <v/>
      </c>
      <c r="W73" t="str">
        <f ca="1">IFERROR(VLOOKUP(Funde_observations_osservazioni!V76,Table30_Delarze[],2,FALSE)&amp;"", "")</f>
        <v/>
      </c>
      <c r="X73" t="str">
        <f>IFERROR(VLOOKUP(Funde_observations_osservazioni!R76,Table6_Subgrob[],2,FALSE)&amp;"","")</f>
        <v/>
      </c>
      <c r="Y73" t="str">
        <f>IFERROR(VLOOKUP(Funde_observations_osservazioni!S76,#REF!,2,FALSE)&amp;"", "")</f>
        <v/>
      </c>
      <c r="Z73" t="str">
        <f ca="1">IFERROR(VLOOKUP(Funde_observations_osservazioni!W76,Table245_Host_tree[],2,FALSE)&amp;"", "")</f>
        <v/>
      </c>
      <c r="AA73" t="str">
        <f>TRIM(Funde_observations_osservazioni!X76)</f>
        <v/>
      </c>
      <c r="AB73" t="str">
        <f>TRIM(Funde_observations_osservazioni!Y76)</f>
        <v/>
      </c>
      <c r="AC73" t="str">
        <f ca="1">IFERROR(VLOOKUP(Funde_observations_osservazioni!T76,Holzabgr_mapping,2,FALSE)&amp;"", "")</f>
        <v/>
      </c>
      <c r="AD73" t="str">
        <f ca="1">IFERROR(VLOOKUP(Funde_observations_osservazioni!U76,Holzqual_mapping,2,FALSE)&amp;"", "")</f>
        <v/>
      </c>
      <c r="AE73" t="str">
        <f ca="1">IFERROR(VLOOKUP(Funde_observations_osservazioni!Z76,Table24_Near_tree[],2,FALSE)&amp;"", "")</f>
        <v/>
      </c>
      <c r="AF73" t="str">
        <f ca="1">IFERROR(VLOOKUP(Funde_observations_osservazioni!AA76,Table24_Near_tree[],2,FALSE)&amp;"", "")</f>
        <v/>
      </c>
      <c r="AG73" t="str">
        <f ca="1">IFERROR(VLOOKUP(Funde_observations_osservazioni!AB76,Table24_Near_tree[],2,FALSE)&amp;"", "")</f>
        <v/>
      </c>
      <c r="AH73" t="str">
        <f ca="1">IFERROR(VLOOKUP(Funde_observations_osservazioni!AC76,Anzfrk_mapping,2,FALSE)&amp;"", "")</f>
        <v/>
      </c>
      <c r="AI73" t="str">
        <f ca="1">IFERROR(VLOOKUP(Funde_observations_osservazioni!AD76,Sex_stage_mapping,2,FALSE)&amp;"", "")</f>
        <v/>
      </c>
      <c r="AJ73" t="str">
        <f ca="1">IFERROR(VLOOKUP(Funde_observations_osservazioni!AE76,Rust_spore_type_mapping,2,FALSE)&amp;"", "")</f>
        <v/>
      </c>
      <c r="AK73" t="str">
        <f>TRIM(Funde_observations_osservazioni!AU76)</f>
        <v/>
      </c>
      <c r="AL73" t="str">
        <f>TRIM( Funde_observations_osservazioni!AH76)</f>
        <v/>
      </c>
      <c r="AM73" t="str">
        <f>TRIM(Funde_observations_osservazioni!AI76)</f>
        <v/>
      </c>
      <c r="AN73" t="str">
        <f ca="1">IFERROR(VLOOKUP(Funde_observations_osservazioni!AG76,Table28_Herbaria[],2,FALSE)&amp;"", "")</f>
        <v/>
      </c>
      <c r="AO73" t="str">
        <f ca="1">IFERROR(VLOOKUP(Funde_observations_osservazioni!AF76,Beleg_mapping,2,FALSE)&amp;"","")</f>
        <v/>
      </c>
      <c r="AP73" t="str">
        <f>IFERROR(VLOOKUP(Funde_observations_osservazioni!AJ76,Tabelle10_literature[],2,FALSE)&amp;"", "")</f>
        <v/>
      </c>
      <c r="AQ73" t="str">
        <f>TRIM(Funde_observations_osservazioni!AV76)</f>
        <v/>
      </c>
      <c r="AR73" t="str">
        <f ca="1">IFERROR(VLOOKUP(Funde_observations_osservazioni!AK76,Rest_mapping,2,0)&amp;"","")</f>
        <v/>
      </c>
      <c r="AS73" t="str">
        <f ca="1">IFERROR(VLOOKUP(Funde_observations_osservazioni!AL76,Oeff_privat_mapping,2,0)&amp;"","")</f>
        <v/>
      </c>
      <c r="AT73" t="str">
        <f ca="1">IFERROR(VLOOKUP(Funde_observations_osservazioni!AM76,Namen_pub_mapping,2,0)&amp;"","")</f>
        <v/>
      </c>
    </row>
    <row r="74" spans="2:46" x14ac:dyDescent="0.45">
      <c r="B74" t="str">
        <f>TRIM(Funde_observations_osservazioni!B77)</f>
        <v/>
      </c>
      <c r="C74" t="str">
        <f>TRIM(Funde_observations_osservazioni!C77)</f>
        <v/>
      </c>
      <c r="D74" t="str">
        <f>TRIM(Funde_observations_osservazioni!D77)</f>
        <v/>
      </c>
      <c r="E74" t="str">
        <f>TRIM(Funde_observations_osservazioni!AN77)</f>
        <v/>
      </c>
      <c r="F74" t="str">
        <f>TRIM(Funde_observations_osservazioni!AO77)</f>
        <v/>
      </c>
      <c r="G74" t="str">
        <f>TRIM(Funde_observations_osservazioni!AP77)</f>
        <v/>
      </c>
      <c r="H74" t="str">
        <f>TRIM(Funde_observations_osservazioni!AQ77)</f>
        <v/>
      </c>
      <c r="I74" t="str">
        <f>TRIM(Funde_observations_osservazioni!AR77)</f>
        <v/>
      </c>
      <c r="J74" t="str">
        <f>TRIM(Funde_observations_osservazioni!AS77)</f>
        <v/>
      </c>
      <c r="K74" t="str">
        <f>IFERROR(VLOOKUP(Funde_observations_osservazioni!E77,Table31_Praezis[], 2, FALSE)&amp;"", "")</f>
        <v/>
      </c>
      <c r="L74" t="str">
        <f>TRIM(Funde_observations_osservazioni!AT77)</f>
        <v/>
      </c>
      <c r="M74" t="str">
        <f>TRIM(Funde_observations_osservazioni!F77)</f>
        <v/>
      </c>
      <c r="N74" t="str">
        <f>TRIM(Funde_observations_osservazioni!G77)</f>
        <v/>
      </c>
      <c r="O74" t="str">
        <f>TRIM(Funde_observations_osservazioni!H77)</f>
        <v/>
      </c>
      <c r="P74" s="161" t="str">
        <f>IF(Funde_observations_osservazioni!I77=0, "", TEXT(Funde_observations_osservazioni!I77,"dd/mm/yyyy"))</f>
        <v/>
      </c>
      <c r="Q74" t="str">
        <f>IFERROR(VLOOKUP(Funde_observations_osservazioni!J77,Table32_Datkante[],2,FALSE)&amp;"",  "")</f>
        <v/>
      </c>
      <c r="R74" t="str">
        <f>Funde_observations_osservazioni!K77&amp;""</f>
        <v/>
      </c>
      <c r="S74" t="str">
        <f>Funde_observations_osservazioni!L77&amp;""</f>
        <v/>
      </c>
      <c r="T74" t="str">
        <f>Funde_observations_osservazioni!N77&amp;""</f>
        <v/>
      </c>
      <c r="U74" t="str">
        <f>Funde_observations_osservazioni!O77&amp;""</f>
        <v/>
      </c>
      <c r="V74" t="str">
        <f>Funde_observations_osservazioni!P77&amp;""</f>
        <v/>
      </c>
      <c r="W74" t="str">
        <f ca="1">IFERROR(VLOOKUP(Funde_observations_osservazioni!V77,Table30_Delarze[],2,FALSE)&amp;"", "")</f>
        <v/>
      </c>
      <c r="X74" t="str">
        <f>IFERROR(VLOOKUP(Funde_observations_osservazioni!R77,Table6_Subgrob[],2,FALSE)&amp;"","")</f>
        <v/>
      </c>
      <c r="Y74" t="str">
        <f>IFERROR(VLOOKUP(Funde_observations_osservazioni!S77,#REF!,2,FALSE)&amp;"", "")</f>
        <v/>
      </c>
      <c r="Z74" t="str">
        <f ca="1">IFERROR(VLOOKUP(Funde_observations_osservazioni!W77,Table245_Host_tree[],2,FALSE)&amp;"", "")</f>
        <v/>
      </c>
      <c r="AA74" t="str">
        <f>TRIM(Funde_observations_osservazioni!X77)</f>
        <v/>
      </c>
      <c r="AB74" t="str">
        <f>TRIM(Funde_observations_osservazioni!Y77)</f>
        <v/>
      </c>
      <c r="AC74" t="str">
        <f ca="1">IFERROR(VLOOKUP(Funde_observations_osservazioni!T77,Holzabgr_mapping,2,FALSE)&amp;"", "")</f>
        <v/>
      </c>
      <c r="AD74" t="str">
        <f ca="1">IFERROR(VLOOKUP(Funde_observations_osservazioni!U77,Holzqual_mapping,2,FALSE)&amp;"", "")</f>
        <v/>
      </c>
      <c r="AE74" t="str">
        <f ca="1">IFERROR(VLOOKUP(Funde_observations_osservazioni!Z77,Table24_Near_tree[],2,FALSE)&amp;"", "")</f>
        <v/>
      </c>
      <c r="AF74" t="str">
        <f ca="1">IFERROR(VLOOKUP(Funde_observations_osservazioni!AA77,Table24_Near_tree[],2,FALSE)&amp;"", "")</f>
        <v/>
      </c>
      <c r="AG74" t="str">
        <f ca="1">IFERROR(VLOOKUP(Funde_observations_osservazioni!AB77,Table24_Near_tree[],2,FALSE)&amp;"", "")</f>
        <v/>
      </c>
      <c r="AH74" t="str">
        <f ca="1">IFERROR(VLOOKUP(Funde_observations_osservazioni!AC77,Anzfrk_mapping,2,FALSE)&amp;"", "")</f>
        <v/>
      </c>
      <c r="AI74" t="str">
        <f ca="1">IFERROR(VLOOKUP(Funde_observations_osservazioni!AD77,Sex_stage_mapping,2,FALSE)&amp;"", "")</f>
        <v/>
      </c>
      <c r="AJ74" t="str">
        <f ca="1">IFERROR(VLOOKUP(Funde_observations_osservazioni!AE77,Rust_spore_type_mapping,2,FALSE)&amp;"", "")</f>
        <v/>
      </c>
      <c r="AK74" t="str">
        <f>TRIM(Funde_observations_osservazioni!AU77)</f>
        <v/>
      </c>
      <c r="AL74" t="str">
        <f>TRIM( Funde_observations_osservazioni!AH77)</f>
        <v/>
      </c>
      <c r="AM74" t="str">
        <f>TRIM(Funde_observations_osservazioni!AI77)</f>
        <v/>
      </c>
      <c r="AN74" t="str">
        <f ca="1">IFERROR(VLOOKUP(Funde_observations_osservazioni!AG77,Table28_Herbaria[],2,FALSE)&amp;"", "")</f>
        <v/>
      </c>
      <c r="AO74" t="str">
        <f ca="1">IFERROR(VLOOKUP(Funde_observations_osservazioni!AF77,Beleg_mapping,2,FALSE)&amp;"","")</f>
        <v/>
      </c>
      <c r="AP74" t="str">
        <f>IFERROR(VLOOKUP(Funde_observations_osservazioni!AJ77,Tabelle10_literature[],2,FALSE)&amp;"", "")</f>
        <v/>
      </c>
      <c r="AQ74" t="str">
        <f>TRIM(Funde_observations_osservazioni!AV77)</f>
        <v/>
      </c>
      <c r="AR74" t="str">
        <f ca="1">IFERROR(VLOOKUP(Funde_observations_osservazioni!AK77,Rest_mapping,2,0)&amp;"","")</f>
        <v/>
      </c>
      <c r="AS74" t="str">
        <f ca="1">IFERROR(VLOOKUP(Funde_observations_osservazioni!AL77,Oeff_privat_mapping,2,0)&amp;"","")</f>
        <v/>
      </c>
      <c r="AT74" t="str">
        <f ca="1">IFERROR(VLOOKUP(Funde_observations_osservazioni!AM77,Namen_pub_mapping,2,0)&amp;"","")</f>
        <v/>
      </c>
    </row>
    <row r="75" spans="2:46" x14ac:dyDescent="0.45">
      <c r="B75" t="str">
        <f>TRIM(Funde_observations_osservazioni!B78)</f>
        <v/>
      </c>
      <c r="C75" t="str">
        <f>TRIM(Funde_observations_osservazioni!C78)</f>
        <v/>
      </c>
      <c r="D75" t="str">
        <f>TRIM(Funde_observations_osservazioni!D78)</f>
        <v/>
      </c>
      <c r="E75" t="str">
        <f>TRIM(Funde_observations_osservazioni!AN78)</f>
        <v/>
      </c>
      <c r="F75" t="str">
        <f>TRIM(Funde_observations_osservazioni!AO78)</f>
        <v/>
      </c>
      <c r="G75" t="str">
        <f>TRIM(Funde_observations_osservazioni!AP78)</f>
        <v/>
      </c>
      <c r="H75" t="str">
        <f>TRIM(Funde_observations_osservazioni!AQ78)</f>
        <v/>
      </c>
      <c r="I75" t="str">
        <f>TRIM(Funde_observations_osservazioni!AR78)</f>
        <v/>
      </c>
      <c r="J75" t="str">
        <f>TRIM(Funde_observations_osservazioni!AS78)</f>
        <v/>
      </c>
      <c r="K75" t="str">
        <f>IFERROR(VLOOKUP(Funde_observations_osservazioni!E78,Table31_Praezis[], 2, FALSE)&amp;"", "")</f>
        <v/>
      </c>
      <c r="L75" t="str">
        <f>TRIM(Funde_observations_osservazioni!AT78)</f>
        <v/>
      </c>
      <c r="M75" t="str">
        <f>TRIM(Funde_observations_osservazioni!F78)</f>
        <v/>
      </c>
      <c r="N75" t="str">
        <f>TRIM(Funde_observations_osservazioni!G78)</f>
        <v/>
      </c>
      <c r="O75" t="str">
        <f>TRIM(Funde_observations_osservazioni!H78)</f>
        <v/>
      </c>
      <c r="P75" s="161" t="str">
        <f>IF(Funde_observations_osservazioni!I78=0, "", TEXT(Funde_observations_osservazioni!I78,"dd/mm/yyyy"))</f>
        <v/>
      </c>
      <c r="Q75" t="str">
        <f>IFERROR(VLOOKUP(Funde_observations_osservazioni!J78,Table32_Datkante[],2,FALSE)&amp;"",  "")</f>
        <v/>
      </c>
      <c r="R75" t="str">
        <f>Funde_observations_osservazioni!K78&amp;""</f>
        <v/>
      </c>
      <c r="S75" t="str">
        <f>Funde_observations_osservazioni!L78&amp;""</f>
        <v/>
      </c>
      <c r="T75" t="str">
        <f>Funde_observations_osservazioni!N78&amp;""</f>
        <v/>
      </c>
      <c r="U75" t="str">
        <f>Funde_observations_osservazioni!O78&amp;""</f>
        <v/>
      </c>
      <c r="V75" t="str">
        <f>Funde_observations_osservazioni!P78&amp;""</f>
        <v/>
      </c>
      <c r="W75" t="str">
        <f ca="1">IFERROR(VLOOKUP(Funde_observations_osservazioni!V78,Table30_Delarze[],2,FALSE)&amp;"", "")</f>
        <v/>
      </c>
      <c r="X75" t="str">
        <f>IFERROR(VLOOKUP(Funde_observations_osservazioni!R78,Table6_Subgrob[],2,FALSE)&amp;"","")</f>
        <v/>
      </c>
      <c r="Y75" t="str">
        <f>IFERROR(VLOOKUP(Funde_observations_osservazioni!S78,#REF!,2,FALSE)&amp;"", "")</f>
        <v/>
      </c>
      <c r="Z75" t="str">
        <f ca="1">IFERROR(VLOOKUP(Funde_observations_osservazioni!W78,Table245_Host_tree[],2,FALSE)&amp;"", "")</f>
        <v/>
      </c>
      <c r="AA75" t="str">
        <f>TRIM(Funde_observations_osservazioni!X78)</f>
        <v/>
      </c>
      <c r="AB75" t="str">
        <f>TRIM(Funde_observations_osservazioni!Y78)</f>
        <v/>
      </c>
      <c r="AC75" t="str">
        <f ca="1">IFERROR(VLOOKUP(Funde_observations_osservazioni!T78,Holzabgr_mapping,2,FALSE)&amp;"", "")</f>
        <v/>
      </c>
      <c r="AD75" t="str">
        <f ca="1">IFERROR(VLOOKUP(Funde_observations_osservazioni!U78,Holzqual_mapping,2,FALSE)&amp;"", "")</f>
        <v/>
      </c>
      <c r="AE75" t="str">
        <f ca="1">IFERROR(VLOOKUP(Funde_observations_osservazioni!Z78,Table24_Near_tree[],2,FALSE)&amp;"", "")</f>
        <v/>
      </c>
      <c r="AF75" t="str">
        <f ca="1">IFERROR(VLOOKUP(Funde_observations_osservazioni!AA78,Table24_Near_tree[],2,FALSE)&amp;"", "")</f>
        <v/>
      </c>
      <c r="AG75" t="str">
        <f ca="1">IFERROR(VLOOKUP(Funde_observations_osservazioni!AB78,Table24_Near_tree[],2,FALSE)&amp;"", "")</f>
        <v/>
      </c>
      <c r="AH75" t="str">
        <f ca="1">IFERROR(VLOOKUP(Funde_observations_osservazioni!AC78,Anzfrk_mapping,2,FALSE)&amp;"", "")</f>
        <v/>
      </c>
      <c r="AI75" t="str">
        <f ca="1">IFERROR(VLOOKUP(Funde_observations_osservazioni!AD78,Sex_stage_mapping,2,FALSE)&amp;"", "")</f>
        <v/>
      </c>
      <c r="AJ75" t="str">
        <f ca="1">IFERROR(VLOOKUP(Funde_observations_osservazioni!AE78,Rust_spore_type_mapping,2,FALSE)&amp;"", "")</f>
        <v/>
      </c>
      <c r="AK75" t="str">
        <f>TRIM(Funde_observations_osservazioni!AU78)</f>
        <v/>
      </c>
      <c r="AL75" t="str">
        <f>TRIM( Funde_observations_osservazioni!AH78)</f>
        <v/>
      </c>
      <c r="AM75" t="str">
        <f>TRIM(Funde_observations_osservazioni!AI78)</f>
        <v/>
      </c>
      <c r="AN75" t="str">
        <f ca="1">IFERROR(VLOOKUP(Funde_observations_osservazioni!AG78,Table28_Herbaria[],2,FALSE)&amp;"", "")</f>
        <v/>
      </c>
      <c r="AO75" t="str">
        <f ca="1">IFERROR(VLOOKUP(Funde_observations_osservazioni!AF78,Beleg_mapping,2,FALSE)&amp;"","")</f>
        <v/>
      </c>
      <c r="AP75" t="str">
        <f>IFERROR(VLOOKUP(Funde_observations_osservazioni!AJ78,Tabelle10_literature[],2,FALSE)&amp;"", "")</f>
        <v/>
      </c>
      <c r="AQ75" t="str">
        <f>TRIM(Funde_observations_osservazioni!AV78)</f>
        <v/>
      </c>
      <c r="AR75" t="str">
        <f ca="1">IFERROR(VLOOKUP(Funde_observations_osservazioni!AK78,Rest_mapping,2,0)&amp;"","")</f>
        <v/>
      </c>
      <c r="AS75" t="str">
        <f ca="1">IFERROR(VLOOKUP(Funde_observations_osservazioni!AL78,Oeff_privat_mapping,2,0)&amp;"","")</f>
        <v/>
      </c>
      <c r="AT75" t="str">
        <f ca="1">IFERROR(VLOOKUP(Funde_observations_osservazioni!AM78,Namen_pub_mapping,2,0)&amp;"","")</f>
        <v/>
      </c>
    </row>
    <row r="76" spans="2:46" x14ac:dyDescent="0.45">
      <c r="B76" t="str">
        <f>TRIM(Funde_observations_osservazioni!B79)</f>
        <v/>
      </c>
      <c r="C76" t="str">
        <f>TRIM(Funde_observations_osservazioni!C79)</f>
        <v/>
      </c>
      <c r="D76" t="str">
        <f>TRIM(Funde_observations_osservazioni!D79)</f>
        <v/>
      </c>
      <c r="E76" t="str">
        <f>TRIM(Funde_observations_osservazioni!AN79)</f>
        <v/>
      </c>
      <c r="F76" t="str">
        <f>TRIM(Funde_observations_osservazioni!AO79)</f>
        <v/>
      </c>
      <c r="G76" t="str">
        <f>TRIM(Funde_observations_osservazioni!AP79)</f>
        <v/>
      </c>
      <c r="H76" t="str">
        <f>TRIM(Funde_observations_osservazioni!AQ79)</f>
        <v/>
      </c>
      <c r="I76" t="str">
        <f>TRIM(Funde_observations_osservazioni!AR79)</f>
        <v/>
      </c>
      <c r="J76" t="str">
        <f>TRIM(Funde_observations_osservazioni!AS79)</f>
        <v/>
      </c>
      <c r="K76" t="str">
        <f>IFERROR(VLOOKUP(Funde_observations_osservazioni!E79,Table31_Praezis[], 2, FALSE)&amp;"", "")</f>
        <v/>
      </c>
      <c r="L76" t="str">
        <f>TRIM(Funde_observations_osservazioni!AT79)</f>
        <v/>
      </c>
      <c r="M76" t="str">
        <f>TRIM(Funde_observations_osservazioni!F79)</f>
        <v/>
      </c>
      <c r="N76" t="str">
        <f>TRIM(Funde_observations_osservazioni!G79)</f>
        <v/>
      </c>
      <c r="O76" t="str">
        <f>TRIM(Funde_observations_osservazioni!H79)</f>
        <v/>
      </c>
      <c r="P76" s="161" t="str">
        <f>IF(Funde_observations_osservazioni!I79=0, "", TEXT(Funde_observations_osservazioni!I79,"dd/mm/yyyy"))</f>
        <v/>
      </c>
      <c r="Q76" t="str">
        <f>IFERROR(VLOOKUP(Funde_observations_osservazioni!J79,Table32_Datkante[],2,FALSE)&amp;"",  "")</f>
        <v/>
      </c>
      <c r="R76" t="str">
        <f>Funde_observations_osservazioni!K79&amp;""</f>
        <v/>
      </c>
      <c r="S76" t="str">
        <f>Funde_observations_osservazioni!L79&amp;""</f>
        <v/>
      </c>
      <c r="T76" t="str">
        <f>Funde_observations_osservazioni!N79&amp;""</f>
        <v/>
      </c>
      <c r="U76" t="str">
        <f>Funde_observations_osservazioni!O79&amp;""</f>
        <v/>
      </c>
      <c r="V76" t="str">
        <f>Funde_observations_osservazioni!P79&amp;""</f>
        <v/>
      </c>
      <c r="W76" t="str">
        <f ca="1">IFERROR(VLOOKUP(Funde_observations_osservazioni!V79,Table30_Delarze[],2,FALSE)&amp;"", "")</f>
        <v/>
      </c>
      <c r="X76" t="str">
        <f>IFERROR(VLOOKUP(Funde_observations_osservazioni!R79,Table6_Subgrob[],2,FALSE)&amp;"","")</f>
        <v/>
      </c>
      <c r="Y76" t="str">
        <f>IFERROR(VLOOKUP(Funde_observations_osservazioni!S79,#REF!,2,FALSE)&amp;"", "")</f>
        <v/>
      </c>
      <c r="Z76" t="str">
        <f ca="1">IFERROR(VLOOKUP(Funde_observations_osservazioni!W79,Table245_Host_tree[],2,FALSE)&amp;"", "")</f>
        <v/>
      </c>
      <c r="AA76" t="str">
        <f>TRIM(Funde_observations_osservazioni!X79)</f>
        <v/>
      </c>
      <c r="AB76" t="str">
        <f>TRIM(Funde_observations_osservazioni!Y79)</f>
        <v/>
      </c>
      <c r="AC76" t="str">
        <f ca="1">IFERROR(VLOOKUP(Funde_observations_osservazioni!T79,Holzabgr_mapping,2,FALSE)&amp;"", "")</f>
        <v/>
      </c>
      <c r="AD76" t="str">
        <f ca="1">IFERROR(VLOOKUP(Funde_observations_osservazioni!U79,Holzqual_mapping,2,FALSE)&amp;"", "")</f>
        <v/>
      </c>
      <c r="AE76" t="str">
        <f ca="1">IFERROR(VLOOKUP(Funde_observations_osservazioni!Z79,Table24_Near_tree[],2,FALSE)&amp;"", "")</f>
        <v/>
      </c>
      <c r="AF76" t="str">
        <f ca="1">IFERROR(VLOOKUP(Funde_observations_osservazioni!AA79,Table24_Near_tree[],2,FALSE)&amp;"", "")</f>
        <v/>
      </c>
      <c r="AG76" t="str">
        <f ca="1">IFERROR(VLOOKUP(Funde_observations_osservazioni!AB79,Table24_Near_tree[],2,FALSE)&amp;"", "")</f>
        <v/>
      </c>
      <c r="AH76" t="str">
        <f ca="1">IFERROR(VLOOKUP(Funde_observations_osservazioni!AC79,Anzfrk_mapping,2,FALSE)&amp;"", "")</f>
        <v/>
      </c>
      <c r="AI76" t="str">
        <f ca="1">IFERROR(VLOOKUP(Funde_observations_osservazioni!AD79,Sex_stage_mapping,2,FALSE)&amp;"", "")</f>
        <v/>
      </c>
      <c r="AJ76" t="str">
        <f ca="1">IFERROR(VLOOKUP(Funde_observations_osservazioni!AE79,Rust_spore_type_mapping,2,FALSE)&amp;"", "")</f>
        <v/>
      </c>
      <c r="AK76" t="str">
        <f>TRIM(Funde_observations_osservazioni!AU79)</f>
        <v/>
      </c>
      <c r="AL76" t="str">
        <f>TRIM( Funde_observations_osservazioni!AH79)</f>
        <v/>
      </c>
      <c r="AM76" t="str">
        <f>TRIM(Funde_observations_osservazioni!AI79)</f>
        <v/>
      </c>
      <c r="AN76" t="str">
        <f ca="1">IFERROR(VLOOKUP(Funde_observations_osservazioni!AG79,Table28_Herbaria[],2,FALSE)&amp;"", "")</f>
        <v/>
      </c>
      <c r="AO76" t="str">
        <f ca="1">IFERROR(VLOOKUP(Funde_observations_osservazioni!AF79,Beleg_mapping,2,FALSE)&amp;"","")</f>
        <v/>
      </c>
      <c r="AP76" t="str">
        <f>IFERROR(VLOOKUP(Funde_observations_osservazioni!AJ79,Tabelle10_literature[],2,FALSE)&amp;"", "")</f>
        <v/>
      </c>
      <c r="AQ76" t="str">
        <f>TRIM(Funde_observations_osservazioni!AV79)</f>
        <v/>
      </c>
      <c r="AR76" t="str">
        <f ca="1">IFERROR(VLOOKUP(Funde_observations_osservazioni!AK79,Rest_mapping,2,0)&amp;"","")</f>
        <v/>
      </c>
      <c r="AS76" t="str">
        <f ca="1">IFERROR(VLOOKUP(Funde_observations_osservazioni!AL79,Oeff_privat_mapping,2,0)&amp;"","")</f>
        <v/>
      </c>
      <c r="AT76" t="str">
        <f ca="1">IFERROR(VLOOKUP(Funde_observations_osservazioni!AM79,Namen_pub_mapping,2,0)&amp;"","")</f>
        <v/>
      </c>
    </row>
    <row r="77" spans="2:46" x14ac:dyDescent="0.45">
      <c r="B77" t="str">
        <f>TRIM(Funde_observations_osservazioni!B80)</f>
        <v/>
      </c>
      <c r="C77" t="str">
        <f>TRIM(Funde_observations_osservazioni!C80)</f>
        <v/>
      </c>
      <c r="D77" t="str">
        <f>TRIM(Funde_observations_osservazioni!D80)</f>
        <v/>
      </c>
      <c r="E77" t="str">
        <f>TRIM(Funde_observations_osservazioni!AN80)</f>
        <v/>
      </c>
      <c r="F77" t="str">
        <f>TRIM(Funde_observations_osservazioni!AO80)</f>
        <v/>
      </c>
      <c r="G77" t="str">
        <f>TRIM(Funde_observations_osservazioni!AP80)</f>
        <v/>
      </c>
      <c r="H77" t="str">
        <f>TRIM(Funde_observations_osservazioni!AQ80)</f>
        <v/>
      </c>
      <c r="I77" t="str">
        <f>TRIM(Funde_observations_osservazioni!AR80)</f>
        <v/>
      </c>
      <c r="J77" t="str">
        <f>TRIM(Funde_observations_osservazioni!AS80)</f>
        <v/>
      </c>
      <c r="K77" t="str">
        <f>IFERROR(VLOOKUP(Funde_observations_osservazioni!E80,Table31_Praezis[], 2, FALSE)&amp;"", "")</f>
        <v/>
      </c>
      <c r="L77" t="str">
        <f>TRIM(Funde_observations_osservazioni!AT80)</f>
        <v/>
      </c>
      <c r="M77" t="str">
        <f>TRIM(Funde_observations_osservazioni!F80)</f>
        <v/>
      </c>
      <c r="N77" t="str">
        <f>TRIM(Funde_observations_osservazioni!G80)</f>
        <v/>
      </c>
      <c r="O77" t="str">
        <f>TRIM(Funde_observations_osservazioni!H80)</f>
        <v/>
      </c>
      <c r="P77" s="161" t="str">
        <f>IF(Funde_observations_osservazioni!I80=0, "", TEXT(Funde_observations_osservazioni!I80,"dd/mm/yyyy"))</f>
        <v/>
      </c>
      <c r="Q77" t="str">
        <f>IFERROR(VLOOKUP(Funde_observations_osservazioni!J80,Table32_Datkante[],2,FALSE)&amp;"",  "")</f>
        <v/>
      </c>
      <c r="R77" t="str">
        <f>Funde_observations_osservazioni!K80&amp;""</f>
        <v/>
      </c>
      <c r="S77" t="str">
        <f>Funde_observations_osservazioni!L80&amp;""</f>
        <v/>
      </c>
      <c r="T77" t="str">
        <f>Funde_observations_osservazioni!N80&amp;""</f>
        <v/>
      </c>
      <c r="U77" t="str">
        <f>Funde_observations_osservazioni!O80&amp;""</f>
        <v/>
      </c>
      <c r="V77" t="str">
        <f>Funde_observations_osservazioni!P80&amp;""</f>
        <v/>
      </c>
      <c r="W77" t="str">
        <f ca="1">IFERROR(VLOOKUP(Funde_observations_osservazioni!V80,Table30_Delarze[],2,FALSE)&amp;"", "")</f>
        <v/>
      </c>
      <c r="X77" t="str">
        <f>IFERROR(VLOOKUP(Funde_observations_osservazioni!R80,Table6_Subgrob[],2,FALSE)&amp;"","")</f>
        <v/>
      </c>
      <c r="Y77" t="str">
        <f>IFERROR(VLOOKUP(Funde_observations_osservazioni!S80,#REF!,2,FALSE)&amp;"", "")</f>
        <v/>
      </c>
      <c r="Z77" t="str">
        <f ca="1">IFERROR(VLOOKUP(Funde_observations_osservazioni!W80,Table245_Host_tree[],2,FALSE)&amp;"", "")</f>
        <v/>
      </c>
      <c r="AA77" t="str">
        <f>TRIM(Funde_observations_osservazioni!X80)</f>
        <v/>
      </c>
      <c r="AB77" t="str">
        <f>TRIM(Funde_observations_osservazioni!Y80)</f>
        <v/>
      </c>
      <c r="AC77" t="str">
        <f ca="1">IFERROR(VLOOKUP(Funde_observations_osservazioni!T80,Holzabgr_mapping,2,FALSE)&amp;"", "")</f>
        <v/>
      </c>
      <c r="AD77" t="str">
        <f ca="1">IFERROR(VLOOKUP(Funde_observations_osservazioni!U80,Holzqual_mapping,2,FALSE)&amp;"", "")</f>
        <v/>
      </c>
      <c r="AE77" t="str">
        <f ca="1">IFERROR(VLOOKUP(Funde_observations_osservazioni!Z80,Table24_Near_tree[],2,FALSE)&amp;"", "")</f>
        <v/>
      </c>
      <c r="AF77" t="str">
        <f ca="1">IFERROR(VLOOKUP(Funde_observations_osservazioni!AA80,Table24_Near_tree[],2,FALSE)&amp;"", "")</f>
        <v/>
      </c>
      <c r="AG77" t="str">
        <f ca="1">IFERROR(VLOOKUP(Funde_observations_osservazioni!AB80,Table24_Near_tree[],2,FALSE)&amp;"", "")</f>
        <v/>
      </c>
      <c r="AH77" t="str">
        <f ca="1">IFERROR(VLOOKUP(Funde_observations_osservazioni!AC80,Anzfrk_mapping,2,FALSE)&amp;"", "")</f>
        <v/>
      </c>
      <c r="AI77" t="str">
        <f ca="1">IFERROR(VLOOKUP(Funde_observations_osservazioni!AD80,Sex_stage_mapping,2,FALSE)&amp;"", "")</f>
        <v/>
      </c>
      <c r="AJ77" t="str">
        <f ca="1">IFERROR(VLOOKUP(Funde_observations_osservazioni!AE80,Rust_spore_type_mapping,2,FALSE)&amp;"", "")</f>
        <v/>
      </c>
      <c r="AK77" t="str">
        <f>TRIM(Funde_observations_osservazioni!AU80)</f>
        <v/>
      </c>
      <c r="AL77" t="str">
        <f>TRIM( Funde_observations_osservazioni!AH80)</f>
        <v/>
      </c>
      <c r="AM77" t="str">
        <f>TRIM(Funde_observations_osservazioni!AI80)</f>
        <v/>
      </c>
      <c r="AN77" t="str">
        <f ca="1">IFERROR(VLOOKUP(Funde_observations_osservazioni!AG80,Table28_Herbaria[],2,FALSE)&amp;"", "")</f>
        <v/>
      </c>
      <c r="AO77" t="str">
        <f ca="1">IFERROR(VLOOKUP(Funde_observations_osservazioni!AF80,Beleg_mapping,2,FALSE)&amp;"","")</f>
        <v/>
      </c>
      <c r="AP77" t="str">
        <f>IFERROR(VLOOKUP(Funde_observations_osservazioni!AJ80,Tabelle10_literature[],2,FALSE)&amp;"", "")</f>
        <v/>
      </c>
      <c r="AQ77" t="str">
        <f>TRIM(Funde_observations_osservazioni!AV80)</f>
        <v/>
      </c>
      <c r="AR77" t="str">
        <f ca="1">IFERROR(VLOOKUP(Funde_observations_osservazioni!AK80,Rest_mapping,2,0)&amp;"","")</f>
        <v/>
      </c>
      <c r="AS77" t="str">
        <f ca="1">IFERROR(VLOOKUP(Funde_observations_osservazioni!AL80,Oeff_privat_mapping,2,0)&amp;"","")</f>
        <v/>
      </c>
      <c r="AT77" t="str">
        <f ca="1">IFERROR(VLOOKUP(Funde_observations_osservazioni!AM80,Namen_pub_mapping,2,0)&amp;"","")</f>
        <v/>
      </c>
    </row>
    <row r="78" spans="2:46" x14ac:dyDescent="0.45">
      <c r="B78" t="str">
        <f>TRIM(Funde_observations_osservazioni!B81)</f>
        <v/>
      </c>
      <c r="C78" t="str">
        <f>TRIM(Funde_observations_osservazioni!C81)</f>
        <v/>
      </c>
      <c r="D78" t="str">
        <f>TRIM(Funde_observations_osservazioni!D81)</f>
        <v/>
      </c>
      <c r="E78" t="str">
        <f>TRIM(Funde_observations_osservazioni!AN81)</f>
        <v/>
      </c>
      <c r="F78" t="str">
        <f>TRIM(Funde_observations_osservazioni!AO81)</f>
        <v/>
      </c>
      <c r="G78" t="str">
        <f>TRIM(Funde_observations_osservazioni!AP81)</f>
        <v/>
      </c>
      <c r="H78" t="str">
        <f>TRIM(Funde_observations_osservazioni!AQ81)</f>
        <v/>
      </c>
      <c r="I78" t="str">
        <f>TRIM(Funde_observations_osservazioni!AR81)</f>
        <v/>
      </c>
      <c r="J78" t="str">
        <f>TRIM(Funde_observations_osservazioni!AS81)</f>
        <v/>
      </c>
      <c r="K78" t="str">
        <f>IFERROR(VLOOKUP(Funde_observations_osservazioni!E81,Table31_Praezis[], 2, FALSE)&amp;"", "")</f>
        <v/>
      </c>
      <c r="L78" t="str">
        <f>TRIM(Funde_observations_osservazioni!AT81)</f>
        <v/>
      </c>
      <c r="M78" t="str">
        <f>TRIM(Funde_observations_osservazioni!F81)</f>
        <v/>
      </c>
      <c r="N78" t="str">
        <f>TRIM(Funde_observations_osservazioni!G81)</f>
        <v/>
      </c>
      <c r="O78" t="str">
        <f>TRIM(Funde_observations_osservazioni!H81)</f>
        <v/>
      </c>
      <c r="P78" s="161" t="str">
        <f>IF(Funde_observations_osservazioni!I81=0, "", TEXT(Funde_observations_osservazioni!I81,"dd/mm/yyyy"))</f>
        <v/>
      </c>
      <c r="Q78" t="str">
        <f>IFERROR(VLOOKUP(Funde_observations_osservazioni!J81,Table32_Datkante[],2,FALSE)&amp;"",  "")</f>
        <v/>
      </c>
      <c r="R78" t="str">
        <f>Funde_observations_osservazioni!K81&amp;""</f>
        <v/>
      </c>
      <c r="S78" t="str">
        <f>Funde_observations_osservazioni!L81&amp;""</f>
        <v/>
      </c>
      <c r="T78" t="str">
        <f>Funde_observations_osservazioni!N81&amp;""</f>
        <v/>
      </c>
      <c r="U78" t="str">
        <f>Funde_observations_osservazioni!O81&amp;""</f>
        <v/>
      </c>
      <c r="V78" t="str">
        <f>Funde_observations_osservazioni!P81&amp;""</f>
        <v/>
      </c>
      <c r="W78" t="str">
        <f ca="1">IFERROR(VLOOKUP(Funde_observations_osservazioni!V81,Table30_Delarze[],2,FALSE)&amp;"", "")</f>
        <v/>
      </c>
      <c r="X78" t="str">
        <f>IFERROR(VLOOKUP(Funde_observations_osservazioni!R81,Table6_Subgrob[],2,FALSE)&amp;"","")</f>
        <v/>
      </c>
      <c r="Y78" t="str">
        <f>IFERROR(VLOOKUP(Funde_observations_osservazioni!S81,#REF!,2,FALSE)&amp;"", "")</f>
        <v/>
      </c>
      <c r="Z78" t="str">
        <f ca="1">IFERROR(VLOOKUP(Funde_observations_osservazioni!W81,Table245_Host_tree[],2,FALSE)&amp;"", "")</f>
        <v/>
      </c>
      <c r="AA78" t="str">
        <f>TRIM(Funde_observations_osservazioni!X81)</f>
        <v/>
      </c>
      <c r="AB78" t="str">
        <f>TRIM(Funde_observations_osservazioni!Y81)</f>
        <v/>
      </c>
      <c r="AC78" t="str">
        <f ca="1">IFERROR(VLOOKUP(Funde_observations_osservazioni!T81,Holzabgr_mapping,2,FALSE)&amp;"", "")</f>
        <v/>
      </c>
      <c r="AD78" t="str">
        <f ca="1">IFERROR(VLOOKUP(Funde_observations_osservazioni!U81,Holzqual_mapping,2,FALSE)&amp;"", "")</f>
        <v/>
      </c>
      <c r="AE78" t="str">
        <f ca="1">IFERROR(VLOOKUP(Funde_observations_osservazioni!Z81,Table24_Near_tree[],2,FALSE)&amp;"", "")</f>
        <v/>
      </c>
      <c r="AF78" t="str">
        <f ca="1">IFERROR(VLOOKUP(Funde_observations_osservazioni!AA81,Table24_Near_tree[],2,FALSE)&amp;"", "")</f>
        <v/>
      </c>
      <c r="AG78" t="str">
        <f ca="1">IFERROR(VLOOKUP(Funde_observations_osservazioni!AB81,Table24_Near_tree[],2,FALSE)&amp;"", "")</f>
        <v/>
      </c>
      <c r="AH78" t="str">
        <f ca="1">IFERROR(VLOOKUP(Funde_observations_osservazioni!AC81,Anzfrk_mapping,2,FALSE)&amp;"", "")</f>
        <v/>
      </c>
      <c r="AI78" t="str">
        <f ca="1">IFERROR(VLOOKUP(Funde_observations_osservazioni!AD81,Sex_stage_mapping,2,FALSE)&amp;"", "")</f>
        <v/>
      </c>
      <c r="AJ78" t="str">
        <f ca="1">IFERROR(VLOOKUP(Funde_observations_osservazioni!AE81,Rust_spore_type_mapping,2,FALSE)&amp;"", "")</f>
        <v/>
      </c>
      <c r="AK78" t="str">
        <f>TRIM(Funde_observations_osservazioni!AU81)</f>
        <v/>
      </c>
      <c r="AL78" t="str">
        <f>TRIM( Funde_observations_osservazioni!AH81)</f>
        <v/>
      </c>
      <c r="AM78" t="str">
        <f>TRIM(Funde_observations_osservazioni!AI81)</f>
        <v/>
      </c>
      <c r="AN78" t="str">
        <f ca="1">IFERROR(VLOOKUP(Funde_observations_osservazioni!AG81,Table28_Herbaria[],2,FALSE)&amp;"", "")</f>
        <v/>
      </c>
      <c r="AO78" t="str">
        <f ca="1">IFERROR(VLOOKUP(Funde_observations_osservazioni!AF81,Beleg_mapping,2,FALSE)&amp;"","")</f>
        <v/>
      </c>
      <c r="AP78" t="str">
        <f>IFERROR(VLOOKUP(Funde_observations_osservazioni!AJ81,Tabelle10_literature[],2,FALSE)&amp;"", "")</f>
        <v/>
      </c>
      <c r="AQ78" t="str">
        <f>TRIM(Funde_observations_osservazioni!AV81)</f>
        <v/>
      </c>
      <c r="AR78" t="str">
        <f ca="1">IFERROR(VLOOKUP(Funde_observations_osservazioni!AK81,Rest_mapping,2,0)&amp;"","")</f>
        <v/>
      </c>
      <c r="AS78" t="str">
        <f ca="1">IFERROR(VLOOKUP(Funde_observations_osservazioni!AL81,Oeff_privat_mapping,2,0)&amp;"","")</f>
        <v/>
      </c>
      <c r="AT78" t="str">
        <f ca="1">IFERROR(VLOOKUP(Funde_observations_osservazioni!AM81,Namen_pub_mapping,2,0)&amp;"","")</f>
        <v/>
      </c>
    </row>
    <row r="79" spans="2:46" x14ac:dyDescent="0.45">
      <c r="B79" t="str">
        <f>TRIM(Funde_observations_osservazioni!B82)</f>
        <v/>
      </c>
      <c r="C79" t="str">
        <f>TRIM(Funde_observations_osservazioni!C82)</f>
        <v/>
      </c>
      <c r="D79" t="str">
        <f>TRIM(Funde_observations_osservazioni!D82)</f>
        <v/>
      </c>
      <c r="E79" t="str">
        <f>TRIM(Funde_observations_osservazioni!AN82)</f>
        <v/>
      </c>
      <c r="F79" t="str">
        <f>TRIM(Funde_observations_osservazioni!AO82)</f>
        <v/>
      </c>
      <c r="G79" t="str">
        <f>TRIM(Funde_observations_osservazioni!AP82)</f>
        <v/>
      </c>
      <c r="H79" t="str">
        <f>TRIM(Funde_observations_osservazioni!AQ82)</f>
        <v/>
      </c>
      <c r="I79" t="str">
        <f>TRIM(Funde_observations_osservazioni!AR82)</f>
        <v/>
      </c>
      <c r="J79" t="str">
        <f>TRIM(Funde_observations_osservazioni!AS82)</f>
        <v/>
      </c>
      <c r="K79" t="str">
        <f>IFERROR(VLOOKUP(Funde_observations_osservazioni!E82,Table31_Praezis[], 2, FALSE)&amp;"", "")</f>
        <v/>
      </c>
      <c r="L79" t="str">
        <f>TRIM(Funde_observations_osservazioni!AT82)</f>
        <v/>
      </c>
      <c r="M79" t="str">
        <f>TRIM(Funde_observations_osservazioni!F82)</f>
        <v/>
      </c>
      <c r="N79" t="str">
        <f>TRIM(Funde_observations_osservazioni!G82)</f>
        <v/>
      </c>
      <c r="O79" t="str">
        <f>TRIM(Funde_observations_osservazioni!H82)</f>
        <v/>
      </c>
      <c r="P79" s="161" t="str">
        <f>IF(Funde_observations_osservazioni!I82=0, "", TEXT(Funde_observations_osservazioni!I82,"dd/mm/yyyy"))</f>
        <v/>
      </c>
      <c r="Q79" t="str">
        <f>IFERROR(VLOOKUP(Funde_observations_osservazioni!J82,Table32_Datkante[],2,FALSE)&amp;"",  "")</f>
        <v/>
      </c>
      <c r="R79" t="str">
        <f>Funde_observations_osservazioni!K82&amp;""</f>
        <v/>
      </c>
      <c r="S79" t="str">
        <f>Funde_observations_osservazioni!L82&amp;""</f>
        <v/>
      </c>
      <c r="T79" t="str">
        <f>Funde_observations_osservazioni!N82&amp;""</f>
        <v/>
      </c>
      <c r="U79" t="str">
        <f>Funde_observations_osservazioni!O82&amp;""</f>
        <v/>
      </c>
      <c r="V79" t="str">
        <f>Funde_observations_osservazioni!P82&amp;""</f>
        <v/>
      </c>
      <c r="W79" t="str">
        <f ca="1">IFERROR(VLOOKUP(Funde_observations_osservazioni!V82,Table30_Delarze[],2,FALSE)&amp;"", "")</f>
        <v/>
      </c>
      <c r="X79" t="str">
        <f>IFERROR(VLOOKUP(Funde_observations_osservazioni!R82,Table6_Subgrob[],2,FALSE)&amp;"","")</f>
        <v/>
      </c>
      <c r="Y79" t="str">
        <f>IFERROR(VLOOKUP(Funde_observations_osservazioni!S82,#REF!,2,FALSE)&amp;"", "")</f>
        <v/>
      </c>
      <c r="Z79" t="str">
        <f ca="1">IFERROR(VLOOKUP(Funde_observations_osservazioni!W82,Table245_Host_tree[],2,FALSE)&amp;"", "")</f>
        <v/>
      </c>
      <c r="AA79" t="str">
        <f>TRIM(Funde_observations_osservazioni!X82)</f>
        <v/>
      </c>
      <c r="AB79" t="str">
        <f>TRIM(Funde_observations_osservazioni!Y82)</f>
        <v/>
      </c>
      <c r="AC79" t="str">
        <f ca="1">IFERROR(VLOOKUP(Funde_observations_osservazioni!T82,Holzabgr_mapping,2,FALSE)&amp;"", "")</f>
        <v/>
      </c>
      <c r="AD79" t="str">
        <f ca="1">IFERROR(VLOOKUP(Funde_observations_osservazioni!U82,Holzqual_mapping,2,FALSE)&amp;"", "")</f>
        <v/>
      </c>
      <c r="AE79" t="str">
        <f ca="1">IFERROR(VLOOKUP(Funde_observations_osservazioni!Z82,Table24_Near_tree[],2,FALSE)&amp;"", "")</f>
        <v/>
      </c>
      <c r="AF79" t="str">
        <f ca="1">IFERROR(VLOOKUP(Funde_observations_osservazioni!AA82,Table24_Near_tree[],2,FALSE)&amp;"", "")</f>
        <v/>
      </c>
      <c r="AG79" t="str">
        <f ca="1">IFERROR(VLOOKUP(Funde_observations_osservazioni!AB82,Table24_Near_tree[],2,FALSE)&amp;"", "")</f>
        <v/>
      </c>
      <c r="AH79" t="str">
        <f ca="1">IFERROR(VLOOKUP(Funde_observations_osservazioni!AC82,Anzfrk_mapping,2,FALSE)&amp;"", "")</f>
        <v/>
      </c>
      <c r="AI79" t="str">
        <f ca="1">IFERROR(VLOOKUP(Funde_observations_osservazioni!AD82,Sex_stage_mapping,2,FALSE)&amp;"", "")</f>
        <v/>
      </c>
      <c r="AJ79" t="str">
        <f ca="1">IFERROR(VLOOKUP(Funde_observations_osservazioni!AE82,Rust_spore_type_mapping,2,FALSE)&amp;"", "")</f>
        <v/>
      </c>
      <c r="AK79" t="str">
        <f>TRIM(Funde_observations_osservazioni!AU82)</f>
        <v/>
      </c>
      <c r="AL79" t="str">
        <f>TRIM( Funde_observations_osservazioni!AH82)</f>
        <v/>
      </c>
      <c r="AM79" t="str">
        <f>TRIM(Funde_observations_osservazioni!AI82)</f>
        <v/>
      </c>
      <c r="AN79" t="str">
        <f ca="1">IFERROR(VLOOKUP(Funde_observations_osservazioni!AG82,Table28_Herbaria[],2,FALSE)&amp;"", "")</f>
        <v/>
      </c>
      <c r="AO79" t="str">
        <f ca="1">IFERROR(VLOOKUP(Funde_observations_osservazioni!AF82,Beleg_mapping,2,FALSE)&amp;"","")</f>
        <v/>
      </c>
      <c r="AP79" t="str">
        <f>IFERROR(VLOOKUP(Funde_observations_osservazioni!AJ82,Tabelle10_literature[],2,FALSE)&amp;"", "")</f>
        <v/>
      </c>
      <c r="AQ79" t="str">
        <f>TRIM(Funde_observations_osservazioni!AV82)</f>
        <v/>
      </c>
      <c r="AR79" t="str">
        <f ca="1">IFERROR(VLOOKUP(Funde_observations_osservazioni!AK82,Rest_mapping,2,0)&amp;"","")</f>
        <v/>
      </c>
      <c r="AS79" t="str">
        <f ca="1">IFERROR(VLOOKUP(Funde_observations_osservazioni!AL82,Oeff_privat_mapping,2,0)&amp;"","")</f>
        <v/>
      </c>
      <c r="AT79" t="str">
        <f ca="1">IFERROR(VLOOKUP(Funde_observations_osservazioni!AM82,Namen_pub_mapping,2,0)&amp;"","")</f>
        <v/>
      </c>
    </row>
    <row r="80" spans="2:46" x14ac:dyDescent="0.45">
      <c r="B80" t="str">
        <f>TRIM(Funde_observations_osservazioni!B83)</f>
        <v/>
      </c>
      <c r="C80" t="str">
        <f>TRIM(Funde_observations_osservazioni!C83)</f>
        <v/>
      </c>
      <c r="D80" t="str">
        <f>TRIM(Funde_observations_osservazioni!D83)</f>
        <v/>
      </c>
      <c r="E80" t="str">
        <f>TRIM(Funde_observations_osservazioni!AN83)</f>
        <v/>
      </c>
      <c r="F80" t="str">
        <f>TRIM(Funde_observations_osservazioni!AO83)</f>
        <v/>
      </c>
      <c r="G80" t="str">
        <f>TRIM(Funde_observations_osservazioni!AP83)</f>
        <v/>
      </c>
      <c r="H80" t="str">
        <f>TRIM(Funde_observations_osservazioni!AQ83)</f>
        <v/>
      </c>
      <c r="I80" t="str">
        <f>TRIM(Funde_observations_osservazioni!AR83)</f>
        <v/>
      </c>
      <c r="J80" t="str">
        <f>TRIM(Funde_observations_osservazioni!AS83)</f>
        <v/>
      </c>
      <c r="K80" t="str">
        <f>IFERROR(VLOOKUP(Funde_observations_osservazioni!E83,Table31_Praezis[], 2, FALSE)&amp;"", "")</f>
        <v/>
      </c>
      <c r="L80" t="str">
        <f>TRIM(Funde_observations_osservazioni!AT83)</f>
        <v/>
      </c>
      <c r="M80" t="str">
        <f>TRIM(Funde_observations_osservazioni!F83)</f>
        <v/>
      </c>
      <c r="N80" t="str">
        <f>TRIM(Funde_observations_osservazioni!G83)</f>
        <v/>
      </c>
      <c r="O80" t="str">
        <f>TRIM(Funde_observations_osservazioni!H83)</f>
        <v/>
      </c>
      <c r="P80" s="161" t="str">
        <f>IF(Funde_observations_osservazioni!I83=0, "", TEXT(Funde_observations_osservazioni!I83,"dd/mm/yyyy"))</f>
        <v/>
      </c>
      <c r="Q80" t="str">
        <f>IFERROR(VLOOKUP(Funde_observations_osservazioni!J83,Table32_Datkante[],2,FALSE)&amp;"",  "")</f>
        <v/>
      </c>
      <c r="R80" t="str">
        <f>Funde_observations_osservazioni!K83&amp;""</f>
        <v/>
      </c>
      <c r="S80" t="str">
        <f>Funde_observations_osservazioni!L83&amp;""</f>
        <v/>
      </c>
      <c r="T80" t="str">
        <f>Funde_observations_osservazioni!N83&amp;""</f>
        <v/>
      </c>
      <c r="U80" t="str">
        <f>Funde_observations_osservazioni!O83&amp;""</f>
        <v/>
      </c>
      <c r="V80" t="str">
        <f>Funde_observations_osservazioni!P83&amp;""</f>
        <v/>
      </c>
      <c r="W80" t="str">
        <f ca="1">IFERROR(VLOOKUP(Funde_observations_osservazioni!V83,Table30_Delarze[],2,FALSE)&amp;"", "")</f>
        <v/>
      </c>
      <c r="X80" t="str">
        <f>IFERROR(VLOOKUP(Funde_observations_osservazioni!R83,Table6_Subgrob[],2,FALSE)&amp;"","")</f>
        <v/>
      </c>
      <c r="Y80" t="str">
        <f>IFERROR(VLOOKUP(Funde_observations_osservazioni!S83,#REF!,2,FALSE)&amp;"", "")</f>
        <v/>
      </c>
      <c r="Z80" t="str">
        <f ca="1">IFERROR(VLOOKUP(Funde_observations_osservazioni!W83,Table245_Host_tree[],2,FALSE)&amp;"", "")</f>
        <v/>
      </c>
      <c r="AA80" t="str">
        <f>TRIM(Funde_observations_osservazioni!X83)</f>
        <v/>
      </c>
      <c r="AB80" t="str">
        <f>TRIM(Funde_observations_osservazioni!Y83)</f>
        <v/>
      </c>
      <c r="AC80" t="str">
        <f ca="1">IFERROR(VLOOKUP(Funde_observations_osservazioni!T83,Holzabgr_mapping,2,FALSE)&amp;"", "")</f>
        <v/>
      </c>
      <c r="AD80" t="str">
        <f ca="1">IFERROR(VLOOKUP(Funde_observations_osservazioni!U83,Holzqual_mapping,2,FALSE)&amp;"", "")</f>
        <v/>
      </c>
      <c r="AE80" t="str">
        <f ca="1">IFERROR(VLOOKUP(Funde_observations_osservazioni!Z83,Table24_Near_tree[],2,FALSE)&amp;"", "")</f>
        <v/>
      </c>
      <c r="AF80" t="str">
        <f ca="1">IFERROR(VLOOKUP(Funde_observations_osservazioni!AA83,Table24_Near_tree[],2,FALSE)&amp;"", "")</f>
        <v/>
      </c>
      <c r="AG80" t="str">
        <f ca="1">IFERROR(VLOOKUP(Funde_observations_osservazioni!AB83,Table24_Near_tree[],2,FALSE)&amp;"", "")</f>
        <v/>
      </c>
      <c r="AH80" t="str">
        <f ca="1">IFERROR(VLOOKUP(Funde_observations_osservazioni!AC83,Anzfrk_mapping,2,FALSE)&amp;"", "")</f>
        <v/>
      </c>
      <c r="AI80" t="str">
        <f ca="1">IFERROR(VLOOKUP(Funde_observations_osservazioni!AD83,Sex_stage_mapping,2,FALSE)&amp;"", "")</f>
        <v/>
      </c>
      <c r="AJ80" t="str">
        <f ca="1">IFERROR(VLOOKUP(Funde_observations_osservazioni!AE83,Rust_spore_type_mapping,2,FALSE)&amp;"", "")</f>
        <v/>
      </c>
      <c r="AK80" t="str">
        <f>TRIM(Funde_observations_osservazioni!AU83)</f>
        <v/>
      </c>
      <c r="AL80" t="str">
        <f>TRIM( Funde_observations_osservazioni!AH83)</f>
        <v/>
      </c>
      <c r="AM80" t="str">
        <f>TRIM(Funde_observations_osservazioni!AI83)</f>
        <v/>
      </c>
      <c r="AN80" t="str">
        <f ca="1">IFERROR(VLOOKUP(Funde_observations_osservazioni!AG83,Table28_Herbaria[],2,FALSE)&amp;"", "")</f>
        <v/>
      </c>
      <c r="AO80" t="str">
        <f ca="1">IFERROR(VLOOKUP(Funde_observations_osservazioni!AF83,Beleg_mapping,2,FALSE)&amp;"","")</f>
        <v/>
      </c>
      <c r="AP80" t="str">
        <f>IFERROR(VLOOKUP(Funde_observations_osservazioni!AJ83,Tabelle10_literature[],2,FALSE)&amp;"", "")</f>
        <v/>
      </c>
      <c r="AQ80" t="str">
        <f>TRIM(Funde_observations_osservazioni!AV83)</f>
        <v/>
      </c>
      <c r="AR80" t="str">
        <f ca="1">IFERROR(VLOOKUP(Funde_observations_osservazioni!AK83,Rest_mapping,2,0)&amp;"","")</f>
        <v/>
      </c>
      <c r="AS80" t="str">
        <f ca="1">IFERROR(VLOOKUP(Funde_observations_osservazioni!AL83,Oeff_privat_mapping,2,0)&amp;"","")</f>
        <v/>
      </c>
      <c r="AT80" t="str">
        <f ca="1">IFERROR(VLOOKUP(Funde_observations_osservazioni!AM83,Namen_pub_mapping,2,0)&amp;"","")</f>
        <v/>
      </c>
    </row>
    <row r="81" spans="2:46" x14ac:dyDescent="0.45">
      <c r="B81" t="str">
        <f>TRIM(Funde_observations_osservazioni!B84)</f>
        <v/>
      </c>
      <c r="C81" t="str">
        <f>TRIM(Funde_observations_osservazioni!C84)</f>
        <v/>
      </c>
      <c r="D81" t="str">
        <f>TRIM(Funde_observations_osservazioni!D84)</f>
        <v/>
      </c>
      <c r="E81" t="str">
        <f>TRIM(Funde_observations_osservazioni!AN84)</f>
        <v/>
      </c>
      <c r="F81" t="str">
        <f>TRIM(Funde_observations_osservazioni!AO84)</f>
        <v/>
      </c>
      <c r="G81" t="str">
        <f>TRIM(Funde_observations_osservazioni!AP84)</f>
        <v/>
      </c>
      <c r="H81" t="str">
        <f>TRIM(Funde_observations_osservazioni!AQ84)</f>
        <v/>
      </c>
      <c r="I81" t="str">
        <f>TRIM(Funde_observations_osservazioni!AR84)</f>
        <v/>
      </c>
      <c r="J81" t="str">
        <f>TRIM(Funde_observations_osservazioni!AS84)</f>
        <v/>
      </c>
      <c r="K81" t="str">
        <f>IFERROR(VLOOKUP(Funde_observations_osservazioni!E84,Table31_Praezis[], 2, FALSE)&amp;"", "")</f>
        <v/>
      </c>
      <c r="L81" t="str">
        <f>TRIM(Funde_observations_osservazioni!AT84)</f>
        <v/>
      </c>
      <c r="M81" t="str">
        <f>TRIM(Funde_observations_osservazioni!F84)</f>
        <v/>
      </c>
      <c r="N81" t="str">
        <f>TRIM(Funde_observations_osservazioni!G84)</f>
        <v/>
      </c>
      <c r="O81" t="str">
        <f>TRIM(Funde_observations_osservazioni!H84)</f>
        <v/>
      </c>
      <c r="P81" s="161" t="str">
        <f>IF(Funde_observations_osservazioni!I84=0, "", TEXT(Funde_observations_osservazioni!I84,"dd/mm/yyyy"))</f>
        <v/>
      </c>
      <c r="Q81" t="str">
        <f>IFERROR(VLOOKUP(Funde_observations_osservazioni!J84,Table32_Datkante[],2,FALSE)&amp;"",  "")</f>
        <v/>
      </c>
      <c r="R81" t="str">
        <f>Funde_observations_osservazioni!K84&amp;""</f>
        <v/>
      </c>
      <c r="S81" t="str">
        <f>Funde_observations_osservazioni!L84&amp;""</f>
        <v/>
      </c>
      <c r="T81" t="str">
        <f>Funde_observations_osservazioni!N84&amp;""</f>
        <v/>
      </c>
      <c r="U81" t="str">
        <f>Funde_observations_osservazioni!O84&amp;""</f>
        <v/>
      </c>
      <c r="V81" t="str">
        <f>Funde_observations_osservazioni!P84&amp;""</f>
        <v/>
      </c>
      <c r="W81" t="str">
        <f ca="1">IFERROR(VLOOKUP(Funde_observations_osservazioni!V84,Table30_Delarze[],2,FALSE)&amp;"", "")</f>
        <v/>
      </c>
      <c r="X81" t="str">
        <f>IFERROR(VLOOKUP(Funde_observations_osservazioni!R84,Table6_Subgrob[],2,FALSE)&amp;"","")</f>
        <v/>
      </c>
      <c r="Y81" t="str">
        <f>IFERROR(VLOOKUP(Funde_observations_osservazioni!S84,#REF!,2,FALSE)&amp;"", "")</f>
        <v/>
      </c>
      <c r="Z81" t="str">
        <f ca="1">IFERROR(VLOOKUP(Funde_observations_osservazioni!W84,Table245_Host_tree[],2,FALSE)&amp;"", "")</f>
        <v/>
      </c>
      <c r="AA81" t="str">
        <f>TRIM(Funde_observations_osservazioni!X84)</f>
        <v/>
      </c>
      <c r="AB81" t="str">
        <f>TRIM(Funde_observations_osservazioni!Y84)</f>
        <v/>
      </c>
      <c r="AC81" t="str">
        <f ca="1">IFERROR(VLOOKUP(Funde_observations_osservazioni!T84,Holzabgr_mapping,2,FALSE)&amp;"", "")</f>
        <v/>
      </c>
      <c r="AD81" t="str">
        <f ca="1">IFERROR(VLOOKUP(Funde_observations_osservazioni!U84,Holzqual_mapping,2,FALSE)&amp;"", "")</f>
        <v/>
      </c>
      <c r="AE81" t="str">
        <f ca="1">IFERROR(VLOOKUP(Funde_observations_osservazioni!Z84,Table24_Near_tree[],2,FALSE)&amp;"", "")</f>
        <v/>
      </c>
      <c r="AF81" t="str">
        <f ca="1">IFERROR(VLOOKUP(Funde_observations_osservazioni!AA84,Table24_Near_tree[],2,FALSE)&amp;"", "")</f>
        <v/>
      </c>
      <c r="AG81" t="str">
        <f ca="1">IFERROR(VLOOKUP(Funde_observations_osservazioni!AB84,Table24_Near_tree[],2,FALSE)&amp;"", "")</f>
        <v/>
      </c>
      <c r="AH81" t="str">
        <f ca="1">IFERROR(VLOOKUP(Funde_observations_osservazioni!AC84,Anzfrk_mapping,2,FALSE)&amp;"", "")</f>
        <v/>
      </c>
      <c r="AI81" t="str">
        <f ca="1">IFERROR(VLOOKUP(Funde_observations_osservazioni!AD84,Sex_stage_mapping,2,FALSE)&amp;"", "")</f>
        <v/>
      </c>
      <c r="AJ81" t="str">
        <f ca="1">IFERROR(VLOOKUP(Funde_observations_osservazioni!AE84,Rust_spore_type_mapping,2,FALSE)&amp;"", "")</f>
        <v/>
      </c>
      <c r="AK81" t="str">
        <f>TRIM(Funde_observations_osservazioni!AU84)</f>
        <v/>
      </c>
      <c r="AL81" t="str">
        <f>TRIM( Funde_observations_osservazioni!AH84)</f>
        <v/>
      </c>
      <c r="AM81" t="str">
        <f>TRIM(Funde_observations_osservazioni!AI84)</f>
        <v/>
      </c>
      <c r="AN81" t="str">
        <f ca="1">IFERROR(VLOOKUP(Funde_observations_osservazioni!AG84,Table28_Herbaria[],2,FALSE)&amp;"", "")</f>
        <v/>
      </c>
      <c r="AO81" t="str">
        <f ca="1">IFERROR(VLOOKUP(Funde_observations_osservazioni!AF84,Beleg_mapping,2,FALSE)&amp;"","")</f>
        <v/>
      </c>
      <c r="AP81" t="str">
        <f>IFERROR(VLOOKUP(Funde_observations_osservazioni!AJ84,Tabelle10_literature[],2,FALSE)&amp;"", "")</f>
        <v/>
      </c>
      <c r="AQ81" t="str">
        <f>TRIM(Funde_observations_osservazioni!AV84)</f>
        <v/>
      </c>
      <c r="AR81" t="str">
        <f ca="1">IFERROR(VLOOKUP(Funde_observations_osservazioni!AK84,Rest_mapping,2,0)&amp;"","")</f>
        <v/>
      </c>
      <c r="AS81" t="str">
        <f ca="1">IFERROR(VLOOKUP(Funde_observations_osservazioni!AL84,Oeff_privat_mapping,2,0)&amp;"","")</f>
        <v/>
      </c>
      <c r="AT81" t="str">
        <f ca="1">IFERROR(VLOOKUP(Funde_observations_osservazioni!AM84,Namen_pub_mapping,2,0)&amp;"","")</f>
        <v/>
      </c>
    </row>
    <row r="82" spans="2:46" x14ac:dyDescent="0.45">
      <c r="B82" t="str">
        <f>TRIM(Funde_observations_osservazioni!B85)</f>
        <v/>
      </c>
      <c r="C82" t="str">
        <f>TRIM(Funde_observations_osservazioni!C85)</f>
        <v/>
      </c>
      <c r="D82" t="str">
        <f>TRIM(Funde_observations_osservazioni!D85)</f>
        <v/>
      </c>
      <c r="E82" t="str">
        <f>TRIM(Funde_observations_osservazioni!AN85)</f>
        <v/>
      </c>
      <c r="F82" t="str">
        <f>TRIM(Funde_observations_osservazioni!AO85)</f>
        <v/>
      </c>
      <c r="G82" t="str">
        <f>TRIM(Funde_observations_osservazioni!AP85)</f>
        <v/>
      </c>
      <c r="H82" t="str">
        <f>TRIM(Funde_observations_osservazioni!AQ85)</f>
        <v/>
      </c>
      <c r="I82" t="str">
        <f>TRIM(Funde_observations_osservazioni!AR85)</f>
        <v/>
      </c>
      <c r="J82" t="str">
        <f>TRIM(Funde_observations_osservazioni!AS85)</f>
        <v/>
      </c>
      <c r="K82" t="str">
        <f>IFERROR(VLOOKUP(Funde_observations_osservazioni!E85,Table31_Praezis[], 2, FALSE)&amp;"", "")</f>
        <v/>
      </c>
      <c r="L82" t="str">
        <f>TRIM(Funde_observations_osservazioni!AT85)</f>
        <v/>
      </c>
      <c r="M82" t="str">
        <f>TRIM(Funde_observations_osservazioni!F85)</f>
        <v/>
      </c>
      <c r="N82" t="str">
        <f>TRIM(Funde_observations_osservazioni!G85)</f>
        <v/>
      </c>
      <c r="O82" t="str">
        <f>TRIM(Funde_observations_osservazioni!H85)</f>
        <v/>
      </c>
      <c r="P82" s="161" t="str">
        <f>IF(Funde_observations_osservazioni!I85=0, "", TEXT(Funde_observations_osservazioni!I85,"dd/mm/yyyy"))</f>
        <v/>
      </c>
      <c r="Q82" t="str">
        <f>IFERROR(VLOOKUP(Funde_observations_osservazioni!J85,Table32_Datkante[],2,FALSE)&amp;"",  "")</f>
        <v/>
      </c>
      <c r="R82" t="str">
        <f>Funde_observations_osservazioni!K85&amp;""</f>
        <v/>
      </c>
      <c r="S82" t="str">
        <f>Funde_observations_osservazioni!L85&amp;""</f>
        <v/>
      </c>
      <c r="T82" t="str">
        <f>Funde_observations_osservazioni!N85&amp;""</f>
        <v/>
      </c>
      <c r="U82" t="str">
        <f>Funde_observations_osservazioni!O85&amp;""</f>
        <v/>
      </c>
      <c r="V82" t="str">
        <f>Funde_observations_osservazioni!P85&amp;""</f>
        <v/>
      </c>
      <c r="W82" t="str">
        <f ca="1">IFERROR(VLOOKUP(Funde_observations_osservazioni!V85,Table30_Delarze[],2,FALSE)&amp;"", "")</f>
        <v/>
      </c>
      <c r="X82" t="str">
        <f>IFERROR(VLOOKUP(Funde_observations_osservazioni!R85,Table6_Subgrob[],2,FALSE)&amp;"","")</f>
        <v/>
      </c>
      <c r="Y82" t="str">
        <f>IFERROR(VLOOKUP(Funde_observations_osservazioni!S85,#REF!,2,FALSE)&amp;"", "")</f>
        <v/>
      </c>
      <c r="Z82" t="str">
        <f ca="1">IFERROR(VLOOKUP(Funde_observations_osservazioni!W85,Table245_Host_tree[],2,FALSE)&amp;"", "")</f>
        <v/>
      </c>
      <c r="AA82" t="str">
        <f>TRIM(Funde_observations_osservazioni!X85)</f>
        <v/>
      </c>
      <c r="AB82" t="str">
        <f>TRIM(Funde_observations_osservazioni!Y85)</f>
        <v/>
      </c>
      <c r="AC82" t="str">
        <f ca="1">IFERROR(VLOOKUP(Funde_observations_osservazioni!T85,Holzabgr_mapping,2,FALSE)&amp;"", "")</f>
        <v/>
      </c>
      <c r="AD82" t="str">
        <f ca="1">IFERROR(VLOOKUP(Funde_observations_osservazioni!U85,Holzqual_mapping,2,FALSE)&amp;"", "")</f>
        <v/>
      </c>
      <c r="AE82" t="str">
        <f ca="1">IFERROR(VLOOKUP(Funde_observations_osservazioni!Z85,Table24_Near_tree[],2,FALSE)&amp;"", "")</f>
        <v/>
      </c>
      <c r="AF82" t="str">
        <f ca="1">IFERROR(VLOOKUP(Funde_observations_osservazioni!AA85,Table24_Near_tree[],2,FALSE)&amp;"", "")</f>
        <v/>
      </c>
      <c r="AG82" t="str">
        <f ca="1">IFERROR(VLOOKUP(Funde_observations_osservazioni!AB85,Table24_Near_tree[],2,FALSE)&amp;"", "")</f>
        <v/>
      </c>
      <c r="AH82" t="str">
        <f ca="1">IFERROR(VLOOKUP(Funde_observations_osservazioni!AC85,Anzfrk_mapping,2,FALSE)&amp;"", "")</f>
        <v/>
      </c>
      <c r="AI82" t="str">
        <f ca="1">IFERROR(VLOOKUP(Funde_observations_osservazioni!AD85,Sex_stage_mapping,2,FALSE)&amp;"", "")</f>
        <v/>
      </c>
      <c r="AJ82" t="str">
        <f ca="1">IFERROR(VLOOKUP(Funde_observations_osservazioni!AE85,Rust_spore_type_mapping,2,FALSE)&amp;"", "")</f>
        <v/>
      </c>
      <c r="AK82" t="str">
        <f>TRIM(Funde_observations_osservazioni!AU85)</f>
        <v/>
      </c>
      <c r="AL82" t="str">
        <f>TRIM( Funde_observations_osservazioni!AH85)</f>
        <v/>
      </c>
      <c r="AM82" t="str">
        <f>TRIM(Funde_observations_osservazioni!AI85)</f>
        <v/>
      </c>
      <c r="AN82" t="str">
        <f ca="1">IFERROR(VLOOKUP(Funde_observations_osservazioni!AG85,Table28_Herbaria[],2,FALSE)&amp;"", "")</f>
        <v/>
      </c>
      <c r="AO82" t="str">
        <f ca="1">IFERROR(VLOOKUP(Funde_observations_osservazioni!AF85,Beleg_mapping,2,FALSE)&amp;"","")</f>
        <v/>
      </c>
      <c r="AP82" t="str">
        <f>IFERROR(VLOOKUP(Funde_observations_osservazioni!AJ85,Tabelle10_literature[],2,FALSE)&amp;"", "")</f>
        <v/>
      </c>
      <c r="AQ82" t="str">
        <f>TRIM(Funde_observations_osservazioni!AV85)</f>
        <v/>
      </c>
      <c r="AR82" t="str">
        <f ca="1">IFERROR(VLOOKUP(Funde_observations_osservazioni!AK85,Rest_mapping,2,0)&amp;"","")</f>
        <v/>
      </c>
      <c r="AS82" t="str">
        <f ca="1">IFERROR(VLOOKUP(Funde_observations_osservazioni!AL85,Oeff_privat_mapping,2,0)&amp;"","")</f>
        <v/>
      </c>
      <c r="AT82" t="str">
        <f ca="1">IFERROR(VLOOKUP(Funde_observations_osservazioni!AM85,Namen_pub_mapping,2,0)&amp;"","")</f>
        <v/>
      </c>
    </row>
    <row r="83" spans="2:46" x14ac:dyDescent="0.45">
      <c r="B83" t="str">
        <f>TRIM(Funde_observations_osservazioni!B86)</f>
        <v/>
      </c>
      <c r="C83" t="str">
        <f>TRIM(Funde_observations_osservazioni!C86)</f>
        <v/>
      </c>
      <c r="D83" t="str">
        <f>TRIM(Funde_observations_osservazioni!D86)</f>
        <v/>
      </c>
      <c r="E83" t="str">
        <f>TRIM(Funde_observations_osservazioni!AN86)</f>
        <v/>
      </c>
      <c r="F83" t="str">
        <f>TRIM(Funde_observations_osservazioni!AO86)</f>
        <v/>
      </c>
      <c r="G83" t="str">
        <f>TRIM(Funde_observations_osservazioni!AP86)</f>
        <v/>
      </c>
      <c r="H83" t="str">
        <f>TRIM(Funde_observations_osservazioni!AQ86)</f>
        <v/>
      </c>
      <c r="I83" t="str">
        <f>TRIM(Funde_observations_osservazioni!AR86)</f>
        <v/>
      </c>
      <c r="J83" t="str">
        <f>TRIM(Funde_observations_osservazioni!AS86)</f>
        <v/>
      </c>
      <c r="K83" t="str">
        <f>IFERROR(VLOOKUP(Funde_observations_osservazioni!E86,Table31_Praezis[], 2, FALSE)&amp;"", "")</f>
        <v/>
      </c>
      <c r="L83" t="str">
        <f>TRIM(Funde_observations_osservazioni!AT86)</f>
        <v/>
      </c>
      <c r="M83" t="str">
        <f>TRIM(Funde_observations_osservazioni!F86)</f>
        <v/>
      </c>
      <c r="N83" t="str">
        <f>TRIM(Funde_observations_osservazioni!G86)</f>
        <v/>
      </c>
      <c r="O83" t="str">
        <f>TRIM(Funde_observations_osservazioni!H86)</f>
        <v/>
      </c>
      <c r="P83" s="161" t="str">
        <f>IF(Funde_observations_osservazioni!I86=0, "", TEXT(Funde_observations_osservazioni!I86,"dd/mm/yyyy"))</f>
        <v/>
      </c>
      <c r="Q83" t="str">
        <f>IFERROR(VLOOKUP(Funde_observations_osservazioni!J86,Table32_Datkante[],2,FALSE)&amp;"",  "")</f>
        <v/>
      </c>
      <c r="R83" t="str">
        <f>Funde_observations_osservazioni!K86&amp;""</f>
        <v/>
      </c>
      <c r="S83" t="str">
        <f>Funde_observations_osservazioni!L86&amp;""</f>
        <v/>
      </c>
      <c r="T83" t="str">
        <f>Funde_observations_osservazioni!N86&amp;""</f>
        <v/>
      </c>
      <c r="U83" t="str">
        <f>Funde_observations_osservazioni!O86&amp;""</f>
        <v/>
      </c>
      <c r="V83" t="str">
        <f>Funde_observations_osservazioni!P86&amp;""</f>
        <v/>
      </c>
      <c r="W83" t="str">
        <f ca="1">IFERROR(VLOOKUP(Funde_observations_osservazioni!V86,Table30_Delarze[],2,FALSE)&amp;"", "")</f>
        <v/>
      </c>
      <c r="X83" t="str">
        <f>IFERROR(VLOOKUP(Funde_observations_osservazioni!R86,Table6_Subgrob[],2,FALSE)&amp;"","")</f>
        <v/>
      </c>
      <c r="Y83" t="str">
        <f>IFERROR(VLOOKUP(Funde_observations_osservazioni!S86,#REF!,2,FALSE)&amp;"", "")</f>
        <v/>
      </c>
      <c r="Z83" t="str">
        <f ca="1">IFERROR(VLOOKUP(Funde_observations_osservazioni!W86,Table245_Host_tree[],2,FALSE)&amp;"", "")</f>
        <v/>
      </c>
      <c r="AA83" t="str">
        <f>TRIM(Funde_observations_osservazioni!X86)</f>
        <v/>
      </c>
      <c r="AB83" t="str">
        <f>TRIM(Funde_observations_osservazioni!Y86)</f>
        <v/>
      </c>
      <c r="AC83" t="str">
        <f ca="1">IFERROR(VLOOKUP(Funde_observations_osservazioni!T86,Holzabgr_mapping,2,FALSE)&amp;"", "")</f>
        <v/>
      </c>
      <c r="AD83" t="str">
        <f ca="1">IFERROR(VLOOKUP(Funde_observations_osservazioni!U86,Holzqual_mapping,2,FALSE)&amp;"", "")</f>
        <v/>
      </c>
      <c r="AE83" t="str">
        <f ca="1">IFERROR(VLOOKUP(Funde_observations_osservazioni!Z86,Table24_Near_tree[],2,FALSE)&amp;"", "")</f>
        <v/>
      </c>
      <c r="AF83" t="str">
        <f ca="1">IFERROR(VLOOKUP(Funde_observations_osservazioni!AA86,Table24_Near_tree[],2,FALSE)&amp;"", "")</f>
        <v/>
      </c>
      <c r="AG83" t="str">
        <f ca="1">IFERROR(VLOOKUP(Funde_observations_osservazioni!AB86,Table24_Near_tree[],2,FALSE)&amp;"", "")</f>
        <v/>
      </c>
      <c r="AH83" t="str">
        <f ca="1">IFERROR(VLOOKUP(Funde_observations_osservazioni!AC86,Anzfrk_mapping,2,FALSE)&amp;"", "")</f>
        <v/>
      </c>
      <c r="AI83" t="str">
        <f ca="1">IFERROR(VLOOKUP(Funde_observations_osservazioni!AD86,Sex_stage_mapping,2,FALSE)&amp;"", "")</f>
        <v/>
      </c>
      <c r="AJ83" t="str">
        <f ca="1">IFERROR(VLOOKUP(Funde_observations_osservazioni!AE86,Rust_spore_type_mapping,2,FALSE)&amp;"", "")</f>
        <v/>
      </c>
      <c r="AK83" t="str">
        <f>TRIM(Funde_observations_osservazioni!AU86)</f>
        <v/>
      </c>
      <c r="AL83" t="str">
        <f>TRIM( Funde_observations_osservazioni!AH86)</f>
        <v/>
      </c>
      <c r="AM83" t="str">
        <f>TRIM(Funde_observations_osservazioni!AI86)</f>
        <v/>
      </c>
      <c r="AN83" t="str">
        <f ca="1">IFERROR(VLOOKUP(Funde_observations_osservazioni!AG86,Table28_Herbaria[],2,FALSE)&amp;"", "")</f>
        <v/>
      </c>
      <c r="AO83" t="str">
        <f ca="1">IFERROR(VLOOKUP(Funde_observations_osservazioni!AF86,Beleg_mapping,2,FALSE)&amp;"","")</f>
        <v/>
      </c>
      <c r="AP83" t="str">
        <f>IFERROR(VLOOKUP(Funde_observations_osservazioni!AJ86,Tabelle10_literature[],2,FALSE)&amp;"", "")</f>
        <v/>
      </c>
      <c r="AQ83" t="str">
        <f>TRIM(Funde_observations_osservazioni!AV86)</f>
        <v/>
      </c>
      <c r="AR83" t="str">
        <f ca="1">IFERROR(VLOOKUP(Funde_observations_osservazioni!AK86,Rest_mapping,2,0)&amp;"","")</f>
        <v/>
      </c>
      <c r="AS83" t="str">
        <f ca="1">IFERROR(VLOOKUP(Funde_observations_osservazioni!AL86,Oeff_privat_mapping,2,0)&amp;"","")</f>
        <v/>
      </c>
      <c r="AT83" t="str">
        <f ca="1">IFERROR(VLOOKUP(Funde_observations_osservazioni!AM86,Namen_pub_mapping,2,0)&amp;"","")</f>
        <v/>
      </c>
    </row>
    <row r="84" spans="2:46" x14ac:dyDescent="0.45">
      <c r="B84" t="str">
        <f>TRIM(Funde_observations_osservazioni!B87)</f>
        <v/>
      </c>
      <c r="C84" t="str">
        <f>TRIM(Funde_observations_osservazioni!C87)</f>
        <v/>
      </c>
      <c r="D84" t="str">
        <f>TRIM(Funde_observations_osservazioni!D87)</f>
        <v/>
      </c>
      <c r="E84" t="str">
        <f>TRIM(Funde_observations_osservazioni!AN87)</f>
        <v/>
      </c>
      <c r="F84" t="str">
        <f>TRIM(Funde_observations_osservazioni!AO87)</f>
        <v/>
      </c>
      <c r="G84" t="str">
        <f>TRIM(Funde_observations_osservazioni!AP87)</f>
        <v/>
      </c>
      <c r="H84" t="str">
        <f>TRIM(Funde_observations_osservazioni!AQ87)</f>
        <v/>
      </c>
      <c r="I84" t="str">
        <f>TRIM(Funde_observations_osservazioni!AR87)</f>
        <v/>
      </c>
      <c r="J84" t="str">
        <f>TRIM(Funde_observations_osservazioni!AS87)</f>
        <v/>
      </c>
      <c r="K84" t="str">
        <f>IFERROR(VLOOKUP(Funde_observations_osservazioni!E87,Table31_Praezis[], 2, FALSE)&amp;"", "")</f>
        <v/>
      </c>
      <c r="L84" t="str">
        <f>TRIM(Funde_observations_osservazioni!AT87)</f>
        <v/>
      </c>
      <c r="M84" t="str">
        <f>TRIM(Funde_observations_osservazioni!F87)</f>
        <v/>
      </c>
      <c r="N84" t="str">
        <f>TRIM(Funde_observations_osservazioni!G87)</f>
        <v/>
      </c>
      <c r="O84" t="str">
        <f>TRIM(Funde_observations_osservazioni!H87)</f>
        <v/>
      </c>
      <c r="P84" s="161" t="str">
        <f>IF(Funde_observations_osservazioni!I87=0, "", TEXT(Funde_observations_osservazioni!I87,"dd/mm/yyyy"))</f>
        <v/>
      </c>
      <c r="Q84" t="str">
        <f>IFERROR(VLOOKUP(Funde_observations_osservazioni!J87,Table32_Datkante[],2,FALSE)&amp;"",  "")</f>
        <v/>
      </c>
      <c r="R84" t="str">
        <f>Funde_observations_osservazioni!K87&amp;""</f>
        <v/>
      </c>
      <c r="S84" t="str">
        <f>Funde_observations_osservazioni!L87&amp;""</f>
        <v/>
      </c>
      <c r="T84" t="str">
        <f>Funde_observations_osservazioni!N87&amp;""</f>
        <v/>
      </c>
      <c r="U84" t="str">
        <f>Funde_observations_osservazioni!O87&amp;""</f>
        <v/>
      </c>
      <c r="V84" t="str">
        <f>Funde_observations_osservazioni!P87&amp;""</f>
        <v/>
      </c>
      <c r="W84" t="str">
        <f ca="1">IFERROR(VLOOKUP(Funde_observations_osservazioni!V87,Table30_Delarze[],2,FALSE)&amp;"", "")</f>
        <v/>
      </c>
      <c r="X84" t="str">
        <f>IFERROR(VLOOKUP(Funde_observations_osservazioni!R87,Table6_Subgrob[],2,FALSE)&amp;"","")</f>
        <v/>
      </c>
      <c r="Y84" t="str">
        <f>IFERROR(VLOOKUP(Funde_observations_osservazioni!S87,#REF!,2,FALSE)&amp;"", "")</f>
        <v/>
      </c>
      <c r="Z84" t="str">
        <f ca="1">IFERROR(VLOOKUP(Funde_observations_osservazioni!W87,Table245_Host_tree[],2,FALSE)&amp;"", "")</f>
        <v/>
      </c>
      <c r="AA84" t="str">
        <f>TRIM(Funde_observations_osservazioni!X87)</f>
        <v/>
      </c>
      <c r="AB84" t="str">
        <f>TRIM(Funde_observations_osservazioni!Y87)</f>
        <v/>
      </c>
      <c r="AC84" t="str">
        <f ca="1">IFERROR(VLOOKUP(Funde_observations_osservazioni!T87,Holzabgr_mapping,2,FALSE)&amp;"", "")</f>
        <v/>
      </c>
      <c r="AD84" t="str">
        <f ca="1">IFERROR(VLOOKUP(Funde_observations_osservazioni!U87,Holzqual_mapping,2,FALSE)&amp;"", "")</f>
        <v/>
      </c>
      <c r="AE84" t="str">
        <f ca="1">IFERROR(VLOOKUP(Funde_observations_osservazioni!Z87,Table24_Near_tree[],2,FALSE)&amp;"", "")</f>
        <v/>
      </c>
      <c r="AF84" t="str">
        <f ca="1">IFERROR(VLOOKUP(Funde_observations_osservazioni!AA87,Table24_Near_tree[],2,FALSE)&amp;"", "")</f>
        <v/>
      </c>
      <c r="AG84" t="str">
        <f ca="1">IFERROR(VLOOKUP(Funde_observations_osservazioni!AB87,Table24_Near_tree[],2,FALSE)&amp;"", "")</f>
        <v/>
      </c>
      <c r="AH84" t="str">
        <f ca="1">IFERROR(VLOOKUP(Funde_observations_osservazioni!AC87,Anzfrk_mapping,2,FALSE)&amp;"", "")</f>
        <v/>
      </c>
      <c r="AI84" t="str">
        <f ca="1">IFERROR(VLOOKUP(Funde_observations_osservazioni!AD87,Sex_stage_mapping,2,FALSE)&amp;"", "")</f>
        <v/>
      </c>
      <c r="AJ84" t="str">
        <f ca="1">IFERROR(VLOOKUP(Funde_observations_osservazioni!AE87,Rust_spore_type_mapping,2,FALSE)&amp;"", "")</f>
        <v/>
      </c>
      <c r="AK84" t="str">
        <f>TRIM(Funde_observations_osservazioni!AU87)</f>
        <v/>
      </c>
      <c r="AL84" t="str">
        <f>TRIM( Funde_observations_osservazioni!AH87)</f>
        <v/>
      </c>
      <c r="AM84" t="str">
        <f>TRIM(Funde_observations_osservazioni!AI87)</f>
        <v/>
      </c>
      <c r="AN84" t="str">
        <f ca="1">IFERROR(VLOOKUP(Funde_observations_osservazioni!AG87,Table28_Herbaria[],2,FALSE)&amp;"", "")</f>
        <v/>
      </c>
      <c r="AO84" t="str">
        <f ca="1">IFERROR(VLOOKUP(Funde_observations_osservazioni!AF87,Beleg_mapping,2,FALSE)&amp;"","")</f>
        <v/>
      </c>
      <c r="AP84" t="str">
        <f>IFERROR(VLOOKUP(Funde_observations_osservazioni!AJ87,Tabelle10_literature[],2,FALSE)&amp;"", "")</f>
        <v/>
      </c>
      <c r="AQ84" t="str">
        <f>TRIM(Funde_observations_osservazioni!AV87)</f>
        <v/>
      </c>
      <c r="AR84" t="str">
        <f ca="1">IFERROR(VLOOKUP(Funde_observations_osservazioni!AK87,Rest_mapping,2,0)&amp;"","")</f>
        <v/>
      </c>
      <c r="AS84" t="str">
        <f ca="1">IFERROR(VLOOKUP(Funde_observations_osservazioni!AL87,Oeff_privat_mapping,2,0)&amp;"","")</f>
        <v/>
      </c>
      <c r="AT84" t="str">
        <f ca="1">IFERROR(VLOOKUP(Funde_observations_osservazioni!AM87,Namen_pub_mapping,2,0)&amp;"","")</f>
        <v/>
      </c>
    </row>
    <row r="85" spans="2:46" x14ac:dyDescent="0.45">
      <c r="B85" t="str">
        <f>TRIM(Funde_observations_osservazioni!B88)</f>
        <v/>
      </c>
      <c r="C85" t="str">
        <f>TRIM(Funde_observations_osservazioni!C88)</f>
        <v/>
      </c>
      <c r="D85" t="str">
        <f>TRIM(Funde_observations_osservazioni!D88)</f>
        <v/>
      </c>
      <c r="E85" t="str">
        <f>TRIM(Funde_observations_osservazioni!AN88)</f>
        <v/>
      </c>
      <c r="F85" t="str">
        <f>TRIM(Funde_observations_osservazioni!AO88)</f>
        <v/>
      </c>
      <c r="G85" t="str">
        <f>TRIM(Funde_observations_osservazioni!AP88)</f>
        <v/>
      </c>
      <c r="H85" t="str">
        <f>TRIM(Funde_observations_osservazioni!AQ88)</f>
        <v/>
      </c>
      <c r="I85" t="str">
        <f>TRIM(Funde_observations_osservazioni!AR88)</f>
        <v/>
      </c>
      <c r="J85" t="str">
        <f>TRIM(Funde_observations_osservazioni!AS88)</f>
        <v/>
      </c>
      <c r="K85" t="str">
        <f>IFERROR(VLOOKUP(Funde_observations_osservazioni!E88,Table31_Praezis[], 2, FALSE)&amp;"", "")</f>
        <v/>
      </c>
      <c r="L85" t="str">
        <f>TRIM(Funde_observations_osservazioni!AT88)</f>
        <v/>
      </c>
      <c r="M85" t="str">
        <f>TRIM(Funde_observations_osservazioni!F88)</f>
        <v/>
      </c>
      <c r="N85" t="str">
        <f>TRIM(Funde_observations_osservazioni!G88)</f>
        <v/>
      </c>
      <c r="O85" t="str">
        <f>TRIM(Funde_observations_osservazioni!H88)</f>
        <v/>
      </c>
      <c r="P85" s="161" t="str">
        <f>IF(Funde_observations_osservazioni!I88=0, "", TEXT(Funde_observations_osservazioni!I88,"dd/mm/yyyy"))</f>
        <v/>
      </c>
      <c r="Q85" t="str">
        <f>IFERROR(VLOOKUP(Funde_observations_osservazioni!J88,Table32_Datkante[],2,FALSE)&amp;"",  "")</f>
        <v/>
      </c>
      <c r="R85" t="str">
        <f>Funde_observations_osservazioni!K88&amp;""</f>
        <v/>
      </c>
      <c r="S85" t="str">
        <f>Funde_observations_osservazioni!L88&amp;""</f>
        <v/>
      </c>
      <c r="T85" t="str">
        <f>Funde_observations_osservazioni!N88&amp;""</f>
        <v/>
      </c>
      <c r="U85" t="str">
        <f>Funde_observations_osservazioni!O88&amp;""</f>
        <v/>
      </c>
      <c r="V85" t="str">
        <f>Funde_observations_osservazioni!P88&amp;""</f>
        <v/>
      </c>
      <c r="W85" t="str">
        <f ca="1">IFERROR(VLOOKUP(Funde_observations_osservazioni!V88,Table30_Delarze[],2,FALSE)&amp;"", "")</f>
        <v/>
      </c>
      <c r="X85" t="str">
        <f>IFERROR(VLOOKUP(Funde_observations_osservazioni!R88,Table6_Subgrob[],2,FALSE)&amp;"","")</f>
        <v/>
      </c>
      <c r="Y85" t="str">
        <f>IFERROR(VLOOKUP(Funde_observations_osservazioni!S88,#REF!,2,FALSE)&amp;"", "")</f>
        <v/>
      </c>
      <c r="Z85" t="str">
        <f ca="1">IFERROR(VLOOKUP(Funde_observations_osservazioni!W88,Table245_Host_tree[],2,FALSE)&amp;"", "")</f>
        <v/>
      </c>
      <c r="AA85" t="str">
        <f>TRIM(Funde_observations_osservazioni!X88)</f>
        <v/>
      </c>
      <c r="AB85" t="str">
        <f>TRIM(Funde_observations_osservazioni!Y88)</f>
        <v/>
      </c>
      <c r="AC85" t="str">
        <f ca="1">IFERROR(VLOOKUP(Funde_observations_osservazioni!T88,Holzabgr_mapping,2,FALSE)&amp;"", "")</f>
        <v/>
      </c>
      <c r="AD85" t="str">
        <f ca="1">IFERROR(VLOOKUP(Funde_observations_osservazioni!U88,Holzqual_mapping,2,FALSE)&amp;"", "")</f>
        <v/>
      </c>
      <c r="AE85" t="str">
        <f ca="1">IFERROR(VLOOKUP(Funde_observations_osservazioni!Z88,Table24_Near_tree[],2,FALSE)&amp;"", "")</f>
        <v/>
      </c>
      <c r="AF85" t="str">
        <f ca="1">IFERROR(VLOOKUP(Funde_observations_osservazioni!AA88,Table24_Near_tree[],2,FALSE)&amp;"", "")</f>
        <v/>
      </c>
      <c r="AG85" t="str">
        <f ca="1">IFERROR(VLOOKUP(Funde_observations_osservazioni!AB88,Table24_Near_tree[],2,FALSE)&amp;"", "")</f>
        <v/>
      </c>
      <c r="AH85" t="str">
        <f ca="1">IFERROR(VLOOKUP(Funde_observations_osservazioni!AC88,Anzfrk_mapping,2,FALSE)&amp;"", "")</f>
        <v/>
      </c>
      <c r="AI85" t="str">
        <f ca="1">IFERROR(VLOOKUP(Funde_observations_osservazioni!AD88,Sex_stage_mapping,2,FALSE)&amp;"", "")</f>
        <v/>
      </c>
      <c r="AJ85" t="str">
        <f ca="1">IFERROR(VLOOKUP(Funde_observations_osservazioni!AE88,Rust_spore_type_mapping,2,FALSE)&amp;"", "")</f>
        <v/>
      </c>
      <c r="AK85" t="str">
        <f>TRIM(Funde_observations_osservazioni!AU88)</f>
        <v/>
      </c>
      <c r="AL85" t="str">
        <f>TRIM( Funde_observations_osservazioni!AH88)</f>
        <v/>
      </c>
      <c r="AM85" t="str">
        <f>TRIM(Funde_observations_osservazioni!AI88)</f>
        <v/>
      </c>
      <c r="AN85" t="str">
        <f ca="1">IFERROR(VLOOKUP(Funde_observations_osservazioni!AG88,Table28_Herbaria[],2,FALSE)&amp;"", "")</f>
        <v/>
      </c>
      <c r="AO85" t="str">
        <f ca="1">IFERROR(VLOOKUP(Funde_observations_osservazioni!AF88,Beleg_mapping,2,FALSE)&amp;"","")</f>
        <v/>
      </c>
      <c r="AP85" t="str">
        <f>IFERROR(VLOOKUP(Funde_observations_osservazioni!AJ88,Tabelle10_literature[],2,FALSE)&amp;"", "")</f>
        <v/>
      </c>
      <c r="AQ85" t="str">
        <f>TRIM(Funde_observations_osservazioni!AV88)</f>
        <v/>
      </c>
      <c r="AR85" t="str">
        <f ca="1">IFERROR(VLOOKUP(Funde_observations_osservazioni!AK88,Rest_mapping,2,0)&amp;"","")</f>
        <v/>
      </c>
      <c r="AS85" t="str">
        <f ca="1">IFERROR(VLOOKUP(Funde_observations_osservazioni!AL88,Oeff_privat_mapping,2,0)&amp;"","")</f>
        <v/>
      </c>
      <c r="AT85" t="str">
        <f ca="1">IFERROR(VLOOKUP(Funde_observations_osservazioni!AM88,Namen_pub_mapping,2,0)&amp;"","")</f>
        <v/>
      </c>
    </row>
    <row r="86" spans="2:46" x14ac:dyDescent="0.45">
      <c r="B86" t="str">
        <f>TRIM(Funde_observations_osservazioni!B89)</f>
        <v/>
      </c>
      <c r="C86" t="str">
        <f>TRIM(Funde_observations_osservazioni!C89)</f>
        <v/>
      </c>
      <c r="D86" t="str">
        <f>TRIM(Funde_observations_osservazioni!D89)</f>
        <v/>
      </c>
      <c r="E86" t="str">
        <f>TRIM(Funde_observations_osservazioni!AN89)</f>
        <v/>
      </c>
      <c r="F86" t="str">
        <f>TRIM(Funde_observations_osservazioni!AO89)</f>
        <v/>
      </c>
      <c r="G86" t="str">
        <f>TRIM(Funde_observations_osservazioni!AP89)</f>
        <v/>
      </c>
      <c r="H86" t="str">
        <f>TRIM(Funde_observations_osservazioni!AQ89)</f>
        <v/>
      </c>
      <c r="I86" t="str">
        <f>TRIM(Funde_observations_osservazioni!AR89)</f>
        <v/>
      </c>
      <c r="J86" t="str">
        <f>TRIM(Funde_observations_osservazioni!AS89)</f>
        <v/>
      </c>
      <c r="K86" t="str">
        <f>IFERROR(VLOOKUP(Funde_observations_osservazioni!E89,Table31_Praezis[], 2, FALSE)&amp;"", "")</f>
        <v/>
      </c>
      <c r="L86" t="str">
        <f>TRIM(Funde_observations_osservazioni!AT89)</f>
        <v/>
      </c>
      <c r="M86" t="str">
        <f>TRIM(Funde_observations_osservazioni!F89)</f>
        <v/>
      </c>
      <c r="N86" t="str">
        <f>TRIM(Funde_observations_osservazioni!G89)</f>
        <v/>
      </c>
      <c r="O86" t="str">
        <f>TRIM(Funde_observations_osservazioni!H89)</f>
        <v/>
      </c>
      <c r="P86" s="161" t="str">
        <f>IF(Funde_observations_osservazioni!I89=0, "", TEXT(Funde_observations_osservazioni!I89,"dd/mm/yyyy"))</f>
        <v/>
      </c>
      <c r="Q86" t="str">
        <f>IFERROR(VLOOKUP(Funde_observations_osservazioni!J89,Table32_Datkante[],2,FALSE)&amp;"",  "")</f>
        <v/>
      </c>
      <c r="R86" t="str">
        <f>Funde_observations_osservazioni!K89&amp;""</f>
        <v/>
      </c>
      <c r="S86" t="str">
        <f>Funde_observations_osservazioni!L89&amp;""</f>
        <v/>
      </c>
      <c r="T86" t="str">
        <f>Funde_observations_osservazioni!N89&amp;""</f>
        <v/>
      </c>
      <c r="U86" t="str">
        <f>Funde_observations_osservazioni!O89&amp;""</f>
        <v/>
      </c>
      <c r="V86" t="str">
        <f>Funde_observations_osservazioni!P89&amp;""</f>
        <v/>
      </c>
      <c r="W86" t="str">
        <f ca="1">IFERROR(VLOOKUP(Funde_observations_osservazioni!V89,Table30_Delarze[],2,FALSE)&amp;"", "")</f>
        <v/>
      </c>
      <c r="X86" t="str">
        <f>IFERROR(VLOOKUP(Funde_observations_osservazioni!R89,Table6_Subgrob[],2,FALSE)&amp;"","")</f>
        <v/>
      </c>
      <c r="Y86" t="str">
        <f>IFERROR(VLOOKUP(Funde_observations_osservazioni!S89,#REF!,2,FALSE)&amp;"", "")</f>
        <v/>
      </c>
      <c r="Z86" t="str">
        <f ca="1">IFERROR(VLOOKUP(Funde_observations_osservazioni!W89,Table245_Host_tree[],2,FALSE)&amp;"", "")</f>
        <v/>
      </c>
      <c r="AA86" t="str">
        <f>TRIM(Funde_observations_osservazioni!X89)</f>
        <v/>
      </c>
      <c r="AB86" t="str">
        <f>TRIM(Funde_observations_osservazioni!Y89)</f>
        <v/>
      </c>
      <c r="AC86" t="str">
        <f ca="1">IFERROR(VLOOKUP(Funde_observations_osservazioni!T89,Holzabgr_mapping,2,FALSE)&amp;"", "")</f>
        <v/>
      </c>
      <c r="AD86" t="str">
        <f ca="1">IFERROR(VLOOKUP(Funde_observations_osservazioni!U89,Holzqual_mapping,2,FALSE)&amp;"", "")</f>
        <v/>
      </c>
      <c r="AE86" t="str">
        <f ca="1">IFERROR(VLOOKUP(Funde_observations_osservazioni!Z89,Table24_Near_tree[],2,FALSE)&amp;"", "")</f>
        <v/>
      </c>
      <c r="AF86" t="str">
        <f ca="1">IFERROR(VLOOKUP(Funde_observations_osservazioni!AA89,Table24_Near_tree[],2,FALSE)&amp;"", "")</f>
        <v/>
      </c>
      <c r="AG86" t="str">
        <f ca="1">IFERROR(VLOOKUP(Funde_observations_osservazioni!AB89,Table24_Near_tree[],2,FALSE)&amp;"", "")</f>
        <v/>
      </c>
      <c r="AH86" t="str">
        <f ca="1">IFERROR(VLOOKUP(Funde_observations_osservazioni!AC89,Anzfrk_mapping,2,FALSE)&amp;"", "")</f>
        <v/>
      </c>
      <c r="AI86" t="str">
        <f ca="1">IFERROR(VLOOKUP(Funde_observations_osservazioni!AD89,Sex_stage_mapping,2,FALSE)&amp;"", "")</f>
        <v/>
      </c>
      <c r="AJ86" t="str">
        <f ca="1">IFERROR(VLOOKUP(Funde_observations_osservazioni!AE89,Rust_spore_type_mapping,2,FALSE)&amp;"", "")</f>
        <v/>
      </c>
      <c r="AK86" t="str">
        <f>TRIM(Funde_observations_osservazioni!AU89)</f>
        <v/>
      </c>
      <c r="AL86" t="str">
        <f>TRIM( Funde_observations_osservazioni!AH89)</f>
        <v/>
      </c>
      <c r="AM86" t="str">
        <f>TRIM(Funde_observations_osservazioni!AI89)</f>
        <v/>
      </c>
      <c r="AN86" t="str">
        <f ca="1">IFERROR(VLOOKUP(Funde_observations_osservazioni!AG89,Table28_Herbaria[],2,FALSE)&amp;"", "")</f>
        <v/>
      </c>
      <c r="AO86" t="str">
        <f ca="1">IFERROR(VLOOKUP(Funde_observations_osservazioni!AF89,Beleg_mapping,2,FALSE)&amp;"","")</f>
        <v/>
      </c>
      <c r="AP86" t="str">
        <f>IFERROR(VLOOKUP(Funde_observations_osservazioni!AJ89,Tabelle10_literature[],2,FALSE)&amp;"", "")</f>
        <v/>
      </c>
      <c r="AQ86" t="str">
        <f>TRIM(Funde_observations_osservazioni!AV89)</f>
        <v/>
      </c>
      <c r="AR86" t="str">
        <f ca="1">IFERROR(VLOOKUP(Funde_observations_osservazioni!AK89,Rest_mapping,2,0)&amp;"","")</f>
        <v/>
      </c>
      <c r="AS86" t="str">
        <f ca="1">IFERROR(VLOOKUP(Funde_observations_osservazioni!AL89,Oeff_privat_mapping,2,0)&amp;"","")</f>
        <v/>
      </c>
      <c r="AT86" t="str">
        <f ca="1">IFERROR(VLOOKUP(Funde_observations_osservazioni!AM89,Namen_pub_mapping,2,0)&amp;"","")</f>
        <v/>
      </c>
    </row>
    <row r="87" spans="2:46" x14ac:dyDescent="0.45">
      <c r="B87" t="str">
        <f>TRIM(Funde_observations_osservazioni!B90)</f>
        <v/>
      </c>
      <c r="C87" t="str">
        <f>TRIM(Funde_observations_osservazioni!C90)</f>
        <v/>
      </c>
      <c r="D87" t="str">
        <f>TRIM(Funde_observations_osservazioni!D90)</f>
        <v/>
      </c>
      <c r="E87" t="str">
        <f>TRIM(Funde_observations_osservazioni!AN90)</f>
        <v/>
      </c>
      <c r="F87" t="str">
        <f>TRIM(Funde_observations_osservazioni!AO90)</f>
        <v/>
      </c>
      <c r="G87" t="str">
        <f>TRIM(Funde_observations_osservazioni!AP90)</f>
        <v/>
      </c>
      <c r="H87" t="str">
        <f>TRIM(Funde_observations_osservazioni!AQ90)</f>
        <v/>
      </c>
      <c r="I87" t="str">
        <f>TRIM(Funde_observations_osservazioni!AR90)</f>
        <v/>
      </c>
      <c r="J87" t="str">
        <f>TRIM(Funde_observations_osservazioni!AS90)</f>
        <v/>
      </c>
      <c r="K87" t="str">
        <f>IFERROR(VLOOKUP(Funde_observations_osservazioni!E90,Table31_Praezis[], 2, FALSE)&amp;"", "")</f>
        <v/>
      </c>
      <c r="L87" t="str">
        <f>TRIM(Funde_observations_osservazioni!AT90)</f>
        <v/>
      </c>
      <c r="M87" t="str">
        <f>TRIM(Funde_observations_osservazioni!F90)</f>
        <v/>
      </c>
      <c r="N87" t="str">
        <f>TRIM(Funde_observations_osservazioni!G90)</f>
        <v/>
      </c>
      <c r="O87" t="str">
        <f>TRIM(Funde_observations_osservazioni!H90)</f>
        <v/>
      </c>
      <c r="P87" s="161" t="str">
        <f>IF(Funde_observations_osservazioni!I90=0, "", TEXT(Funde_observations_osservazioni!I90,"dd/mm/yyyy"))</f>
        <v/>
      </c>
      <c r="Q87" t="str">
        <f>IFERROR(VLOOKUP(Funde_observations_osservazioni!J90,Table32_Datkante[],2,FALSE)&amp;"",  "")</f>
        <v/>
      </c>
      <c r="R87" t="str">
        <f>Funde_observations_osservazioni!K90&amp;""</f>
        <v/>
      </c>
      <c r="S87" t="str">
        <f>Funde_observations_osservazioni!L90&amp;""</f>
        <v/>
      </c>
      <c r="T87" t="str">
        <f>Funde_observations_osservazioni!N90&amp;""</f>
        <v/>
      </c>
      <c r="U87" t="str">
        <f>Funde_observations_osservazioni!O90&amp;""</f>
        <v/>
      </c>
      <c r="V87" t="str">
        <f>Funde_observations_osservazioni!P90&amp;""</f>
        <v/>
      </c>
      <c r="W87" t="str">
        <f ca="1">IFERROR(VLOOKUP(Funde_observations_osservazioni!V90,Table30_Delarze[],2,FALSE)&amp;"", "")</f>
        <v/>
      </c>
      <c r="X87" t="str">
        <f>IFERROR(VLOOKUP(Funde_observations_osservazioni!R90,Table6_Subgrob[],2,FALSE)&amp;"","")</f>
        <v/>
      </c>
      <c r="Y87" t="str">
        <f>IFERROR(VLOOKUP(Funde_observations_osservazioni!S90,#REF!,2,FALSE)&amp;"", "")</f>
        <v/>
      </c>
      <c r="Z87" t="str">
        <f ca="1">IFERROR(VLOOKUP(Funde_observations_osservazioni!W90,Table245_Host_tree[],2,FALSE)&amp;"", "")</f>
        <v/>
      </c>
      <c r="AA87" t="str">
        <f>TRIM(Funde_observations_osservazioni!X90)</f>
        <v/>
      </c>
      <c r="AB87" t="str">
        <f>TRIM(Funde_observations_osservazioni!Y90)</f>
        <v/>
      </c>
      <c r="AC87" t="str">
        <f ca="1">IFERROR(VLOOKUP(Funde_observations_osservazioni!T90,Holzabgr_mapping,2,FALSE)&amp;"", "")</f>
        <v/>
      </c>
      <c r="AD87" t="str">
        <f ca="1">IFERROR(VLOOKUP(Funde_observations_osservazioni!U90,Holzqual_mapping,2,FALSE)&amp;"", "")</f>
        <v/>
      </c>
      <c r="AE87" t="str">
        <f ca="1">IFERROR(VLOOKUP(Funde_observations_osservazioni!Z90,Table24_Near_tree[],2,FALSE)&amp;"", "")</f>
        <v/>
      </c>
      <c r="AF87" t="str">
        <f ca="1">IFERROR(VLOOKUP(Funde_observations_osservazioni!AA90,Table24_Near_tree[],2,FALSE)&amp;"", "")</f>
        <v/>
      </c>
      <c r="AG87" t="str">
        <f ca="1">IFERROR(VLOOKUP(Funde_observations_osservazioni!AB90,Table24_Near_tree[],2,FALSE)&amp;"", "")</f>
        <v/>
      </c>
      <c r="AH87" t="str">
        <f ca="1">IFERROR(VLOOKUP(Funde_observations_osservazioni!AC90,Anzfrk_mapping,2,FALSE)&amp;"", "")</f>
        <v/>
      </c>
      <c r="AI87" t="str">
        <f ca="1">IFERROR(VLOOKUP(Funde_observations_osservazioni!AD90,Sex_stage_mapping,2,FALSE)&amp;"", "")</f>
        <v/>
      </c>
      <c r="AJ87" t="str">
        <f ca="1">IFERROR(VLOOKUP(Funde_observations_osservazioni!AE90,Rust_spore_type_mapping,2,FALSE)&amp;"", "")</f>
        <v/>
      </c>
      <c r="AK87" t="str">
        <f>TRIM(Funde_observations_osservazioni!AU90)</f>
        <v/>
      </c>
      <c r="AL87" t="str">
        <f>TRIM( Funde_observations_osservazioni!AH90)</f>
        <v/>
      </c>
      <c r="AM87" t="str">
        <f>TRIM(Funde_observations_osservazioni!AI90)</f>
        <v/>
      </c>
      <c r="AN87" t="str">
        <f ca="1">IFERROR(VLOOKUP(Funde_observations_osservazioni!AG90,Table28_Herbaria[],2,FALSE)&amp;"", "")</f>
        <v/>
      </c>
      <c r="AO87" t="str">
        <f ca="1">IFERROR(VLOOKUP(Funde_observations_osservazioni!AF90,Beleg_mapping,2,FALSE)&amp;"","")</f>
        <v/>
      </c>
      <c r="AP87" t="str">
        <f>IFERROR(VLOOKUP(Funde_observations_osservazioni!AJ90,Tabelle10_literature[],2,FALSE)&amp;"", "")</f>
        <v/>
      </c>
      <c r="AQ87" t="str">
        <f>TRIM(Funde_observations_osservazioni!AV90)</f>
        <v/>
      </c>
      <c r="AR87" t="str">
        <f ca="1">IFERROR(VLOOKUP(Funde_observations_osservazioni!AK90,Rest_mapping,2,0)&amp;"","")</f>
        <v/>
      </c>
      <c r="AS87" t="str">
        <f ca="1">IFERROR(VLOOKUP(Funde_observations_osservazioni!AL90,Oeff_privat_mapping,2,0)&amp;"","")</f>
        <v/>
      </c>
      <c r="AT87" t="str">
        <f ca="1">IFERROR(VLOOKUP(Funde_observations_osservazioni!AM90,Namen_pub_mapping,2,0)&amp;"","")</f>
        <v/>
      </c>
    </row>
    <row r="88" spans="2:46" x14ac:dyDescent="0.45">
      <c r="B88" t="str">
        <f>TRIM(Funde_observations_osservazioni!B91)</f>
        <v/>
      </c>
      <c r="C88" t="str">
        <f>TRIM(Funde_observations_osservazioni!C91)</f>
        <v/>
      </c>
      <c r="D88" t="str">
        <f>TRIM(Funde_observations_osservazioni!D91)</f>
        <v/>
      </c>
      <c r="E88" t="str">
        <f>TRIM(Funde_observations_osservazioni!AN91)</f>
        <v/>
      </c>
      <c r="F88" t="str">
        <f>TRIM(Funde_observations_osservazioni!AO91)</f>
        <v/>
      </c>
      <c r="G88" t="str">
        <f>TRIM(Funde_observations_osservazioni!AP91)</f>
        <v/>
      </c>
      <c r="H88" t="str">
        <f>TRIM(Funde_observations_osservazioni!AQ91)</f>
        <v/>
      </c>
      <c r="I88" t="str">
        <f>TRIM(Funde_observations_osservazioni!AR91)</f>
        <v/>
      </c>
      <c r="J88" t="str">
        <f>TRIM(Funde_observations_osservazioni!AS91)</f>
        <v/>
      </c>
      <c r="K88" t="str">
        <f>IFERROR(VLOOKUP(Funde_observations_osservazioni!E91,Table31_Praezis[], 2, FALSE)&amp;"", "")</f>
        <v/>
      </c>
      <c r="L88" t="str">
        <f>TRIM(Funde_observations_osservazioni!AT91)</f>
        <v/>
      </c>
      <c r="M88" t="str">
        <f>TRIM(Funde_observations_osservazioni!F91)</f>
        <v/>
      </c>
      <c r="N88" t="str">
        <f>TRIM(Funde_observations_osservazioni!G91)</f>
        <v/>
      </c>
      <c r="O88" t="str">
        <f>TRIM(Funde_observations_osservazioni!H91)</f>
        <v/>
      </c>
      <c r="P88" s="161" t="str">
        <f>IF(Funde_observations_osservazioni!I91=0, "", TEXT(Funde_observations_osservazioni!I91,"dd/mm/yyyy"))</f>
        <v/>
      </c>
      <c r="Q88" t="str">
        <f>IFERROR(VLOOKUP(Funde_observations_osservazioni!J91,Table32_Datkante[],2,FALSE)&amp;"",  "")</f>
        <v/>
      </c>
      <c r="R88" t="str">
        <f>Funde_observations_osservazioni!K91&amp;""</f>
        <v/>
      </c>
      <c r="S88" t="str">
        <f>Funde_observations_osservazioni!L91&amp;""</f>
        <v/>
      </c>
      <c r="T88" t="str">
        <f>Funde_observations_osservazioni!N91&amp;""</f>
        <v/>
      </c>
      <c r="U88" t="str">
        <f>Funde_observations_osservazioni!O91&amp;""</f>
        <v/>
      </c>
      <c r="V88" t="str">
        <f>Funde_observations_osservazioni!P91&amp;""</f>
        <v/>
      </c>
      <c r="W88" t="str">
        <f ca="1">IFERROR(VLOOKUP(Funde_observations_osservazioni!V91,Table30_Delarze[],2,FALSE)&amp;"", "")</f>
        <v/>
      </c>
      <c r="X88" t="str">
        <f>IFERROR(VLOOKUP(Funde_observations_osservazioni!R91,Table6_Subgrob[],2,FALSE)&amp;"","")</f>
        <v/>
      </c>
      <c r="Y88" t="str">
        <f>IFERROR(VLOOKUP(Funde_observations_osservazioni!S91,#REF!,2,FALSE)&amp;"", "")</f>
        <v/>
      </c>
      <c r="Z88" t="str">
        <f ca="1">IFERROR(VLOOKUP(Funde_observations_osservazioni!W91,Table245_Host_tree[],2,FALSE)&amp;"", "")</f>
        <v/>
      </c>
      <c r="AA88" t="str">
        <f>TRIM(Funde_observations_osservazioni!X91)</f>
        <v/>
      </c>
      <c r="AB88" t="str">
        <f>TRIM(Funde_observations_osservazioni!Y91)</f>
        <v/>
      </c>
      <c r="AC88" t="str">
        <f ca="1">IFERROR(VLOOKUP(Funde_observations_osservazioni!T91,Holzabgr_mapping,2,FALSE)&amp;"", "")</f>
        <v/>
      </c>
      <c r="AD88" t="str">
        <f ca="1">IFERROR(VLOOKUP(Funde_observations_osservazioni!U91,Holzqual_mapping,2,FALSE)&amp;"", "")</f>
        <v/>
      </c>
      <c r="AE88" t="str">
        <f ca="1">IFERROR(VLOOKUP(Funde_observations_osservazioni!Z91,Table24_Near_tree[],2,FALSE)&amp;"", "")</f>
        <v/>
      </c>
      <c r="AF88" t="str">
        <f ca="1">IFERROR(VLOOKUP(Funde_observations_osservazioni!AA91,Table24_Near_tree[],2,FALSE)&amp;"", "")</f>
        <v/>
      </c>
      <c r="AG88" t="str">
        <f ca="1">IFERROR(VLOOKUP(Funde_observations_osservazioni!AB91,Table24_Near_tree[],2,FALSE)&amp;"", "")</f>
        <v/>
      </c>
      <c r="AH88" t="str">
        <f ca="1">IFERROR(VLOOKUP(Funde_observations_osservazioni!AC91,Anzfrk_mapping,2,FALSE)&amp;"", "")</f>
        <v/>
      </c>
      <c r="AI88" t="str">
        <f ca="1">IFERROR(VLOOKUP(Funde_observations_osservazioni!AD91,Sex_stage_mapping,2,FALSE)&amp;"", "")</f>
        <v/>
      </c>
      <c r="AJ88" t="str">
        <f ca="1">IFERROR(VLOOKUP(Funde_observations_osservazioni!AE91,Rust_spore_type_mapping,2,FALSE)&amp;"", "")</f>
        <v/>
      </c>
      <c r="AK88" t="str">
        <f>TRIM(Funde_observations_osservazioni!AU91)</f>
        <v/>
      </c>
      <c r="AL88" t="str">
        <f>TRIM( Funde_observations_osservazioni!AH91)</f>
        <v/>
      </c>
      <c r="AM88" t="str">
        <f>TRIM(Funde_observations_osservazioni!AI91)</f>
        <v/>
      </c>
      <c r="AN88" t="str">
        <f ca="1">IFERROR(VLOOKUP(Funde_observations_osservazioni!AG91,Table28_Herbaria[],2,FALSE)&amp;"", "")</f>
        <v/>
      </c>
      <c r="AO88" t="str">
        <f ca="1">IFERROR(VLOOKUP(Funde_observations_osservazioni!AF91,Beleg_mapping,2,FALSE)&amp;"","")</f>
        <v/>
      </c>
      <c r="AP88" t="str">
        <f>IFERROR(VLOOKUP(Funde_observations_osservazioni!AJ91,Tabelle10_literature[],2,FALSE)&amp;"", "")</f>
        <v/>
      </c>
      <c r="AQ88" t="str">
        <f>TRIM(Funde_observations_osservazioni!AV91)</f>
        <v/>
      </c>
      <c r="AR88" t="str">
        <f ca="1">IFERROR(VLOOKUP(Funde_observations_osservazioni!AK91,Rest_mapping,2,0)&amp;"","")</f>
        <v/>
      </c>
      <c r="AS88" t="str">
        <f ca="1">IFERROR(VLOOKUP(Funde_observations_osservazioni!AL91,Oeff_privat_mapping,2,0)&amp;"","")</f>
        <v/>
      </c>
      <c r="AT88" t="str">
        <f ca="1">IFERROR(VLOOKUP(Funde_observations_osservazioni!AM91,Namen_pub_mapping,2,0)&amp;"","")</f>
        <v/>
      </c>
    </row>
    <row r="89" spans="2:46" x14ac:dyDescent="0.45">
      <c r="B89" t="str">
        <f>TRIM(Funde_observations_osservazioni!B92)</f>
        <v/>
      </c>
      <c r="C89" t="str">
        <f>TRIM(Funde_observations_osservazioni!C92)</f>
        <v/>
      </c>
      <c r="D89" t="str">
        <f>TRIM(Funde_observations_osservazioni!D92)</f>
        <v/>
      </c>
      <c r="E89" t="str">
        <f>TRIM(Funde_observations_osservazioni!AN92)</f>
        <v/>
      </c>
      <c r="F89" t="str">
        <f>TRIM(Funde_observations_osservazioni!AO92)</f>
        <v/>
      </c>
      <c r="G89" t="str">
        <f>TRIM(Funde_observations_osservazioni!AP92)</f>
        <v/>
      </c>
      <c r="H89" t="str">
        <f>TRIM(Funde_observations_osservazioni!AQ92)</f>
        <v/>
      </c>
      <c r="I89" t="str">
        <f>TRIM(Funde_observations_osservazioni!AR92)</f>
        <v/>
      </c>
      <c r="J89" t="str">
        <f>TRIM(Funde_observations_osservazioni!AS92)</f>
        <v/>
      </c>
      <c r="K89" t="str">
        <f>IFERROR(VLOOKUP(Funde_observations_osservazioni!E92,Table31_Praezis[], 2, FALSE)&amp;"", "")</f>
        <v/>
      </c>
      <c r="L89" t="str">
        <f>TRIM(Funde_observations_osservazioni!AT92)</f>
        <v/>
      </c>
      <c r="M89" t="str">
        <f>TRIM(Funde_observations_osservazioni!F92)</f>
        <v/>
      </c>
      <c r="N89" t="str">
        <f>TRIM(Funde_observations_osservazioni!G92)</f>
        <v/>
      </c>
      <c r="O89" t="str">
        <f>TRIM(Funde_observations_osservazioni!H92)</f>
        <v/>
      </c>
      <c r="P89" s="161" t="str">
        <f>IF(Funde_observations_osservazioni!I92=0, "", TEXT(Funde_observations_osservazioni!I92,"dd/mm/yyyy"))</f>
        <v/>
      </c>
      <c r="Q89" t="str">
        <f>IFERROR(VLOOKUP(Funde_observations_osservazioni!J92,Table32_Datkante[],2,FALSE)&amp;"",  "")</f>
        <v/>
      </c>
      <c r="R89" t="str">
        <f>Funde_observations_osservazioni!K92&amp;""</f>
        <v/>
      </c>
      <c r="S89" t="str">
        <f>Funde_observations_osservazioni!L92&amp;""</f>
        <v/>
      </c>
      <c r="T89" t="str">
        <f>Funde_observations_osservazioni!N92&amp;""</f>
        <v/>
      </c>
      <c r="U89" t="str">
        <f>Funde_observations_osservazioni!O92&amp;""</f>
        <v/>
      </c>
      <c r="V89" t="str">
        <f>Funde_observations_osservazioni!P92&amp;""</f>
        <v/>
      </c>
      <c r="W89" t="str">
        <f ca="1">IFERROR(VLOOKUP(Funde_observations_osservazioni!V92,Table30_Delarze[],2,FALSE)&amp;"", "")</f>
        <v/>
      </c>
      <c r="X89" t="str">
        <f>IFERROR(VLOOKUP(Funde_observations_osservazioni!R92,Table6_Subgrob[],2,FALSE)&amp;"","")</f>
        <v/>
      </c>
      <c r="Y89" t="str">
        <f>IFERROR(VLOOKUP(Funde_observations_osservazioni!S92,#REF!,2,FALSE)&amp;"", "")</f>
        <v/>
      </c>
      <c r="Z89" t="str">
        <f ca="1">IFERROR(VLOOKUP(Funde_observations_osservazioni!W92,Table245_Host_tree[],2,FALSE)&amp;"", "")</f>
        <v/>
      </c>
      <c r="AA89" t="str">
        <f>TRIM(Funde_observations_osservazioni!X92)</f>
        <v/>
      </c>
      <c r="AB89" t="str">
        <f>TRIM(Funde_observations_osservazioni!Y92)</f>
        <v/>
      </c>
      <c r="AC89" t="str">
        <f ca="1">IFERROR(VLOOKUP(Funde_observations_osservazioni!T92,Holzabgr_mapping,2,FALSE)&amp;"", "")</f>
        <v/>
      </c>
      <c r="AD89" t="str">
        <f ca="1">IFERROR(VLOOKUP(Funde_observations_osservazioni!U92,Holzqual_mapping,2,FALSE)&amp;"", "")</f>
        <v/>
      </c>
      <c r="AE89" t="str">
        <f ca="1">IFERROR(VLOOKUP(Funde_observations_osservazioni!Z92,Table24_Near_tree[],2,FALSE)&amp;"", "")</f>
        <v/>
      </c>
      <c r="AF89" t="str">
        <f ca="1">IFERROR(VLOOKUP(Funde_observations_osservazioni!AA92,Table24_Near_tree[],2,FALSE)&amp;"", "")</f>
        <v/>
      </c>
      <c r="AG89" t="str">
        <f ca="1">IFERROR(VLOOKUP(Funde_observations_osservazioni!AB92,Table24_Near_tree[],2,FALSE)&amp;"", "")</f>
        <v/>
      </c>
      <c r="AH89" t="str">
        <f ca="1">IFERROR(VLOOKUP(Funde_observations_osservazioni!AC92,Anzfrk_mapping,2,FALSE)&amp;"", "")</f>
        <v/>
      </c>
      <c r="AI89" t="str">
        <f ca="1">IFERROR(VLOOKUP(Funde_observations_osservazioni!AD92,Sex_stage_mapping,2,FALSE)&amp;"", "")</f>
        <v/>
      </c>
      <c r="AJ89" t="str">
        <f ca="1">IFERROR(VLOOKUP(Funde_observations_osservazioni!AE92,Rust_spore_type_mapping,2,FALSE)&amp;"", "")</f>
        <v/>
      </c>
      <c r="AK89" t="str">
        <f>TRIM(Funde_observations_osservazioni!AU92)</f>
        <v/>
      </c>
      <c r="AL89" t="str">
        <f>TRIM( Funde_observations_osservazioni!AH92)</f>
        <v/>
      </c>
      <c r="AM89" t="str">
        <f>TRIM(Funde_observations_osservazioni!AI92)</f>
        <v/>
      </c>
      <c r="AN89" t="str">
        <f ca="1">IFERROR(VLOOKUP(Funde_observations_osservazioni!AG92,Table28_Herbaria[],2,FALSE)&amp;"", "")</f>
        <v/>
      </c>
      <c r="AO89" t="str">
        <f ca="1">IFERROR(VLOOKUP(Funde_observations_osservazioni!AF92,Beleg_mapping,2,FALSE)&amp;"","")</f>
        <v/>
      </c>
      <c r="AP89" t="str">
        <f>IFERROR(VLOOKUP(Funde_observations_osservazioni!AJ92,Tabelle10_literature[],2,FALSE)&amp;"", "")</f>
        <v/>
      </c>
      <c r="AQ89" t="str">
        <f>TRIM(Funde_observations_osservazioni!AV92)</f>
        <v/>
      </c>
      <c r="AR89" t="str">
        <f ca="1">IFERROR(VLOOKUP(Funde_observations_osservazioni!AK92,Rest_mapping,2,0)&amp;"","")</f>
        <v/>
      </c>
      <c r="AS89" t="str">
        <f ca="1">IFERROR(VLOOKUP(Funde_observations_osservazioni!AL92,Oeff_privat_mapping,2,0)&amp;"","")</f>
        <v/>
      </c>
      <c r="AT89" t="str">
        <f ca="1">IFERROR(VLOOKUP(Funde_observations_osservazioni!AM92,Namen_pub_mapping,2,0)&amp;"","")</f>
        <v/>
      </c>
    </row>
    <row r="90" spans="2:46" x14ac:dyDescent="0.45">
      <c r="B90" t="str">
        <f>TRIM(Funde_observations_osservazioni!B93)</f>
        <v/>
      </c>
      <c r="C90" t="str">
        <f>TRIM(Funde_observations_osservazioni!C93)</f>
        <v/>
      </c>
      <c r="D90" t="str">
        <f>TRIM(Funde_observations_osservazioni!D93)</f>
        <v/>
      </c>
      <c r="E90" t="str">
        <f>TRIM(Funde_observations_osservazioni!AN93)</f>
        <v/>
      </c>
      <c r="F90" t="str">
        <f>TRIM(Funde_observations_osservazioni!AO93)</f>
        <v/>
      </c>
      <c r="G90" t="str">
        <f>TRIM(Funde_observations_osservazioni!AP93)</f>
        <v/>
      </c>
      <c r="H90" t="str">
        <f>TRIM(Funde_observations_osservazioni!AQ93)</f>
        <v/>
      </c>
      <c r="I90" t="str">
        <f>TRIM(Funde_observations_osservazioni!AR93)</f>
        <v/>
      </c>
      <c r="J90" t="str">
        <f>TRIM(Funde_observations_osservazioni!AS93)</f>
        <v/>
      </c>
      <c r="K90" t="str">
        <f>IFERROR(VLOOKUP(Funde_observations_osservazioni!E93,Table31_Praezis[], 2, FALSE)&amp;"", "")</f>
        <v/>
      </c>
      <c r="L90" t="str">
        <f>TRIM(Funde_observations_osservazioni!AT93)</f>
        <v/>
      </c>
      <c r="M90" t="str">
        <f>TRIM(Funde_observations_osservazioni!F93)</f>
        <v/>
      </c>
      <c r="N90" t="str">
        <f>TRIM(Funde_observations_osservazioni!G93)</f>
        <v/>
      </c>
      <c r="O90" t="str">
        <f>TRIM(Funde_observations_osservazioni!H93)</f>
        <v/>
      </c>
      <c r="P90" s="161" t="str">
        <f>IF(Funde_observations_osservazioni!I93=0, "", TEXT(Funde_observations_osservazioni!I93,"dd/mm/yyyy"))</f>
        <v/>
      </c>
      <c r="Q90" t="str">
        <f>IFERROR(VLOOKUP(Funde_observations_osservazioni!J93,Table32_Datkante[],2,FALSE)&amp;"",  "")</f>
        <v/>
      </c>
      <c r="R90" t="str">
        <f>Funde_observations_osservazioni!K93&amp;""</f>
        <v/>
      </c>
      <c r="S90" t="str">
        <f>Funde_observations_osservazioni!L93&amp;""</f>
        <v/>
      </c>
      <c r="T90" t="str">
        <f>Funde_observations_osservazioni!N93&amp;""</f>
        <v/>
      </c>
      <c r="U90" t="str">
        <f>Funde_observations_osservazioni!O93&amp;""</f>
        <v/>
      </c>
      <c r="V90" t="str">
        <f>Funde_observations_osservazioni!P93&amp;""</f>
        <v/>
      </c>
      <c r="W90" t="str">
        <f ca="1">IFERROR(VLOOKUP(Funde_observations_osservazioni!V93,Table30_Delarze[],2,FALSE)&amp;"", "")</f>
        <v/>
      </c>
      <c r="X90" t="str">
        <f>IFERROR(VLOOKUP(Funde_observations_osservazioni!R93,Table6_Subgrob[],2,FALSE)&amp;"","")</f>
        <v/>
      </c>
      <c r="Y90" t="str">
        <f>IFERROR(VLOOKUP(Funde_observations_osservazioni!S93,#REF!,2,FALSE)&amp;"", "")</f>
        <v/>
      </c>
      <c r="Z90" t="str">
        <f ca="1">IFERROR(VLOOKUP(Funde_observations_osservazioni!W93,Table245_Host_tree[],2,FALSE)&amp;"", "")</f>
        <v/>
      </c>
      <c r="AA90" t="str">
        <f>TRIM(Funde_observations_osservazioni!X93)</f>
        <v/>
      </c>
      <c r="AB90" t="str">
        <f>TRIM(Funde_observations_osservazioni!Y93)</f>
        <v/>
      </c>
      <c r="AC90" t="str">
        <f ca="1">IFERROR(VLOOKUP(Funde_observations_osservazioni!T93,Holzabgr_mapping,2,FALSE)&amp;"", "")</f>
        <v/>
      </c>
      <c r="AD90" t="str">
        <f ca="1">IFERROR(VLOOKUP(Funde_observations_osservazioni!U93,Holzqual_mapping,2,FALSE)&amp;"", "")</f>
        <v/>
      </c>
      <c r="AE90" t="str">
        <f ca="1">IFERROR(VLOOKUP(Funde_observations_osservazioni!Z93,Table24_Near_tree[],2,FALSE)&amp;"", "")</f>
        <v/>
      </c>
      <c r="AF90" t="str">
        <f ca="1">IFERROR(VLOOKUP(Funde_observations_osservazioni!AA93,Table24_Near_tree[],2,FALSE)&amp;"", "")</f>
        <v/>
      </c>
      <c r="AG90" t="str">
        <f ca="1">IFERROR(VLOOKUP(Funde_observations_osservazioni!AB93,Table24_Near_tree[],2,FALSE)&amp;"", "")</f>
        <v/>
      </c>
      <c r="AH90" t="str">
        <f ca="1">IFERROR(VLOOKUP(Funde_observations_osservazioni!AC93,Anzfrk_mapping,2,FALSE)&amp;"", "")</f>
        <v/>
      </c>
      <c r="AI90" t="str">
        <f ca="1">IFERROR(VLOOKUP(Funde_observations_osservazioni!AD93,Sex_stage_mapping,2,FALSE)&amp;"", "")</f>
        <v/>
      </c>
      <c r="AJ90" t="str">
        <f ca="1">IFERROR(VLOOKUP(Funde_observations_osservazioni!AE93,Rust_spore_type_mapping,2,FALSE)&amp;"", "")</f>
        <v/>
      </c>
      <c r="AK90" t="str">
        <f>TRIM(Funde_observations_osservazioni!AU93)</f>
        <v/>
      </c>
      <c r="AL90" t="str">
        <f>TRIM( Funde_observations_osservazioni!AH93)</f>
        <v/>
      </c>
      <c r="AM90" t="str">
        <f>TRIM(Funde_observations_osservazioni!AI93)</f>
        <v/>
      </c>
      <c r="AN90" t="str">
        <f ca="1">IFERROR(VLOOKUP(Funde_observations_osservazioni!AG93,Table28_Herbaria[],2,FALSE)&amp;"", "")</f>
        <v/>
      </c>
      <c r="AO90" t="str">
        <f ca="1">IFERROR(VLOOKUP(Funde_observations_osservazioni!AF93,Beleg_mapping,2,FALSE)&amp;"","")</f>
        <v/>
      </c>
      <c r="AP90" t="str">
        <f>IFERROR(VLOOKUP(Funde_observations_osservazioni!AJ93,Tabelle10_literature[],2,FALSE)&amp;"", "")</f>
        <v/>
      </c>
      <c r="AQ90" t="str">
        <f>TRIM(Funde_observations_osservazioni!AV93)</f>
        <v/>
      </c>
      <c r="AR90" t="str">
        <f ca="1">IFERROR(VLOOKUP(Funde_observations_osservazioni!AK93,Rest_mapping,2,0)&amp;"","")</f>
        <v/>
      </c>
      <c r="AS90" t="str">
        <f ca="1">IFERROR(VLOOKUP(Funde_observations_osservazioni!AL93,Oeff_privat_mapping,2,0)&amp;"","")</f>
        <v/>
      </c>
      <c r="AT90" t="str">
        <f ca="1">IFERROR(VLOOKUP(Funde_observations_osservazioni!AM93,Namen_pub_mapping,2,0)&amp;"","")</f>
        <v/>
      </c>
    </row>
    <row r="91" spans="2:46" x14ac:dyDescent="0.45">
      <c r="B91" t="str">
        <f>TRIM(Funde_observations_osservazioni!B94)</f>
        <v/>
      </c>
      <c r="C91" t="str">
        <f>TRIM(Funde_observations_osservazioni!C94)</f>
        <v/>
      </c>
      <c r="D91" t="str">
        <f>TRIM(Funde_observations_osservazioni!D94)</f>
        <v/>
      </c>
      <c r="E91" t="str">
        <f>TRIM(Funde_observations_osservazioni!AN94)</f>
        <v/>
      </c>
      <c r="F91" t="str">
        <f>TRIM(Funde_observations_osservazioni!AO94)</f>
        <v/>
      </c>
      <c r="G91" t="str">
        <f>TRIM(Funde_observations_osservazioni!AP94)</f>
        <v/>
      </c>
      <c r="H91" t="str">
        <f>TRIM(Funde_observations_osservazioni!AQ94)</f>
        <v/>
      </c>
      <c r="I91" t="str">
        <f>TRIM(Funde_observations_osservazioni!AR94)</f>
        <v/>
      </c>
      <c r="J91" t="str">
        <f>TRIM(Funde_observations_osservazioni!AS94)</f>
        <v/>
      </c>
      <c r="K91" t="str">
        <f>IFERROR(VLOOKUP(Funde_observations_osservazioni!E94,Table31_Praezis[], 2, FALSE)&amp;"", "")</f>
        <v/>
      </c>
      <c r="L91" t="str">
        <f>TRIM(Funde_observations_osservazioni!AT94)</f>
        <v/>
      </c>
      <c r="M91" t="str">
        <f>TRIM(Funde_observations_osservazioni!F94)</f>
        <v/>
      </c>
      <c r="N91" t="str">
        <f>TRIM(Funde_observations_osservazioni!G94)</f>
        <v/>
      </c>
      <c r="O91" t="str">
        <f>TRIM(Funde_observations_osservazioni!H94)</f>
        <v/>
      </c>
      <c r="P91" s="161" t="str">
        <f>IF(Funde_observations_osservazioni!I94=0, "", TEXT(Funde_observations_osservazioni!I94,"dd/mm/yyyy"))</f>
        <v/>
      </c>
      <c r="Q91" t="str">
        <f>IFERROR(VLOOKUP(Funde_observations_osservazioni!J94,Table32_Datkante[],2,FALSE)&amp;"",  "")</f>
        <v/>
      </c>
      <c r="R91" t="str">
        <f>Funde_observations_osservazioni!K94&amp;""</f>
        <v/>
      </c>
      <c r="S91" t="str">
        <f>Funde_observations_osservazioni!L94&amp;""</f>
        <v/>
      </c>
      <c r="T91" t="str">
        <f>Funde_observations_osservazioni!N94&amp;""</f>
        <v/>
      </c>
      <c r="U91" t="str">
        <f>Funde_observations_osservazioni!O94&amp;""</f>
        <v/>
      </c>
      <c r="V91" t="str">
        <f>Funde_observations_osservazioni!P94&amp;""</f>
        <v/>
      </c>
      <c r="W91" t="str">
        <f ca="1">IFERROR(VLOOKUP(Funde_observations_osservazioni!V94,Table30_Delarze[],2,FALSE)&amp;"", "")</f>
        <v/>
      </c>
      <c r="X91" t="str">
        <f>IFERROR(VLOOKUP(Funde_observations_osservazioni!R94,Table6_Subgrob[],2,FALSE)&amp;"","")</f>
        <v/>
      </c>
      <c r="Y91" t="str">
        <f>IFERROR(VLOOKUP(Funde_observations_osservazioni!S94,#REF!,2,FALSE)&amp;"", "")</f>
        <v/>
      </c>
      <c r="Z91" t="str">
        <f ca="1">IFERROR(VLOOKUP(Funde_observations_osservazioni!W94,Table245_Host_tree[],2,FALSE)&amp;"", "")</f>
        <v/>
      </c>
      <c r="AA91" t="str">
        <f>TRIM(Funde_observations_osservazioni!X94)</f>
        <v/>
      </c>
      <c r="AB91" t="str">
        <f>TRIM(Funde_observations_osservazioni!Y94)</f>
        <v/>
      </c>
      <c r="AC91" t="str">
        <f ca="1">IFERROR(VLOOKUP(Funde_observations_osservazioni!T94,Holzabgr_mapping,2,FALSE)&amp;"", "")</f>
        <v/>
      </c>
      <c r="AD91" t="str">
        <f ca="1">IFERROR(VLOOKUP(Funde_observations_osservazioni!U94,Holzqual_mapping,2,FALSE)&amp;"", "")</f>
        <v/>
      </c>
      <c r="AE91" t="str">
        <f ca="1">IFERROR(VLOOKUP(Funde_observations_osservazioni!Z94,Table24_Near_tree[],2,FALSE)&amp;"", "")</f>
        <v/>
      </c>
      <c r="AF91" t="str">
        <f ca="1">IFERROR(VLOOKUP(Funde_observations_osservazioni!AA94,Table24_Near_tree[],2,FALSE)&amp;"", "")</f>
        <v/>
      </c>
      <c r="AG91" t="str">
        <f ca="1">IFERROR(VLOOKUP(Funde_observations_osservazioni!AB94,Table24_Near_tree[],2,FALSE)&amp;"", "")</f>
        <v/>
      </c>
      <c r="AH91" t="str">
        <f ca="1">IFERROR(VLOOKUP(Funde_observations_osservazioni!AC94,Anzfrk_mapping,2,FALSE)&amp;"", "")</f>
        <v/>
      </c>
      <c r="AI91" t="str">
        <f ca="1">IFERROR(VLOOKUP(Funde_observations_osservazioni!AD94,Sex_stage_mapping,2,FALSE)&amp;"", "")</f>
        <v/>
      </c>
      <c r="AJ91" t="str">
        <f ca="1">IFERROR(VLOOKUP(Funde_observations_osservazioni!AE94,Rust_spore_type_mapping,2,FALSE)&amp;"", "")</f>
        <v/>
      </c>
      <c r="AK91" t="str">
        <f>TRIM(Funde_observations_osservazioni!AU94)</f>
        <v/>
      </c>
      <c r="AL91" t="str">
        <f>TRIM( Funde_observations_osservazioni!AH94)</f>
        <v/>
      </c>
      <c r="AM91" t="str">
        <f>TRIM(Funde_observations_osservazioni!AI94)</f>
        <v/>
      </c>
      <c r="AN91" t="str">
        <f ca="1">IFERROR(VLOOKUP(Funde_observations_osservazioni!AG94,Table28_Herbaria[],2,FALSE)&amp;"", "")</f>
        <v/>
      </c>
      <c r="AO91" t="str">
        <f ca="1">IFERROR(VLOOKUP(Funde_observations_osservazioni!AF94,Beleg_mapping,2,FALSE)&amp;"","")</f>
        <v/>
      </c>
      <c r="AP91" t="str">
        <f>IFERROR(VLOOKUP(Funde_observations_osservazioni!AJ94,Tabelle10_literature[],2,FALSE)&amp;"", "")</f>
        <v/>
      </c>
      <c r="AQ91" t="str">
        <f>TRIM(Funde_observations_osservazioni!AV94)</f>
        <v/>
      </c>
      <c r="AR91" t="str">
        <f ca="1">IFERROR(VLOOKUP(Funde_observations_osservazioni!AK94,Rest_mapping,2,0)&amp;"","")</f>
        <v/>
      </c>
      <c r="AS91" t="str">
        <f ca="1">IFERROR(VLOOKUP(Funde_observations_osservazioni!AL94,Oeff_privat_mapping,2,0)&amp;"","")</f>
        <v/>
      </c>
      <c r="AT91" t="str">
        <f ca="1">IFERROR(VLOOKUP(Funde_observations_osservazioni!AM94,Namen_pub_mapping,2,0)&amp;"","")</f>
        <v/>
      </c>
    </row>
    <row r="92" spans="2:46" x14ac:dyDescent="0.45">
      <c r="B92" t="str">
        <f>TRIM(Funde_observations_osservazioni!B95)</f>
        <v/>
      </c>
      <c r="C92" t="str">
        <f>TRIM(Funde_observations_osservazioni!C95)</f>
        <v/>
      </c>
      <c r="D92" t="str">
        <f>TRIM(Funde_observations_osservazioni!D95)</f>
        <v/>
      </c>
      <c r="E92" t="str">
        <f>TRIM(Funde_observations_osservazioni!AN95)</f>
        <v/>
      </c>
      <c r="F92" t="str">
        <f>TRIM(Funde_observations_osservazioni!AO95)</f>
        <v/>
      </c>
      <c r="G92" t="str">
        <f>TRIM(Funde_observations_osservazioni!AP95)</f>
        <v/>
      </c>
      <c r="H92" t="str">
        <f>TRIM(Funde_observations_osservazioni!AQ95)</f>
        <v/>
      </c>
      <c r="I92" t="str">
        <f>TRIM(Funde_observations_osservazioni!AR95)</f>
        <v/>
      </c>
      <c r="J92" t="str">
        <f>TRIM(Funde_observations_osservazioni!AS95)</f>
        <v/>
      </c>
      <c r="K92" t="str">
        <f>IFERROR(VLOOKUP(Funde_observations_osservazioni!E95,Table31_Praezis[], 2, FALSE)&amp;"", "")</f>
        <v/>
      </c>
      <c r="L92" t="str">
        <f>TRIM(Funde_observations_osservazioni!AT95)</f>
        <v/>
      </c>
      <c r="M92" t="str">
        <f>TRIM(Funde_observations_osservazioni!F95)</f>
        <v/>
      </c>
      <c r="N92" t="str">
        <f>TRIM(Funde_observations_osservazioni!G95)</f>
        <v/>
      </c>
      <c r="O92" t="str">
        <f>TRIM(Funde_observations_osservazioni!H95)</f>
        <v/>
      </c>
      <c r="P92" s="161" t="str">
        <f>IF(Funde_observations_osservazioni!I95=0, "", TEXT(Funde_observations_osservazioni!I95,"dd/mm/yyyy"))</f>
        <v/>
      </c>
      <c r="Q92" t="str">
        <f>IFERROR(VLOOKUP(Funde_observations_osservazioni!J95,Table32_Datkante[],2,FALSE)&amp;"",  "")</f>
        <v/>
      </c>
      <c r="R92" t="str">
        <f>Funde_observations_osservazioni!K95&amp;""</f>
        <v/>
      </c>
      <c r="S92" t="str">
        <f>Funde_observations_osservazioni!L95&amp;""</f>
        <v/>
      </c>
      <c r="T92" t="str">
        <f>Funde_observations_osservazioni!N95&amp;""</f>
        <v/>
      </c>
      <c r="U92" t="str">
        <f>Funde_observations_osservazioni!O95&amp;""</f>
        <v/>
      </c>
      <c r="V92" t="str">
        <f>Funde_observations_osservazioni!P95&amp;""</f>
        <v/>
      </c>
      <c r="W92" t="str">
        <f ca="1">IFERROR(VLOOKUP(Funde_observations_osservazioni!V95,Table30_Delarze[],2,FALSE)&amp;"", "")</f>
        <v/>
      </c>
      <c r="X92" t="str">
        <f>IFERROR(VLOOKUP(Funde_observations_osservazioni!R95,Table6_Subgrob[],2,FALSE)&amp;"","")</f>
        <v/>
      </c>
      <c r="Y92" t="str">
        <f>IFERROR(VLOOKUP(Funde_observations_osservazioni!S95,#REF!,2,FALSE)&amp;"", "")</f>
        <v/>
      </c>
      <c r="Z92" t="str">
        <f ca="1">IFERROR(VLOOKUP(Funde_observations_osservazioni!W95,Table245_Host_tree[],2,FALSE)&amp;"", "")</f>
        <v/>
      </c>
      <c r="AA92" t="str">
        <f>TRIM(Funde_observations_osservazioni!X95)</f>
        <v/>
      </c>
      <c r="AB92" t="str">
        <f>TRIM(Funde_observations_osservazioni!Y95)</f>
        <v/>
      </c>
      <c r="AC92" t="str">
        <f ca="1">IFERROR(VLOOKUP(Funde_observations_osservazioni!T95,Holzabgr_mapping,2,FALSE)&amp;"", "")</f>
        <v/>
      </c>
      <c r="AD92" t="str">
        <f ca="1">IFERROR(VLOOKUP(Funde_observations_osservazioni!U95,Holzqual_mapping,2,FALSE)&amp;"", "")</f>
        <v/>
      </c>
      <c r="AE92" t="str">
        <f ca="1">IFERROR(VLOOKUP(Funde_observations_osservazioni!Z95,Table24_Near_tree[],2,FALSE)&amp;"", "")</f>
        <v/>
      </c>
      <c r="AF92" t="str">
        <f ca="1">IFERROR(VLOOKUP(Funde_observations_osservazioni!AA95,Table24_Near_tree[],2,FALSE)&amp;"", "")</f>
        <v/>
      </c>
      <c r="AG92" t="str">
        <f ca="1">IFERROR(VLOOKUP(Funde_observations_osservazioni!AB95,Table24_Near_tree[],2,FALSE)&amp;"", "")</f>
        <v/>
      </c>
      <c r="AH92" t="str">
        <f ca="1">IFERROR(VLOOKUP(Funde_observations_osservazioni!AC95,Anzfrk_mapping,2,FALSE)&amp;"", "")</f>
        <v/>
      </c>
      <c r="AI92" t="str">
        <f ca="1">IFERROR(VLOOKUP(Funde_observations_osservazioni!AD95,Sex_stage_mapping,2,FALSE)&amp;"", "")</f>
        <v/>
      </c>
      <c r="AJ92" t="str">
        <f ca="1">IFERROR(VLOOKUP(Funde_observations_osservazioni!AE95,Rust_spore_type_mapping,2,FALSE)&amp;"", "")</f>
        <v/>
      </c>
      <c r="AK92" t="str">
        <f>TRIM(Funde_observations_osservazioni!AU95)</f>
        <v/>
      </c>
      <c r="AL92" t="str">
        <f>TRIM( Funde_observations_osservazioni!AH95)</f>
        <v/>
      </c>
      <c r="AM92" t="str">
        <f>TRIM(Funde_observations_osservazioni!AI95)</f>
        <v/>
      </c>
      <c r="AN92" t="str">
        <f ca="1">IFERROR(VLOOKUP(Funde_observations_osservazioni!AG95,Table28_Herbaria[],2,FALSE)&amp;"", "")</f>
        <v/>
      </c>
      <c r="AO92" t="str">
        <f ca="1">IFERROR(VLOOKUP(Funde_observations_osservazioni!AF95,Beleg_mapping,2,FALSE)&amp;"","")</f>
        <v/>
      </c>
      <c r="AP92" t="str">
        <f>IFERROR(VLOOKUP(Funde_observations_osservazioni!AJ95,Tabelle10_literature[],2,FALSE)&amp;"", "")</f>
        <v/>
      </c>
      <c r="AQ92" t="str">
        <f>TRIM(Funde_observations_osservazioni!AV95)</f>
        <v/>
      </c>
      <c r="AR92" t="str">
        <f ca="1">IFERROR(VLOOKUP(Funde_observations_osservazioni!AK95,Rest_mapping,2,0)&amp;"","")</f>
        <v/>
      </c>
      <c r="AS92" t="str">
        <f ca="1">IFERROR(VLOOKUP(Funde_observations_osservazioni!AL95,Oeff_privat_mapping,2,0)&amp;"","")</f>
        <v/>
      </c>
      <c r="AT92" t="str">
        <f ca="1">IFERROR(VLOOKUP(Funde_observations_osservazioni!AM95,Namen_pub_mapping,2,0)&amp;"","")</f>
        <v/>
      </c>
    </row>
    <row r="93" spans="2:46" x14ac:dyDescent="0.45">
      <c r="B93" t="str">
        <f>TRIM(Funde_observations_osservazioni!B96)</f>
        <v/>
      </c>
      <c r="C93" t="str">
        <f>TRIM(Funde_observations_osservazioni!C96)</f>
        <v/>
      </c>
      <c r="D93" t="str">
        <f>TRIM(Funde_observations_osservazioni!D96)</f>
        <v/>
      </c>
      <c r="E93" t="str">
        <f>TRIM(Funde_observations_osservazioni!AN96)</f>
        <v/>
      </c>
      <c r="F93" t="str">
        <f>TRIM(Funde_observations_osservazioni!AO96)</f>
        <v/>
      </c>
      <c r="G93" t="str">
        <f>TRIM(Funde_observations_osservazioni!AP96)</f>
        <v/>
      </c>
      <c r="H93" t="str">
        <f>TRIM(Funde_observations_osservazioni!AQ96)</f>
        <v/>
      </c>
      <c r="I93" t="str">
        <f>TRIM(Funde_observations_osservazioni!AR96)</f>
        <v/>
      </c>
      <c r="J93" t="str">
        <f>TRIM(Funde_observations_osservazioni!AS96)</f>
        <v/>
      </c>
      <c r="K93" t="str">
        <f>IFERROR(VLOOKUP(Funde_observations_osservazioni!E96,Table31_Praezis[], 2, FALSE)&amp;"", "")</f>
        <v/>
      </c>
      <c r="L93" t="str">
        <f>TRIM(Funde_observations_osservazioni!AT96)</f>
        <v/>
      </c>
      <c r="M93" t="str">
        <f>TRIM(Funde_observations_osservazioni!F96)</f>
        <v/>
      </c>
      <c r="N93" t="str">
        <f>TRIM(Funde_observations_osservazioni!G96)</f>
        <v/>
      </c>
      <c r="O93" t="str">
        <f>TRIM(Funde_observations_osservazioni!H96)</f>
        <v/>
      </c>
      <c r="P93" s="161" t="str">
        <f>IF(Funde_observations_osservazioni!I96=0, "", TEXT(Funde_observations_osservazioni!I96,"dd/mm/yyyy"))</f>
        <v/>
      </c>
      <c r="Q93" t="str">
        <f>IFERROR(VLOOKUP(Funde_observations_osservazioni!J96,Table32_Datkante[],2,FALSE)&amp;"",  "")</f>
        <v/>
      </c>
      <c r="R93" t="str">
        <f>Funde_observations_osservazioni!K96&amp;""</f>
        <v/>
      </c>
      <c r="S93" t="str">
        <f>Funde_observations_osservazioni!L96&amp;""</f>
        <v/>
      </c>
      <c r="T93" t="str">
        <f>Funde_observations_osservazioni!N96&amp;""</f>
        <v/>
      </c>
      <c r="U93" t="str">
        <f>Funde_observations_osservazioni!O96&amp;""</f>
        <v/>
      </c>
      <c r="V93" t="str">
        <f>Funde_observations_osservazioni!P96&amp;""</f>
        <v/>
      </c>
      <c r="W93" t="str">
        <f ca="1">IFERROR(VLOOKUP(Funde_observations_osservazioni!V96,Table30_Delarze[],2,FALSE)&amp;"", "")</f>
        <v/>
      </c>
      <c r="X93" t="str">
        <f>IFERROR(VLOOKUP(Funde_observations_osservazioni!R96,Table6_Subgrob[],2,FALSE)&amp;"","")</f>
        <v/>
      </c>
      <c r="Y93" t="str">
        <f>IFERROR(VLOOKUP(Funde_observations_osservazioni!S96,#REF!,2,FALSE)&amp;"", "")</f>
        <v/>
      </c>
      <c r="Z93" t="str">
        <f ca="1">IFERROR(VLOOKUP(Funde_observations_osservazioni!W96,Table245_Host_tree[],2,FALSE)&amp;"", "")</f>
        <v/>
      </c>
      <c r="AA93" t="str">
        <f>TRIM(Funde_observations_osservazioni!X96)</f>
        <v/>
      </c>
      <c r="AB93" t="str">
        <f>TRIM(Funde_observations_osservazioni!Y96)</f>
        <v/>
      </c>
      <c r="AC93" t="str">
        <f ca="1">IFERROR(VLOOKUP(Funde_observations_osservazioni!T96,Holzabgr_mapping,2,FALSE)&amp;"", "")</f>
        <v/>
      </c>
      <c r="AD93" t="str">
        <f ca="1">IFERROR(VLOOKUP(Funde_observations_osservazioni!U96,Holzqual_mapping,2,FALSE)&amp;"", "")</f>
        <v/>
      </c>
      <c r="AE93" t="str">
        <f ca="1">IFERROR(VLOOKUP(Funde_observations_osservazioni!Z96,Table24_Near_tree[],2,FALSE)&amp;"", "")</f>
        <v/>
      </c>
      <c r="AF93" t="str">
        <f ca="1">IFERROR(VLOOKUP(Funde_observations_osservazioni!AA96,Table24_Near_tree[],2,FALSE)&amp;"", "")</f>
        <v/>
      </c>
      <c r="AG93" t="str">
        <f ca="1">IFERROR(VLOOKUP(Funde_observations_osservazioni!AB96,Table24_Near_tree[],2,FALSE)&amp;"", "")</f>
        <v/>
      </c>
      <c r="AH93" t="str">
        <f ca="1">IFERROR(VLOOKUP(Funde_observations_osservazioni!AC96,Anzfrk_mapping,2,FALSE)&amp;"", "")</f>
        <v/>
      </c>
      <c r="AI93" t="str">
        <f ca="1">IFERROR(VLOOKUP(Funde_observations_osservazioni!AD96,Sex_stage_mapping,2,FALSE)&amp;"", "")</f>
        <v/>
      </c>
      <c r="AJ93" t="str">
        <f ca="1">IFERROR(VLOOKUP(Funde_observations_osservazioni!AE96,Rust_spore_type_mapping,2,FALSE)&amp;"", "")</f>
        <v/>
      </c>
      <c r="AK93" t="str">
        <f>TRIM(Funde_observations_osservazioni!AU96)</f>
        <v/>
      </c>
      <c r="AL93" t="str">
        <f>TRIM( Funde_observations_osservazioni!AH96)</f>
        <v/>
      </c>
      <c r="AM93" t="str">
        <f>TRIM(Funde_observations_osservazioni!AI96)</f>
        <v/>
      </c>
      <c r="AN93" t="str">
        <f ca="1">IFERROR(VLOOKUP(Funde_observations_osservazioni!AG96,Table28_Herbaria[],2,FALSE)&amp;"", "")</f>
        <v/>
      </c>
      <c r="AO93" t="str">
        <f ca="1">IFERROR(VLOOKUP(Funde_observations_osservazioni!AF96,Beleg_mapping,2,FALSE)&amp;"","")</f>
        <v/>
      </c>
      <c r="AP93" t="str">
        <f>IFERROR(VLOOKUP(Funde_observations_osservazioni!AJ96,Tabelle10_literature[],2,FALSE)&amp;"", "")</f>
        <v/>
      </c>
      <c r="AQ93" t="str">
        <f>TRIM(Funde_observations_osservazioni!AV96)</f>
        <v/>
      </c>
      <c r="AR93" t="str">
        <f ca="1">IFERROR(VLOOKUP(Funde_observations_osservazioni!AK96,Rest_mapping,2,0)&amp;"","")</f>
        <v/>
      </c>
      <c r="AS93" t="str">
        <f ca="1">IFERROR(VLOOKUP(Funde_observations_osservazioni!AL96,Oeff_privat_mapping,2,0)&amp;"","")</f>
        <v/>
      </c>
      <c r="AT93" t="str">
        <f ca="1">IFERROR(VLOOKUP(Funde_observations_osservazioni!AM96,Namen_pub_mapping,2,0)&amp;"","")</f>
        <v/>
      </c>
    </row>
    <row r="94" spans="2:46" x14ac:dyDescent="0.45">
      <c r="B94" t="str">
        <f>TRIM(Funde_observations_osservazioni!B97)</f>
        <v/>
      </c>
      <c r="C94" t="str">
        <f>TRIM(Funde_observations_osservazioni!C97)</f>
        <v/>
      </c>
      <c r="D94" t="str">
        <f>TRIM(Funde_observations_osservazioni!D97)</f>
        <v/>
      </c>
      <c r="E94" t="str">
        <f>TRIM(Funde_observations_osservazioni!AN97)</f>
        <v/>
      </c>
      <c r="F94" t="str">
        <f>TRIM(Funde_observations_osservazioni!AO97)</f>
        <v/>
      </c>
      <c r="G94" t="str">
        <f>TRIM(Funde_observations_osservazioni!AP97)</f>
        <v/>
      </c>
      <c r="H94" t="str">
        <f>TRIM(Funde_observations_osservazioni!AQ97)</f>
        <v/>
      </c>
      <c r="I94" t="str">
        <f>TRIM(Funde_observations_osservazioni!AR97)</f>
        <v/>
      </c>
      <c r="J94" t="str">
        <f>TRIM(Funde_observations_osservazioni!AS97)</f>
        <v/>
      </c>
      <c r="K94" t="str">
        <f>IFERROR(VLOOKUP(Funde_observations_osservazioni!E97,Table31_Praezis[], 2, FALSE)&amp;"", "")</f>
        <v/>
      </c>
      <c r="L94" t="str">
        <f>TRIM(Funde_observations_osservazioni!AT97)</f>
        <v/>
      </c>
      <c r="M94" t="str">
        <f>TRIM(Funde_observations_osservazioni!F97)</f>
        <v/>
      </c>
      <c r="N94" t="str">
        <f>TRIM(Funde_observations_osservazioni!G97)</f>
        <v/>
      </c>
      <c r="O94" t="str">
        <f>TRIM(Funde_observations_osservazioni!H97)</f>
        <v/>
      </c>
      <c r="P94" s="161" t="str">
        <f>IF(Funde_observations_osservazioni!I97=0, "", TEXT(Funde_observations_osservazioni!I97,"dd/mm/yyyy"))</f>
        <v/>
      </c>
      <c r="Q94" t="str">
        <f>IFERROR(VLOOKUP(Funde_observations_osservazioni!J97,Table32_Datkante[],2,FALSE)&amp;"",  "")</f>
        <v/>
      </c>
      <c r="R94" t="str">
        <f>Funde_observations_osservazioni!K97&amp;""</f>
        <v/>
      </c>
      <c r="S94" t="str">
        <f>Funde_observations_osservazioni!L97&amp;""</f>
        <v/>
      </c>
      <c r="T94" t="str">
        <f>Funde_observations_osservazioni!N97&amp;""</f>
        <v/>
      </c>
      <c r="U94" t="str">
        <f>Funde_observations_osservazioni!O97&amp;""</f>
        <v/>
      </c>
      <c r="V94" t="str">
        <f>Funde_observations_osservazioni!P97&amp;""</f>
        <v/>
      </c>
      <c r="W94" t="str">
        <f ca="1">IFERROR(VLOOKUP(Funde_observations_osservazioni!V97,Table30_Delarze[],2,FALSE)&amp;"", "")</f>
        <v/>
      </c>
      <c r="X94" t="str">
        <f>IFERROR(VLOOKUP(Funde_observations_osservazioni!R97,Table6_Subgrob[],2,FALSE)&amp;"","")</f>
        <v/>
      </c>
      <c r="Y94" t="str">
        <f>IFERROR(VLOOKUP(Funde_observations_osservazioni!S97,#REF!,2,FALSE)&amp;"", "")</f>
        <v/>
      </c>
      <c r="Z94" t="str">
        <f ca="1">IFERROR(VLOOKUP(Funde_observations_osservazioni!W97,Table245_Host_tree[],2,FALSE)&amp;"", "")</f>
        <v/>
      </c>
      <c r="AA94" t="str">
        <f>TRIM(Funde_observations_osservazioni!X97)</f>
        <v/>
      </c>
      <c r="AB94" t="str">
        <f>TRIM(Funde_observations_osservazioni!Y97)</f>
        <v/>
      </c>
      <c r="AC94" t="str">
        <f ca="1">IFERROR(VLOOKUP(Funde_observations_osservazioni!T97,Holzabgr_mapping,2,FALSE)&amp;"", "")</f>
        <v/>
      </c>
      <c r="AD94" t="str">
        <f ca="1">IFERROR(VLOOKUP(Funde_observations_osservazioni!U97,Holzqual_mapping,2,FALSE)&amp;"", "")</f>
        <v/>
      </c>
      <c r="AE94" t="str">
        <f ca="1">IFERROR(VLOOKUP(Funde_observations_osservazioni!Z97,Table24_Near_tree[],2,FALSE)&amp;"", "")</f>
        <v/>
      </c>
      <c r="AF94" t="str">
        <f ca="1">IFERROR(VLOOKUP(Funde_observations_osservazioni!AA97,Table24_Near_tree[],2,FALSE)&amp;"", "")</f>
        <v/>
      </c>
      <c r="AG94" t="str">
        <f ca="1">IFERROR(VLOOKUP(Funde_observations_osservazioni!AB97,Table24_Near_tree[],2,FALSE)&amp;"", "")</f>
        <v/>
      </c>
      <c r="AH94" t="str">
        <f ca="1">IFERROR(VLOOKUP(Funde_observations_osservazioni!AC97,Anzfrk_mapping,2,FALSE)&amp;"", "")</f>
        <v/>
      </c>
      <c r="AI94" t="str">
        <f ca="1">IFERROR(VLOOKUP(Funde_observations_osservazioni!AD97,Sex_stage_mapping,2,FALSE)&amp;"", "")</f>
        <v/>
      </c>
      <c r="AJ94" t="str">
        <f ca="1">IFERROR(VLOOKUP(Funde_observations_osservazioni!AE97,Rust_spore_type_mapping,2,FALSE)&amp;"", "")</f>
        <v/>
      </c>
      <c r="AK94" t="str">
        <f>TRIM(Funde_observations_osservazioni!AU97)</f>
        <v/>
      </c>
      <c r="AL94" t="str">
        <f>TRIM( Funde_observations_osservazioni!AH97)</f>
        <v/>
      </c>
      <c r="AM94" t="str">
        <f>TRIM(Funde_observations_osservazioni!AI97)</f>
        <v/>
      </c>
      <c r="AN94" t="str">
        <f ca="1">IFERROR(VLOOKUP(Funde_observations_osservazioni!AG97,Table28_Herbaria[],2,FALSE)&amp;"", "")</f>
        <v/>
      </c>
      <c r="AO94" t="str">
        <f ca="1">IFERROR(VLOOKUP(Funde_observations_osservazioni!AF97,Beleg_mapping,2,FALSE)&amp;"","")</f>
        <v/>
      </c>
      <c r="AP94" t="str">
        <f>IFERROR(VLOOKUP(Funde_observations_osservazioni!AJ97,Tabelle10_literature[],2,FALSE)&amp;"", "")</f>
        <v/>
      </c>
      <c r="AQ94" t="str">
        <f>TRIM(Funde_observations_osservazioni!AV97)</f>
        <v/>
      </c>
      <c r="AR94" t="str">
        <f ca="1">IFERROR(VLOOKUP(Funde_observations_osservazioni!AK97,Rest_mapping,2,0)&amp;"","")</f>
        <v/>
      </c>
      <c r="AS94" t="str">
        <f ca="1">IFERROR(VLOOKUP(Funde_observations_osservazioni!AL97,Oeff_privat_mapping,2,0)&amp;"","")</f>
        <v/>
      </c>
      <c r="AT94" t="str">
        <f ca="1">IFERROR(VLOOKUP(Funde_observations_osservazioni!AM97,Namen_pub_mapping,2,0)&amp;"","")</f>
        <v/>
      </c>
    </row>
    <row r="95" spans="2:46" x14ac:dyDescent="0.45">
      <c r="B95" t="str">
        <f>TRIM(Funde_observations_osservazioni!B98)</f>
        <v/>
      </c>
      <c r="C95" t="str">
        <f>TRIM(Funde_observations_osservazioni!C98)</f>
        <v/>
      </c>
      <c r="D95" t="str">
        <f>TRIM(Funde_observations_osservazioni!D98)</f>
        <v/>
      </c>
      <c r="E95" t="str">
        <f>TRIM(Funde_observations_osservazioni!AN98)</f>
        <v/>
      </c>
      <c r="F95" t="str">
        <f>TRIM(Funde_observations_osservazioni!AO98)</f>
        <v/>
      </c>
      <c r="G95" t="str">
        <f>TRIM(Funde_observations_osservazioni!AP98)</f>
        <v/>
      </c>
      <c r="H95" t="str">
        <f>TRIM(Funde_observations_osservazioni!AQ98)</f>
        <v/>
      </c>
      <c r="I95" t="str">
        <f>TRIM(Funde_observations_osservazioni!AR98)</f>
        <v/>
      </c>
      <c r="J95" t="str">
        <f>TRIM(Funde_observations_osservazioni!AS98)</f>
        <v/>
      </c>
      <c r="K95" t="str">
        <f>IFERROR(VLOOKUP(Funde_observations_osservazioni!E98,Table31_Praezis[], 2, FALSE)&amp;"", "")</f>
        <v/>
      </c>
      <c r="L95" t="str">
        <f>TRIM(Funde_observations_osservazioni!AT98)</f>
        <v/>
      </c>
      <c r="M95" t="str">
        <f>TRIM(Funde_observations_osservazioni!F98)</f>
        <v/>
      </c>
      <c r="N95" t="str">
        <f>TRIM(Funde_observations_osservazioni!G98)</f>
        <v/>
      </c>
      <c r="O95" t="str">
        <f>TRIM(Funde_observations_osservazioni!H98)</f>
        <v/>
      </c>
      <c r="P95" s="161" t="str">
        <f>IF(Funde_observations_osservazioni!I98=0, "", TEXT(Funde_observations_osservazioni!I98,"dd/mm/yyyy"))</f>
        <v/>
      </c>
      <c r="Q95" t="str">
        <f>IFERROR(VLOOKUP(Funde_observations_osservazioni!J98,Table32_Datkante[],2,FALSE)&amp;"",  "")</f>
        <v/>
      </c>
      <c r="R95" t="str">
        <f>Funde_observations_osservazioni!K98&amp;""</f>
        <v/>
      </c>
      <c r="S95" t="str">
        <f>Funde_observations_osservazioni!L98&amp;""</f>
        <v/>
      </c>
      <c r="T95" t="str">
        <f>Funde_observations_osservazioni!N98&amp;""</f>
        <v/>
      </c>
      <c r="U95" t="str">
        <f>Funde_observations_osservazioni!O98&amp;""</f>
        <v/>
      </c>
      <c r="V95" t="str">
        <f>Funde_observations_osservazioni!P98&amp;""</f>
        <v/>
      </c>
      <c r="W95" t="str">
        <f ca="1">IFERROR(VLOOKUP(Funde_observations_osservazioni!V98,Table30_Delarze[],2,FALSE)&amp;"", "")</f>
        <v/>
      </c>
      <c r="X95" t="str">
        <f>IFERROR(VLOOKUP(Funde_observations_osservazioni!R98,Table6_Subgrob[],2,FALSE)&amp;"","")</f>
        <v/>
      </c>
      <c r="Y95" t="str">
        <f>IFERROR(VLOOKUP(Funde_observations_osservazioni!S98,#REF!,2,FALSE)&amp;"", "")</f>
        <v/>
      </c>
      <c r="Z95" t="str">
        <f ca="1">IFERROR(VLOOKUP(Funde_observations_osservazioni!W98,Table245_Host_tree[],2,FALSE)&amp;"", "")</f>
        <v/>
      </c>
      <c r="AA95" t="str">
        <f>TRIM(Funde_observations_osservazioni!X98)</f>
        <v/>
      </c>
      <c r="AB95" t="str">
        <f>TRIM(Funde_observations_osservazioni!Y98)</f>
        <v/>
      </c>
      <c r="AC95" t="str">
        <f ca="1">IFERROR(VLOOKUP(Funde_observations_osservazioni!T98,Holzabgr_mapping,2,FALSE)&amp;"", "")</f>
        <v/>
      </c>
      <c r="AD95" t="str">
        <f ca="1">IFERROR(VLOOKUP(Funde_observations_osservazioni!U98,Holzqual_mapping,2,FALSE)&amp;"", "")</f>
        <v/>
      </c>
      <c r="AE95" t="str">
        <f ca="1">IFERROR(VLOOKUP(Funde_observations_osservazioni!Z98,Table24_Near_tree[],2,FALSE)&amp;"", "")</f>
        <v/>
      </c>
      <c r="AF95" t="str">
        <f ca="1">IFERROR(VLOOKUP(Funde_observations_osservazioni!AA98,Table24_Near_tree[],2,FALSE)&amp;"", "")</f>
        <v/>
      </c>
      <c r="AG95" t="str">
        <f ca="1">IFERROR(VLOOKUP(Funde_observations_osservazioni!AB98,Table24_Near_tree[],2,FALSE)&amp;"", "")</f>
        <v/>
      </c>
      <c r="AH95" t="str">
        <f ca="1">IFERROR(VLOOKUP(Funde_observations_osservazioni!AC98,Anzfrk_mapping,2,FALSE)&amp;"", "")</f>
        <v/>
      </c>
      <c r="AI95" t="str">
        <f ca="1">IFERROR(VLOOKUP(Funde_observations_osservazioni!AD98,Sex_stage_mapping,2,FALSE)&amp;"", "")</f>
        <v/>
      </c>
      <c r="AJ95" t="str">
        <f ca="1">IFERROR(VLOOKUP(Funde_observations_osservazioni!AE98,Rust_spore_type_mapping,2,FALSE)&amp;"", "")</f>
        <v/>
      </c>
      <c r="AK95" t="str">
        <f>TRIM(Funde_observations_osservazioni!AU98)</f>
        <v/>
      </c>
      <c r="AL95" t="str">
        <f>TRIM( Funde_observations_osservazioni!AH98)</f>
        <v/>
      </c>
      <c r="AM95" t="str">
        <f>TRIM(Funde_observations_osservazioni!AI98)</f>
        <v/>
      </c>
      <c r="AN95" t="str">
        <f ca="1">IFERROR(VLOOKUP(Funde_observations_osservazioni!AG98,Table28_Herbaria[],2,FALSE)&amp;"", "")</f>
        <v/>
      </c>
      <c r="AO95" t="str">
        <f ca="1">IFERROR(VLOOKUP(Funde_observations_osservazioni!AF98,Beleg_mapping,2,FALSE)&amp;"","")</f>
        <v/>
      </c>
      <c r="AP95" t="str">
        <f>IFERROR(VLOOKUP(Funde_observations_osservazioni!AJ98,Tabelle10_literature[],2,FALSE)&amp;"", "")</f>
        <v/>
      </c>
      <c r="AQ95" t="str">
        <f>TRIM(Funde_observations_osservazioni!AV98)</f>
        <v/>
      </c>
      <c r="AR95" t="str">
        <f ca="1">IFERROR(VLOOKUP(Funde_observations_osservazioni!AK98,Rest_mapping,2,0)&amp;"","")</f>
        <v/>
      </c>
      <c r="AS95" t="str">
        <f ca="1">IFERROR(VLOOKUP(Funde_observations_osservazioni!AL98,Oeff_privat_mapping,2,0)&amp;"","")</f>
        <v/>
      </c>
      <c r="AT95" t="str">
        <f ca="1">IFERROR(VLOOKUP(Funde_observations_osservazioni!AM98,Namen_pub_mapping,2,0)&amp;"","")</f>
        <v/>
      </c>
    </row>
    <row r="96" spans="2:46" x14ac:dyDescent="0.45">
      <c r="B96" t="str">
        <f>TRIM(Funde_observations_osservazioni!B99)</f>
        <v/>
      </c>
      <c r="C96" t="str">
        <f>TRIM(Funde_observations_osservazioni!C99)</f>
        <v/>
      </c>
      <c r="D96" t="str">
        <f>TRIM(Funde_observations_osservazioni!D99)</f>
        <v/>
      </c>
      <c r="E96" t="str">
        <f>TRIM(Funde_observations_osservazioni!AN99)</f>
        <v/>
      </c>
      <c r="F96" t="str">
        <f>TRIM(Funde_observations_osservazioni!AO99)</f>
        <v/>
      </c>
      <c r="G96" t="str">
        <f>TRIM(Funde_observations_osservazioni!AP99)</f>
        <v/>
      </c>
      <c r="H96" t="str">
        <f>TRIM(Funde_observations_osservazioni!AQ99)</f>
        <v/>
      </c>
      <c r="I96" t="str">
        <f>TRIM(Funde_observations_osservazioni!AR99)</f>
        <v/>
      </c>
      <c r="J96" t="str">
        <f>TRIM(Funde_observations_osservazioni!AS99)</f>
        <v/>
      </c>
      <c r="K96" t="str">
        <f>IFERROR(VLOOKUP(Funde_observations_osservazioni!E99,Table31_Praezis[], 2, FALSE)&amp;"", "")</f>
        <v/>
      </c>
      <c r="L96" t="str">
        <f>TRIM(Funde_observations_osservazioni!AT99)</f>
        <v/>
      </c>
      <c r="M96" t="str">
        <f>TRIM(Funde_observations_osservazioni!F99)</f>
        <v/>
      </c>
      <c r="N96" t="str">
        <f>TRIM(Funde_observations_osservazioni!G99)</f>
        <v/>
      </c>
      <c r="O96" t="str">
        <f>TRIM(Funde_observations_osservazioni!H99)</f>
        <v/>
      </c>
      <c r="P96" s="161" t="str">
        <f>IF(Funde_observations_osservazioni!I99=0, "", TEXT(Funde_observations_osservazioni!I99,"dd/mm/yyyy"))</f>
        <v/>
      </c>
      <c r="Q96" t="str">
        <f>IFERROR(VLOOKUP(Funde_observations_osservazioni!J99,Table32_Datkante[],2,FALSE)&amp;"",  "")</f>
        <v/>
      </c>
      <c r="R96" t="str">
        <f>Funde_observations_osservazioni!K99&amp;""</f>
        <v/>
      </c>
      <c r="S96" t="str">
        <f>Funde_observations_osservazioni!L99&amp;""</f>
        <v/>
      </c>
      <c r="T96" t="str">
        <f>Funde_observations_osservazioni!N99&amp;""</f>
        <v/>
      </c>
      <c r="U96" t="str">
        <f>Funde_observations_osservazioni!O99&amp;""</f>
        <v/>
      </c>
      <c r="V96" t="str">
        <f>Funde_observations_osservazioni!P99&amp;""</f>
        <v/>
      </c>
      <c r="W96" t="str">
        <f ca="1">IFERROR(VLOOKUP(Funde_observations_osservazioni!V99,Table30_Delarze[],2,FALSE)&amp;"", "")</f>
        <v/>
      </c>
      <c r="X96" t="str">
        <f>IFERROR(VLOOKUP(Funde_observations_osservazioni!R99,Table6_Subgrob[],2,FALSE)&amp;"","")</f>
        <v/>
      </c>
      <c r="Y96" t="str">
        <f>IFERROR(VLOOKUP(Funde_observations_osservazioni!S99,#REF!,2,FALSE)&amp;"", "")</f>
        <v/>
      </c>
      <c r="Z96" t="str">
        <f ca="1">IFERROR(VLOOKUP(Funde_observations_osservazioni!W99,Table245_Host_tree[],2,FALSE)&amp;"", "")</f>
        <v/>
      </c>
      <c r="AA96" t="str">
        <f>TRIM(Funde_observations_osservazioni!X99)</f>
        <v/>
      </c>
      <c r="AB96" t="str">
        <f>TRIM(Funde_observations_osservazioni!Y99)</f>
        <v/>
      </c>
      <c r="AC96" t="str">
        <f ca="1">IFERROR(VLOOKUP(Funde_observations_osservazioni!T99,Holzabgr_mapping,2,FALSE)&amp;"", "")</f>
        <v/>
      </c>
      <c r="AD96" t="str">
        <f ca="1">IFERROR(VLOOKUP(Funde_observations_osservazioni!U99,Holzqual_mapping,2,FALSE)&amp;"", "")</f>
        <v/>
      </c>
      <c r="AE96" t="str">
        <f ca="1">IFERROR(VLOOKUP(Funde_observations_osservazioni!Z99,Table24_Near_tree[],2,FALSE)&amp;"", "")</f>
        <v/>
      </c>
      <c r="AF96" t="str">
        <f ca="1">IFERROR(VLOOKUP(Funde_observations_osservazioni!AA99,Table24_Near_tree[],2,FALSE)&amp;"", "")</f>
        <v/>
      </c>
      <c r="AG96" t="str">
        <f ca="1">IFERROR(VLOOKUP(Funde_observations_osservazioni!AB99,Table24_Near_tree[],2,FALSE)&amp;"", "")</f>
        <v/>
      </c>
      <c r="AH96" t="str">
        <f ca="1">IFERROR(VLOOKUP(Funde_observations_osservazioni!AC99,Anzfrk_mapping,2,FALSE)&amp;"", "")</f>
        <v/>
      </c>
      <c r="AI96" t="str">
        <f ca="1">IFERROR(VLOOKUP(Funde_observations_osservazioni!AD99,Sex_stage_mapping,2,FALSE)&amp;"", "")</f>
        <v/>
      </c>
      <c r="AJ96" t="str">
        <f ca="1">IFERROR(VLOOKUP(Funde_observations_osservazioni!AE99,Rust_spore_type_mapping,2,FALSE)&amp;"", "")</f>
        <v/>
      </c>
      <c r="AK96" t="str">
        <f>TRIM(Funde_observations_osservazioni!AU99)</f>
        <v/>
      </c>
      <c r="AL96" t="str">
        <f>TRIM( Funde_observations_osservazioni!AH99)</f>
        <v/>
      </c>
      <c r="AM96" t="str">
        <f>TRIM(Funde_observations_osservazioni!AI99)</f>
        <v/>
      </c>
      <c r="AN96" t="str">
        <f ca="1">IFERROR(VLOOKUP(Funde_observations_osservazioni!AG99,Table28_Herbaria[],2,FALSE)&amp;"", "")</f>
        <v/>
      </c>
      <c r="AO96" t="str">
        <f ca="1">IFERROR(VLOOKUP(Funde_observations_osservazioni!AF99,Beleg_mapping,2,FALSE)&amp;"","")</f>
        <v/>
      </c>
      <c r="AP96" t="str">
        <f>IFERROR(VLOOKUP(Funde_observations_osservazioni!AJ99,Tabelle10_literature[],2,FALSE)&amp;"", "")</f>
        <v/>
      </c>
      <c r="AQ96" t="str">
        <f>TRIM(Funde_observations_osservazioni!AV99)</f>
        <v/>
      </c>
      <c r="AR96" t="str">
        <f ca="1">IFERROR(VLOOKUP(Funde_observations_osservazioni!AK99,Rest_mapping,2,0)&amp;"","")</f>
        <v/>
      </c>
      <c r="AS96" t="str">
        <f ca="1">IFERROR(VLOOKUP(Funde_observations_osservazioni!AL99,Oeff_privat_mapping,2,0)&amp;"","")</f>
        <v/>
      </c>
      <c r="AT96" t="str">
        <f ca="1">IFERROR(VLOOKUP(Funde_observations_osservazioni!AM99,Namen_pub_mapping,2,0)&amp;"","")</f>
        <v/>
      </c>
    </row>
    <row r="97" spans="2:46" x14ac:dyDescent="0.45">
      <c r="B97" t="str">
        <f>TRIM(Funde_observations_osservazioni!B100)</f>
        <v/>
      </c>
      <c r="C97" t="str">
        <f>TRIM(Funde_observations_osservazioni!C100)</f>
        <v/>
      </c>
      <c r="D97" t="str">
        <f>TRIM(Funde_observations_osservazioni!D100)</f>
        <v/>
      </c>
      <c r="E97" t="str">
        <f>TRIM(Funde_observations_osservazioni!AN100)</f>
        <v/>
      </c>
      <c r="F97" t="str">
        <f>TRIM(Funde_observations_osservazioni!AO100)</f>
        <v/>
      </c>
      <c r="G97" t="str">
        <f>TRIM(Funde_observations_osservazioni!AP100)</f>
        <v/>
      </c>
      <c r="H97" t="str">
        <f>TRIM(Funde_observations_osservazioni!AQ100)</f>
        <v/>
      </c>
      <c r="I97" t="str">
        <f>TRIM(Funde_observations_osservazioni!AR100)</f>
        <v/>
      </c>
      <c r="J97" t="str">
        <f>TRIM(Funde_observations_osservazioni!AS100)</f>
        <v/>
      </c>
      <c r="K97" t="str">
        <f>IFERROR(VLOOKUP(Funde_observations_osservazioni!E100,Table31_Praezis[], 2, FALSE)&amp;"", "")</f>
        <v/>
      </c>
      <c r="L97" t="str">
        <f>TRIM(Funde_observations_osservazioni!AT100)</f>
        <v/>
      </c>
      <c r="M97" t="str">
        <f>TRIM(Funde_observations_osservazioni!F100)</f>
        <v/>
      </c>
      <c r="N97" t="str">
        <f>TRIM(Funde_observations_osservazioni!G100)</f>
        <v/>
      </c>
      <c r="O97" t="str">
        <f>TRIM(Funde_observations_osservazioni!H100)</f>
        <v/>
      </c>
      <c r="P97" s="161" t="str">
        <f>IF(Funde_observations_osservazioni!I100=0, "", TEXT(Funde_observations_osservazioni!I100,"dd/mm/yyyy"))</f>
        <v/>
      </c>
      <c r="Q97" t="str">
        <f>IFERROR(VLOOKUP(Funde_observations_osservazioni!J100,Table32_Datkante[],2,FALSE)&amp;"",  "")</f>
        <v/>
      </c>
      <c r="R97" t="str">
        <f>Funde_observations_osservazioni!K100&amp;""</f>
        <v/>
      </c>
      <c r="S97" t="str">
        <f>Funde_observations_osservazioni!L100&amp;""</f>
        <v/>
      </c>
      <c r="T97" t="str">
        <f>Funde_observations_osservazioni!N100&amp;""</f>
        <v/>
      </c>
      <c r="U97" t="str">
        <f>Funde_observations_osservazioni!O100&amp;""</f>
        <v/>
      </c>
      <c r="V97" t="str">
        <f>Funde_observations_osservazioni!P100&amp;""</f>
        <v/>
      </c>
      <c r="W97" t="str">
        <f ca="1">IFERROR(VLOOKUP(Funde_observations_osservazioni!V100,Table30_Delarze[],2,FALSE)&amp;"", "")</f>
        <v/>
      </c>
      <c r="X97" t="str">
        <f>IFERROR(VLOOKUP(Funde_observations_osservazioni!R100,Table6_Subgrob[],2,FALSE)&amp;"","")</f>
        <v/>
      </c>
      <c r="Y97" t="str">
        <f>IFERROR(VLOOKUP(Funde_observations_osservazioni!S100,#REF!,2,FALSE)&amp;"", "")</f>
        <v/>
      </c>
      <c r="Z97" t="str">
        <f ca="1">IFERROR(VLOOKUP(Funde_observations_osservazioni!W100,Table245_Host_tree[],2,FALSE)&amp;"", "")</f>
        <v/>
      </c>
      <c r="AA97" t="str">
        <f>TRIM(Funde_observations_osservazioni!X100)</f>
        <v/>
      </c>
      <c r="AB97" t="str">
        <f>TRIM(Funde_observations_osservazioni!Y100)</f>
        <v/>
      </c>
      <c r="AC97" t="str">
        <f ca="1">IFERROR(VLOOKUP(Funde_observations_osservazioni!T100,Holzabgr_mapping,2,FALSE)&amp;"", "")</f>
        <v/>
      </c>
      <c r="AD97" t="str">
        <f ca="1">IFERROR(VLOOKUP(Funde_observations_osservazioni!U100,Holzqual_mapping,2,FALSE)&amp;"", "")</f>
        <v/>
      </c>
      <c r="AE97" t="str">
        <f ca="1">IFERROR(VLOOKUP(Funde_observations_osservazioni!Z100,Table24_Near_tree[],2,FALSE)&amp;"", "")</f>
        <v/>
      </c>
      <c r="AF97" t="str">
        <f ca="1">IFERROR(VLOOKUP(Funde_observations_osservazioni!AA100,Table24_Near_tree[],2,FALSE)&amp;"", "")</f>
        <v/>
      </c>
      <c r="AG97" t="str">
        <f ca="1">IFERROR(VLOOKUP(Funde_observations_osservazioni!AB100,Table24_Near_tree[],2,FALSE)&amp;"", "")</f>
        <v/>
      </c>
      <c r="AH97" t="str">
        <f ca="1">IFERROR(VLOOKUP(Funde_observations_osservazioni!AC100,Anzfrk_mapping,2,FALSE)&amp;"", "")</f>
        <v/>
      </c>
      <c r="AI97" t="str">
        <f ca="1">IFERROR(VLOOKUP(Funde_observations_osservazioni!AD100,Sex_stage_mapping,2,FALSE)&amp;"", "")</f>
        <v/>
      </c>
      <c r="AJ97" t="str">
        <f ca="1">IFERROR(VLOOKUP(Funde_observations_osservazioni!AE100,Rust_spore_type_mapping,2,FALSE)&amp;"", "")</f>
        <v/>
      </c>
      <c r="AK97" t="str">
        <f>TRIM(Funde_observations_osservazioni!AU100)</f>
        <v/>
      </c>
      <c r="AL97" t="str">
        <f>TRIM( Funde_observations_osservazioni!AH100)</f>
        <v/>
      </c>
      <c r="AM97" t="str">
        <f>TRIM(Funde_observations_osservazioni!AI100)</f>
        <v/>
      </c>
      <c r="AN97" t="str">
        <f ca="1">IFERROR(VLOOKUP(Funde_observations_osservazioni!AG100,Table28_Herbaria[],2,FALSE)&amp;"", "")</f>
        <v/>
      </c>
      <c r="AO97" t="str">
        <f ca="1">IFERROR(VLOOKUP(Funde_observations_osservazioni!AF100,Beleg_mapping,2,FALSE)&amp;"","")</f>
        <v/>
      </c>
      <c r="AP97" t="str">
        <f>IFERROR(VLOOKUP(Funde_observations_osservazioni!AJ100,Tabelle10_literature[],2,FALSE)&amp;"", "")</f>
        <v/>
      </c>
      <c r="AQ97" t="str">
        <f>TRIM(Funde_observations_osservazioni!AV100)</f>
        <v/>
      </c>
      <c r="AR97" t="str">
        <f ca="1">IFERROR(VLOOKUP(Funde_observations_osservazioni!AK100,Rest_mapping,2,0)&amp;"","")</f>
        <v/>
      </c>
      <c r="AS97" t="str">
        <f ca="1">IFERROR(VLOOKUP(Funde_observations_osservazioni!AL100,Oeff_privat_mapping,2,0)&amp;"","")</f>
        <v/>
      </c>
      <c r="AT97" t="str">
        <f ca="1">IFERROR(VLOOKUP(Funde_observations_osservazioni!AM100,Namen_pub_mapping,2,0)&amp;"","")</f>
        <v/>
      </c>
    </row>
    <row r="98" spans="2:46" x14ac:dyDescent="0.45">
      <c r="B98" t="str">
        <f>TRIM(Funde_observations_osservazioni!B101)</f>
        <v/>
      </c>
      <c r="C98" t="str">
        <f>TRIM(Funde_observations_osservazioni!C101)</f>
        <v/>
      </c>
      <c r="D98" t="str">
        <f>TRIM(Funde_observations_osservazioni!D101)</f>
        <v/>
      </c>
      <c r="E98" t="str">
        <f>TRIM(Funde_observations_osservazioni!AN101)</f>
        <v/>
      </c>
      <c r="F98" t="str">
        <f>TRIM(Funde_observations_osservazioni!AO101)</f>
        <v/>
      </c>
      <c r="G98" t="str">
        <f>TRIM(Funde_observations_osservazioni!AP101)</f>
        <v/>
      </c>
      <c r="H98" t="str">
        <f>TRIM(Funde_observations_osservazioni!AQ101)</f>
        <v/>
      </c>
      <c r="I98" t="str">
        <f>TRIM(Funde_observations_osservazioni!AR101)</f>
        <v/>
      </c>
      <c r="J98" t="str">
        <f>TRIM(Funde_observations_osservazioni!AS101)</f>
        <v/>
      </c>
      <c r="K98" t="str">
        <f>IFERROR(VLOOKUP(Funde_observations_osservazioni!E101,Table31_Praezis[], 2, FALSE)&amp;"", "")</f>
        <v/>
      </c>
      <c r="L98" t="str">
        <f>TRIM(Funde_observations_osservazioni!AT101)</f>
        <v/>
      </c>
      <c r="M98" t="str">
        <f>TRIM(Funde_observations_osservazioni!F101)</f>
        <v/>
      </c>
      <c r="N98" t="str">
        <f>TRIM(Funde_observations_osservazioni!G101)</f>
        <v/>
      </c>
      <c r="O98" t="str">
        <f>TRIM(Funde_observations_osservazioni!H101)</f>
        <v/>
      </c>
      <c r="P98" s="161" t="str">
        <f>IF(Funde_observations_osservazioni!I101=0, "", TEXT(Funde_observations_osservazioni!I101,"dd/mm/yyyy"))</f>
        <v/>
      </c>
      <c r="Q98" t="str">
        <f>IFERROR(VLOOKUP(Funde_observations_osservazioni!J101,Table32_Datkante[],2,FALSE)&amp;"",  "")</f>
        <v/>
      </c>
      <c r="R98" t="str">
        <f>Funde_observations_osservazioni!K101&amp;""</f>
        <v/>
      </c>
      <c r="S98" t="str">
        <f>Funde_observations_osservazioni!L101&amp;""</f>
        <v/>
      </c>
      <c r="T98" t="str">
        <f>Funde_observations_osservazioni!N101&amp;""</f>
        <v/>
      </c>
      <c r="U98" t="str">
        <f>Funde_observations_osservazioni!O101&amp;""</f>
        <v/>
      </c>
      <c r="V98" t="str">
        <f>Funde_observations_osservazioni!P101&amp;""</f>
        <v/>
      </c>
      <c r="W98" t="str">
        <f ca="1">IFERROR(VLOOKUP(Funde_observations_osservazioni!V101,Table30_Delarze[],2,FALSE)&amp;"", "")</f>
        <v/>
      </c>
      <c r="X98" t="str">
        <f>IFERROR(VLOOKUP(Funde_observations_osservazioni!R101,Table6_Subgrob[],2,FALSE)&amp;"","")</f>
        <v/>
      </c>
      <c r="Y98" t="str">
        <f>IFERROR(VLOOKUP(Funde_observations_osservazioni!S101,#REF!,2,FALSE)&amp;"", "")</f>
        <v/>
      </c>
      <c r="Z98" t="str">
        <f ca="1">IFERROR(VLOOKUP(Funde_observations_osservazioni!W101,Table245_Host_tree[],2,FALSE)&amp;"", "")</f>
        <v/>
      </c>
      <c r="AA98" t="str">
        <f>TRIM(Funde_observations_osservazioni!X101)</f>
        <v/>
      </c>
      <c r="AB98" t="str">
        <f>TRIM(Funde_observations_osservazioni!Y101)</f>
        <v/>
      </c>
      <c r="AC98" t="str">
        <f ca="1">IFERROR(VLOOKUP(Funde_observations_osservazioni!T101,Holzabgr_mapping,2,FALSE)&amp;"", "")</f>
        <v/>
      </c>
      <c r="AD98" t="str">
        <f ca="1">IFERROR(VLOOKUP(Funde_observations_osservazioni!U101,Holzqual_mapping,2,FALSE)&amp;"", "")</f>
        <v/>
      </c>
      <c r="AE98" t="str">
        <f ca="1">IFERROR(VLOOKUP(Funde_observations_osservazioni!Z101,Table24_Near_tree[],2,FALSE)&amp;"", "")</f>
        <v/>
      </c>
      <c r="AF98" t="str">
        <f ca="1">IFERROR(VLOOKUP(Funde_observations_osservazioni!AA101,Table24_Near_tree[],2,FALSE)&amp;"", "")</f>
        <v/>
      </c>
      <c r="AG98" t="str">
        <f ca="1">IFERROR(VLOOKUP(Funde_observations_osservazioni!AB101,Table24_Near_tree[],2,FALSE)&amp;"", "")</f>
        <v/>
      </c>
      <c r="AH98" t="str">
        <f ca="1">IFERROR(VLOOKUP(Funde_observations_osservazioni!AC101,Anzfrk_mapping,2,FALSE)&amp;"", "")</f>
        <v/>
      </c>
      <c r="AI98" t="str">
        <f ca="1">IFERROR(VLOOKUP(Funde_observations_osservazioni!AD101,Sex_stage_mapping,2,FALSE)&amp;"", "")</f>
        <v/>
      </c>
      <c r="AJ98" t="str">
        <f ca="1">IFERROR(VLOOKUP(Funde_observations_osservazioni!AE101,Rust_spore_type_mapping,2,FALSE)&amp;"", "")</f>
        <v/>
      </c>
      <c r="AK98" t="str">
        <f>TRIM(Funde_observations_osservazioni!AU101)</f>
        <v/>
      </c>
      <c r="AL98" t="str">
        <f>TRIM( Funde_observations_osservazioni!AH101)</f>
        <v/>
      </c>
      <c r="AM98" t="str">
        <f>TRIM(Funde_observations_osservazioni!AI101)</f>
        <v/>
      </c>
      <c r="AN98" t="str">
        <f ca="1">IFERROR(VLOOKUP(Funde_observations_osservazioni!AG101,Table28_Herbaria[],2,FALSE)&amp;"", "")</f>
        <v/>
      </c>
      <c r="AO98" t="str">
        <f ca="1">IFERROR(VLOOKUP(Funde_observations_osservazioni!AF101,Beleg_mapping,2,FALSE)&amp;"","")</f>
        <v/>
      </c>
      <c r="AP98" t="str">
        <f>IFERROR(VLOOKUP(Funde_observations_osservazioni!AJ101,Tabelle10_literature[],2,FALSE)&amp;"", "")</f>
        <v/>
      </c>
      <c r="AQ98" t="str">
        <f>TRIM(Funde_observations_osservazioni!AV101)</f>
        <v/>
      </c>
      <c r="AR98" t="str">
        <f ca="1">IFERROR(VLOOKUP(Funde_observations_osservazioni!AK101,Rest_mapping,2,0)&amp;"","")</f>
        <v/>
      </c>
      <c r="AS98" t="str">
        <f ca="1">IFERROR(VLOOKUP(Funde_observations_osservazioni!AL101,Oeff_privat_mapping,2,0)&amp;"","")</f>
        <v/>
      </c>
      <c r="AT98" t="str">
        <f ca="1">IFERROR(VLOOKUP(Funde_observations_osservazioni!AM101,Namen_pub_mapping,2,0)&amp;"","")</f>
        <v/>
      </c>
    </row>
    <row r="99" spans="2:46" x14ac:dyDescent="0.45">
      <c r="B99" t="str">
        <f>TRIM(Funde_observations_osservazioni!B102)</f>
        <v/>
      </c>
      <c r="C99" t="str">
        <f>TRIM(Funde_observations_osservazioni!C102)</f>
        <v/>
      </c>
      <c r="D99" t="str">
        <f>TRIM(Funde_observations_osservazioni!D102)</f>
        <v/>
      </c>
      <c r="E99" t="str">
        <f>TRIM(Funde_observations_osservazioni!AN102)</f>
        <v/>
      </c>
      <c r="F99" t="str">
        <f>TRIM(Funde_observations_osservazioni!AO102)</f>
        <v/>
      </c>
      <c r="G99" t="str">
        <f>TRIM(Funde_observations_osservazioni!AP102)</f>
        <v/>
      </c>
      <c r="H99" t="str">
        <f>TRIM(Funde_observations_osservazioni!AQ102)</f>
        <v/>
      </c>
      <c r="I99" t="str">
        <f>TRIM(Funde_observations_osservazioni!AR102)</f>
        <v/>
      </c>
      <c r="J99" t="str">
        <f>TRIM(Funde_observations_osservazioni!AS102)</f>
        <v/>
      </c>
      <c r="K99" t="str">
        <f>IFERROR(VLOOKUP(Funde_observations_osservazioni!E102,Table31_Praezis[], 2, FALSE)&amp;"", "")</f>
        <v/>
      </c>
      <c r="L99" t="str">
        <f>TRIM(Funde_observations_osservazioni!AT102)</f>
        <v/>
      </c>
      <c r="M99" t="str">
        <f>TRIM(Funde_observations_osservazioni!F102)</f>
        <v/>
      </c>
      <c r="N99" t="str">
        <f>TRIM(Funde_observations_osservazioni!G102)</f>
        <v/>
      </c>
      <c r="O99" t="str">
        <f>TRIM(Funde_observations_osservazioni!H102)</f>
        <v/>
      </c>
      <c r="P99" s="161" t="str">
        <f>IF(Funde_observations_osservazioni!I102=0, "", TEXT(Funde_observations_osservazioni!I102,"dd/mm/yyyy"))</f>
        <v/>
      </c>
      <c r="Q99" t="str">
        <f>IFERROR(VLOOKUP(Funde_observations_osservazioni!J102,Table32_Datkante[],2,FALSE)&amp;"",  "")</f>
        <v/>
      </c>
      <c r="R99" t="str">
        <f>Funde_observations_osservazioni!K102&amp;""</f>
        <v/>
      </c>
      <c r="S99" t="str">
        <f>Funde_observations_osservazioni!L102&amp;""</f>
        <v/>
      </c>
      <c r="T99" t="str">
        <f>Funde_observations_osservazioni!N102&amp;""</f>
        <v/>
      </c>
      <c r="U99" t="str">
        <f>Funde_observations_osservazioni!O102&amp;""</f>
        <v/>
      </c>
      <c r="V99" t="str">
        <f>Funde_observations_osservazioni!P102&amp;""</f>
        <v/>
      </c>
      <c r="W99" t="str">
        <f ca="1">IFERROR(VLOOKUP(Funde_observations_osservazioni!V102,Table30_Delarze[],2,FALSE)&amp;"", "")</f>
        <v/>
      </c>
      <c r="X99" t="str">
        <f>IFERROR(VLOOKUP(Funde_observations_osservazioni!R102,Table6_Subgrob[],2,FALSE)&amp;"","")</f>
        <v/>
      </c>
      <c r="Y99" t="str">
        <f>IFERROR(VLOOKUP(Funde_observations_osservazioni!S102,#REF!,2,FALSE)&amp;"", "")</f>
        <v/>
      </c>
      <c r="Z99" t="str">
        <f ca="1">IFERROR(VLOOKUP(Funde_observations_osservazioni!W102,Table245_Host_tree[],2,FALSE)&amp;"", "")</f>
        <v/>
      </c>
      <c r="AA99" t="str">
        <f>TRIM(Funde_observations_osservazioni!X102)</f>
        <v/>
      </c>
      <c r="AB99" t="str">
        <f>TRIM(Funde_observations_osservazioni!Y102)</f>
        <v/>
      </c>
      <c r="AC99" t="str">
        <f ca="1">IFERROR(VLOOKUP(Funde_observations_osservazioni!T102,Holzabgr_mapping,2,FALSE)&amp;"", "")</f>
        <v/>
      </c>
      <c r="AD99" t="str">
        <f ca="1">IFERROR(VLOOKUP(Funde_observations_osservazioni!U102,Holzqual_mapping,2,FALSE)&amp;"", "")</f>
        <v/>
      </c>
      <c r="AE99" t="str">
        <f ca="1">IFERROR(VLOOKUP(Funde_observations_osservazioni!Z102,Table24_Near_tree[],2,FALSE)&amp;"", "")</f>
        <v/>
      </c>
      <c r="AF99" t="str">
        <f ca="1">IFERROR(VLOOKUP(Funde_observations_osservazioni!AA102,Table24_Near_tree[],2,FALSE)&amp;"", "")</f>
        <v/>
      </c>
      <c r="AG99" t="str">
        <f ca="1">IFERROR(VLOOKUP(Funde_observations_osservazioni!AB102,Table24_Near_tree[],2,FALSE)&amp;"", "")</f>
        <v/>
      </c>
      <c r="AH99" t="str">
        <f ca="1">IFERROR(VLOOKUP(Funde_observations_osservazioni!AC102,Anzfrk_mapping,2,FALSE)&amp;"", "")</f>
        <v/>
      </c>
      <c r="AI99" t="str">
        <f ca="1">IFERROR(VLOOKUP(Funde_observations_osservazioni!AD102,Sex_stage_mapping,2,FALSE)&amp;"", "")</f>
        <v/>
      </c>
      <c r="AJ99" t="str">
        <f ca="1">IFERROR(VLOOKUP(Funde_observations_osservazioni!AE102,Rust_spore_type_mapping,2,FALSE)&amp;"", "")</f>
        <v/>
      </c>
      <c r="AK99" t="str">
        <f>TRIM(Funde_observations_osservazioni!AU102)</f>
        <v/>
      </c>
      <c r="AL99" t="str">
        <f>TRIM( Funde_observations_osservazioni!AH102)</f>
        <v/>
      </c>
      <c r="AM99" t="str">
        <f>TRIM(Funde_observations_osservazioni!AI102)</f>
        <v/>
      </c>
      <c r="AN99" t="str">
        <f ca="1">IFERROR(VLOOKUP(Funde_observations_osservazioni!AG102,Table28_Herbaria[],2,FALSE)&amp;"", "")</f>
        <v/>
      </c>
      <c r="AO99" t="str">
        <f ca="1">IFERROR(VLOOKUP(Funde_observations_osservazioni!AF102,Beleg_mapping,2,FALSE)&amp;"","")</f>
        <v/>
      </c>
      <c r="AP99" t="str">
        <f>IFERROR(VLOOKUP(Funde_observations_osservazioni!AJ102,Tabelle10_literature[],2,FALSE)&amp;"", "")</f>
        <v/>
      </c>
      <c r="AQ99" t="str">
        <f>TRIM(Funde_observations_osservazioni!AV102)</f>
        <v/>
      </c>
      <c r="AR99" t="str">
        <f ca="1">IFERROR(VLOOKUP(Funde_observations_osservazioni!AK102,Rest_mapping,2,0)&amp;"","")</f>
        <v/>
      </c>
      <c r="AS99" t="str">
        <f ca="1">IFERROR(VLOOKUP(Funde_observations_osservazioni!AL102,Oeff_privat_mapping,2,0)&amp;"","")</f>
        <v/>
      </c>
      <c r="AT99" t="str">
        <f ca="1">IFERROR(VLOOKUP(Funde_observations_osservazioni!AM102,Namen_pub_mapping,2,0)&amp;"","")</f>
        <v/>
      </c>
    </row>
    <row r="100" spans="2:46" x14ac:dyDescent="0.45">
      <c r="B100" t="str">
        <f>TRIM(Funde_observations_osservazioni!B103)</f>
        <v/>
      </c>
      <c r="C100" t="str">
        <f>TRIM(Funde_observations_osservazioni!C103)</f>
        <v/>
      </c>
      <c r="D100" t="str">
        <f>TRIM(Funde_observations_osservazioni!D103)</f>
        <v/>
      </c>
      <c r="E100" t="str">
        <f>TRIM(Funde_observations_osservazioni!AN103)</f>
        <v/>
      </c>
      <c r="F100" t="str">
        <f>TRIM(Funde_observations_osservazioni!AO103)</f>
        <v/>
      </c>
      <c r="G100" t="str">
        <f>TRIM(Funde_observations_osservazioni!AP103)</f>
        <v/>
      </c>
      <c r="H100" t="str">
        <f>TRIM(Funde_observations_osservazioni!AQ103)</f>
        <v/>
      </c>
      <c r="I100" t="str">
        <f>TRIM(Funde_observations_osservazioni!AR103)</f>
        <v/>
      </c>
      <c r="J100" t="str">
        <f>TRIM(Funde_observations_osservazioni!AS103)</f>
        <v/>
      </c>
      <c r="K100" t="str">
        <f>IFERROR(VLOOKUP(Funde_observations_osservazioni!E103,Table31_Praezis[], 2, FALSE)&amp;"", "")</f>
        <v/>
      </c>
      <c r="L100" t="str">
        <f>TRIM(Funde_observations_osservazioni!AT103)</f>
        <v/>
      </c>
      <c r="M100" t="str">
        <f>TRIM(Funde_observations_osservazioni!F103)</f>
        <v/>
      </c>
      <c r="N100" t="str">
        <f>TRIM(Funde_observations_osservazioni!G103)</f>
        <v/>
      </c>
      <c r="O100" t="str">
        <f>TRIM(Funde_observations_osservazioni!H103)</f>
        <v/>
      </c>
      <c r="P100" s="161" t="str">
        <f>IF(Funde_observations_osservazioni!I103=0, "", TEXT(Funde_observations_osservazioni!I103,"dd/mm/yyyy"))</f>
        <v/>
      </c>
      <c r="Q100" t="str">
        <f>IFERROR(VLOOKUP(Funde_observations_osservazioni!J103,Table32_Datkante[],2,FALSE)&amp;"",  "")</f>
        <v/>
      </c>
      <c r="R100" t="str">
        <f>Funde_observations_osservazioni!K103&amp;""</f>
        <v/>
      </c>
      <c r="S100" t="str">
        <f>Funde_observations_osservazioni!L103&amp;""</f>
        <v/>
      </c>
      <c r="T100" t="str">
        <f>Funde_observations_osservazioni!N103&amp;""</f>
        <v/>
      </c>
      <c r="U100" t="str">
        <f>Funde_observations_osservazioni!O103&amp;""</f>
        <v/>
      </c>
      <c r="V100" t="str">
        <f>Funde_observations_osservazioni!P103&amp;""</f>
        <v/>
      </c>
      <c r="W100" t="str">
        <f ca="1">IFERROR(VLOOKUP(Funde_observations_osservazioni!V103,Table30_Delarze[],2,FALSE)&amp;"", "")</f>
        <v/>
      </c>
      <c r="X100" t="str">
        <f>IFERROR(VLOOKUP(Funde_observations_osservazioni!R103,Table6_Subgrob[],2,FALSE)&amp;"","")</f>
        <v/>
      </c>
      <c r="Y100" t="str">
        <f>IFERROR(VLOOKUP(Funde_observations_osservazioni!S103,#REF!,2,FALSE)&amp;"", "")</f>
        <v/>
      </c>
      <c r="Z100" t="str">
        <f ca="1">IFERROR(VLOOKUP(Funde_observations_osservazioni!W103,Table245_Host_tree[],2,FALSE)&amp;"", "")</f>
        <v/>
      </c>
      <c r="AA100" t="str">
        <f>TRIM(Funde_observations_osservazioni!X103)</f>
        <v/>
      </c>
      <c r="AB100" t="str">
        <f>TRIM(Funde_observations_osservazioni!Y103)</f>
        <v/>
      </c>
      <c r="AC100" t="str">
        <f ca="1">IFERROR(VLOOKUP(Funde_observations_osservazioni!T103,Holzabgr_mapping,2,FALSE)&amp;"", "")</f>
        <v/>
      </c>
      <c r="AD100" t="str">
        <f ca="1">IFERROR(VLOOKUP(Funde_observations_osservazioni!U103,Holzqual_mapping,2,FALSE)&amp;"", "")</f>
        <v/>
      </c>
      <c r="AE100" t="str">
        <f ca="1">IFERROR(VLOOKUP(Funde_observations_osservazioni!Z103,Table24_Near_tree[],2,FALSE)&amp;"", "")</f>
        <v/>
      </c>
      <c r="AF100" t="str">
        <f ca="1">IFERROR(VLOOKUP(Funde_observations_osservazioni!AA103,Table24_Near_tree[],2,FALSE)&amp;"", "")</f>
        <v/>
      </c>
      <c r="AG100" t="str">
        <f ca="1">IFERROR(VLOOKUP(Funde_observations_osservazioni!AB103,Table24_Near_tree[],2,FALSE)&amp;"", "")</f>
        <v/>
      </c>
      <c r="AH100" t="str">
        <f ca="1">IFERROR(VLOOKUP(Funde_observations_osservazioni!AC103,Anzfrk_mapping,2,FALSE)&amp;"", "")</f>
        <v/>
      </c>
      <c r="AI100" t="str">
        <f ca="1">IFERROR(VLOOKUP(Funde_observations_osservazioni!AD103,Sex_stage_mapping,2,FALSE)&amp;"", "")</f>
        <v/>
      </c>
      <c r="AJ100" t="str">
        <f ca="1">IFERROR(VLOOKUP(Funde_observations_osservazioni!AE103,Rust_spore_type_mapping,2,FALSE)&amp;"", "")</f>
        <v/>
      </c>
      <c r="AK100" t="str">
        <f>TRIM(Funde_observations_osservazioni!AU103)</f>
        <v/>
      </c>
      <c r="AL100" t="str">
        <f>TRIM( Funde_observations_osservazioni!AH103)</f>
        <v/>
      </c>
      <c r="AM100" t="str">
        <f>TRIM(Funde_observations_osservazioni!AI103)</f>
        <v/>
      </c>
      <c r="AN100" t="str">
        <f ca="1">IFERROR(VLOOKUP(Funde_observations_osservazioni!AG103,Table28_Herbaria[],2,FALSE)&amp;"", "")</f>
        <v/>
      </c>
      <c r="AO100" t="str">
        <f ca="1">IFERROR(VLOOKUP(Funde_observations_osservazioni!AF103,Beleg_mapping,2,FALSE)&amp;"","")</f>
        <v/>
      </c>
      <c r="AP100" t="str">
        <f>IFERROR(VLOOKUP(Funde_observations_osservazioni!AJ103,Tabelle10_literature[],2,FALSE)&amp;"", "")</f>
        <v/>
      </c>
      <c r="AQ100" t="str">
        <f>TRIM(Funde_observations_osservazioni!AV103)</f>
        <v/>
      </c>
      <c r="AR100" t="str">
        <f ca="1">IFERROR(VLOOKUP(Funde_observations_osservazioni!AK103,Rest_mapping,2,0)&amp;"","")</f>
        <v/>
      </c>
      <c r="AS100" t="str">
        <f ca="1">IFERROR(VLOOKUP(Funde_observations_osservazioni!AL103,Oeff_privat_mapping,2,0)&amp;"","")</f>
        <v/>
      </c>
      <c r="AT100" t="str">
        <f ca="1">IFERROR(VLOOKUP(Funde_observations_osservazioni!AM103,Namen_pub_mapping,2,0)&amp;"","")</f>
        <v/>
      </c>
    </row>
    <row r="101" spans="2:46" x14ac:dyDescent="0.45">
      <c r="B101" t="str">
        <f>TRIM(Funde_observations_osservazioni!B104)</f>
        <v/>
      </c>
      <c r="C101" t="str">
        <f>TRIM(Funde_observations_osservazioni!C104)</f>
        <v/>
      </c>
      <c r="D101" t="str">
        <f>TRIM(Funde_observations_osservazioni!D104)</f>
        <v/>
      </c>
      <c r="E101" t="str">
        <f>TRIM(Funde_observations_osservazioni!AN104)</f>
        <v/>
      </c>
      <c r="F101" t="str">
        <f>TRIM(Funde_observations_osservazioni!AO104)</f>
        <v/>
      </c>
      <c r="G101" t="str">
        <f>TRIM(Funde_observations_osservazioni!AP104)</f>
        <v/>
      </c>
      <c r="H101" t="str">
        <f>TRIM(Funde_observations_osservazioni!AQ104)</f>
        <v/>
      </c>
      <c r="I101" t="str">
        <f>TRIM(Funde_observations_osservazioni!AR104)</f>
        <v/>
      </c>
      <c r="J101" t="str">
        <f>TRIM(Funde_observations_osservazioni!AS104)</f>
        <v/>
      </c>
      <c r="K101" t="str">
        <f>IFERROR(VLOOKUP(Funde_observations_osservazioni!E104,Table31_Praezis[], 2, FALSE)&amp;"", "")</f>
        <v/>
      </c>
      <c r="L101" t="str">
        <f>TRIM(Funde_observations_osservazioni!AT104)</f>
        <v/>
      </c>
      <c r="M101" t="str">
        <f>TRIM(Funde_observations_osservazioni!F104)</f>
        <v/>
      </c>
      <c r="N101" t="str">
        <f>TRIM(Funde_observations_osservazioni!G104)</f>
        <v/>
      </c>
      <c r="O101" t="str">
        <f>TRIM(Funde_observations_osservazioni!H104)</f>
        <v/>
      </c>
      <c r="P101" s="161" t="str">
        <f>IF(Funde_observations_osservazioni!I104=0, "", TEXT(Funde_observations_osservazioni!I104,"dd/mm/yyyy"))</f>
        <v/>
      </c>
      <c r="Q101" t="str">
        <f>IFERROR(VLOOKUP(Funde_observations_osservazioni!J104,Table32_Datkante[],2,FALSE)&amp;"",  "")</f>
        <v/>
      </c>
      <c r="R101" t="str">
        <f>Funde_observations_osservazioni!K104&amp;""</f>
        <v/>
      </c>
      <c r="S101" t="str">
        <f>Funde_observations_osservazioni!L104&amp;""</f>
        <v/>
      </c>
      <c r="T101" t="str">
        <f>Funde_observations_osservazioni!N104&amp;""</f>
        <v/>
      </c>
      <c r="U101" t="str">
        <f>Funde_observations_osservazioni!O104&amp;""</f>
        <v/>
      </c>
      <c r="V101" t="str">
        <f>Funde_observations_osservazioni!P104&amp;""</f>
        <v/>
      </c>
      <c r="W101" t="str">
        <f ca="1">IFERROR(VLOOKUP(Funde_observations_osservazioni!V104,Table30_Delarze[],2,FALSE)&amp;"", "")</f>
        <v/>
      </c>
      <c r="X101" t="str">
        <f>IFERROR(VLOOKUP(Funde_observations_osservazioni!R104,Table6_Subgrob[],2,FALSE)&amp;"","")</f>
        <v/>
      </c>
      <c r="Y101" t="str">
        <f>IFERROR(VLOOKUP(Funde_observations_osservazioni!S104,#REF!,2,FALSE)&amp;"", "")</f>
        <v/>
      </c>
      <c r="Z101" t="str">
        <f ca="1">IFERROR(VLOOKUP(Funde_observations_osservazioni!W104,Table245_Host_tree[],2,FALSE)&amp;"", "")</f>
        <v/>
      </c>
      <c r="AA101" t="str">
        <f>TRIM(Funde_observations_osservazioni!X104)</f>
        <v/>
      </c>
      <c r="AB101" t="str">
        <f>TRIM(Funde_observations_osservazioni!Y104)</f>
        <v/>
      </c>
      <c r="AC101" t="str">
        <f ca="1">IFERROR(VLOOKUP(Funde_observations_osservazioni!T104,Holzabgr_mapping,2,FALSE)&amp;"", "")</f>
        <v/>
      </c>
      <c r="AD101" t="str">
        <f ca="1">IFERROR(VLOOKUP(Funde_observations_osservazioni!U104,Holzqual_mapping,2,FALSE)&amp;"", "")</f>
        <v/>
      </c>
      <c r="AE101" t="str">
        <f ca="1">IFERROR(VLOOKUP(Funde_observations_osservazioni!Z104,Table24_Near_tree[],2,FALSE)&amp;"", "")</f>
        <v/>
      </c>
      <c r="AF101" t="str">
        <f ca="1">IFERROR(VLOOKUP(Funde_observations_osservazioni!AA104,Table24_Near_tree[],2,FALSE)&amp;"", "")</f>
        <v/>
      </c>
      <c r="AG101" t="str">
        <f ca="1">IFERROR(VLOOKUP(Funde_observations_osservazioni!AB104,Table24_Near_tree[],2,FALSE)&amp;"", "")</f>
        <v/>
      </c>
      <c r="AH101" t="str">
        <f ca="1">IFERROR(VLOOKUP(Funde_observations_osservazioni!AC104,Anzfrk_mapping,2,FALSE)&amp;"", "")</f>
        <v/>
      </c>
      <c r="AI101" t="str">
        <f ca="1">IFERROR(VLOOKUP(Funde_observations_osservazioni!AD104,Sex_stage_mapping,2,FALSE)&amp;"", "")</f>
        <v/>
      </c>
      <c r="AJ101" t="str">
        <f ca="1">IFERROR(VLOOKUP(Funde_observations_osservazioni!AE104,Rust_spore_type_mapping,2,FALSE)&amp;"", "")</f>
        <v/>
      </c>
      <c r="AK101" t="str">
        <f>TRIM(Funde_observations_osservazioni!AU104)</f>
        <v/>
      </c>
      <c r="AL101" t="str">
        <f>TRIM( Funde_observations_osservazioni!AH104)</f>
        <v/>
      </c>
      <c r="AM101" t="str">
        <f>TRIM(Funde_observations_osservazioni!AI104)</f>
        <v/>
      </c>
      <c r="AN101" t="str">
        <f ca="1">IFERROR(VLOOKUP(Funde_observations_osservazioni!AG104,Table28_Herbaria[],2,FALSE)&amp;"", "")</f>
        <v/>
      </c>
      <c r="AO101" t="str">
        <f ca="1">IFERROR(VLOOKUP(Funde_observations_osservazioni!AF104,Beleg_mapping,2,FALSE)&amp;"","")</f>
        <v/>
      </c>
      <c r="AP101" t="str">
        <f>IFERROR(VLOOKUP(Funde_observations_osservazioni!AJ104,Tabelle10_literature[],2,FALSE)&amp;"", "")</f>
        <v/>
      </c>
      <c r="AQ101" t="str">
        <f>TRIM(Funde_observations_osservazioni!AV104)</f>
        <v/>
      </c>
      <c r="AR101" t="str">
        <f ca="1">IFERROR(VLOOKUP(Funde_observations_osservazioni!AK104,Rest_mapping,2,0)&amp;"","")</f>
        <v/>
      </c>
      <c r="AS101" t="str">
        <f ca="1">IFERROR(VLOOKUP(Funde_observations_osservazioni!AL104,Oeff_privat_mapping,2,0)&amp;"","")</f>
        <v/>
      </c>
      <c r="AT101" t="str">
        <f ca="1">IFERROR(VLOOKUP(Funde_observations_osservazioni!AM104,Namen_pub_mapping,2,0)&amp;"","")</f>
        <v/>
      </c>
    </row>
    <row r="102" spans="2:46" x14ac:dyDescent="0.45">
      <c r="B102" t="str">
        <f>TRIM(Funde_observations_osservazioni!B105)</f>
        <v/>
      </c>
      <c r="C102" t="str">
        <f>TRIM(Funde_observations_osservazioni!C105)</f>
        <v/>
      </c>
      <c r="D102" t="str">
        <f>TRIM(Funde_observations_osservazioni!D105)</f>
        <v/>
      </c>
      <c r="E102" t="str">
        <f>TRIM(Funde_observations_osservazioni!AN105)</f>
        <v/>
      </c>
      <c r="F102" t="str">
        <f>TRIM(Funde_observations_osservazioni!AO105)</f>
        <v/>
      </c>
      <c r="G102" t="str">
        <f>TRIM(Funde_observations_osservazioni!AP105)</f>
        <v/>
      </c>
      <c r="H102" t="str">
        <f>TRIM(Funde_observations_osservazioni!AQ105)</f>
        <v/>
      </c>
      <c r="I102" t="str">
        <f>TRIM(Funde_observations_osservazioni!AR105)</f>
        <v/>
      </c>
      <c r="J102" t="str">
        <f>TRIM(Funde_observations_osservazioni!AS105)</f>
        <v/>
      </c>
      <c r="K102" t="str">
        <f>IFERROR(VLOOKUP(Funde_observations_osservazioni!E105,Table31_Praezis[], 2, FALSE)&amp;"", "")</f>
        <v/>
      </c>
      <c r="L102" t="str">
        <f>TRIM(Funde_observations_osservazioni!AT105)</f>
        <v/>
      </c>
      <c r="M102" t="str">
        <f>TRIM(Funde_observations_osservazioni!F105)</f>
        <v/>
      </c>
      <c r="N102" t="str">
        <f>TRIM(Funde_observations_osservazioni!G105)</f>
        <v/>
      </c>
      <c r="O102" t="str">
        <f>TRIM(Funde_observations_osservazioni!H105)</f>
        <v/>
      </c>
      <c r="P102" s="161" t="str">
        <f>IF(Funde_observations_osservazioni!I105=0, "", TEXT(Funde_observations_osservazioni!I105,"dd/mm/yyyy"))</f>
        <v/>
      </c>
      <c r="Q102" t="str">
        <f>IFERROR(VLOOKUP(Funde_observations_osservazioni!J105,Table32_Datkante[],2,FALSE)&amp;"",  "")</f>
        <v/>
      </c>
      <c r="R102" t="str">
        <f>Funde_observations_osservazioni!K105&amp;""</f>
        <v/>
      </c>
      <c r="S102" t="str">
        <f>Funde_observations_osservazioni!L105&amp;""</f>
        <v/>
      </c>
      <c r="T102" t="str">
        <f>Funde_observations_osservazioni!N105&amp;""</f>
        <v/>
      </c>
      <c r="U102" t="str">
        <f>Funde_observations_osservazioni!O105&amp;""</f>
        <v/>
      </c>
      <c r="V102" t="str">
        <f>Funde_observations_osservazioni!P105&amp;""</f>
        <v/>
      </c>
      <c r="W102" t="str">
        <f ca="1">IFERROR(VLOOKUP(Funde_observations_osservazioni!V105,Table30_Delarze[],2,FALSE)&amp;"", "")</f>
        <v/>
      </c>
      <c r="X102" t="str">
        <f>IFERROR(VLOOKUP(Funde_observations_osservazioni!R105,Table6_Subgrob[],2,FALSE)&amp;"","")</f>
        <v/>
      </c>
      <c r="Y102" t="str">
        <f>IFERROR(VLOOKUP(Funde_observations_osservazioni!S105,#REF!,2,FALSE)&amp;"", "")</f>
        <v/>
      </c>
      <c r="Z102" t="str">
        <f ca="1">IFERROR(VLOOKUP(Funde_observations_osservazioni!W105,Table245_Host_tree[],2,FALSE)&amp;"", "")</f>
        <v/>
      </c>
      <c r="AA102" t="str">
        <f>TRIM(Funde_observations_osservazioni!X105)</f>
        <v/>
      </c>
      <c r="AB102" t="str">
        <f>TRIM(Funde_observations_osservazioni!Y105)</f>
        <v/>
      </c>
      <c r="AC102" t="str">
        <f ca="1">IFERROR(VLOOKUP(Funde_observations_osservazioni!T105,Holzabgr_mapping,2,FALSE)&amp;"", "")</f>
        <v/>
      </c>
      <c r="AD102" t="str">
        <f ca="1">IFERROR(VLOOKUP(Funde_observations_osservazioni!U105,Holzqual_mapping,2,FALSE)&amp;"", "")</f>
        <v/>
      </c>
      <c r="AE102" t="str">
        <f ca="1">IFERROR(VLOOKUP(Funde_observations_osservazioni!Z105,Table24_Near_tree[],2,FALSE)&amp;"", "")</f>
        <v/>
      </c>
      <c r="AF102" t="str">
        <f ca="1">IFERROR(VLOOKUP(Funde_observations_osservazioni!AA105,Table24_Near_tree[],2,FALSE)&amp;"", "")</f>
        <v/>
      </c>
      <c r="AG102" t="str">
        <f ca="1">IFERROR(VLOOKUP(Funde_observations_osservazioni!AB105,Table24_Near_tree[],2,FALSE)&amp;"", "")</f>
        <v/>
      </c>
      <c r="AH102" t="str">
        <f ca="1">IFERROR(VLOOKUP(Funde_observations_osservazioni!AC105,Anzfrk_mapping,2,FALSE)&amp;"", "")</f>
        <v/>
      </c>
      <c r="AI102" t="str">
        <f ca="1">IFERROR(VLOOKUP(Funde_observations_osservazioni!AD105,Sex_stage_mapping,2,FALSE)&amp;"", "")</f>
        <v/>
      </c>
      <c r="AJ102" t="str">
        <f ca="1">IFERROR(VLOOKUP(Funde_observations_osservazioni!AE105,Rust_spore_type_mapping,2,FALSE)&amp;"", "")</f>
        <v/>
      </c>
      <c r="AK102" t="str">
        <f>TRIM(Funde_observations_osservazioni!AU105)</f>
        <v/>
      </c>
      <c r="AL102" t="str">
        <f>TRIM( Funde_observations_osservazioni!AH105)</f>
        <v/>
      </c>
      <c r="AM102" t="str">
        <f>TRIM(Funde_observations_osservazioni!AI105)</f>
        <v/>
      </c>
      <c r="AN102" t="str">
        <f ca="1">IFERROR(VLOOKUP(Funde_observations_osservazioni!AG105,Table28_Herbaria[],2,FALSE)&amp;"", "")</f>
        <v/>
      </c>
      <c r="AO102" t="str">
        <f ca="1">IFERROR(VLOOKUP(Funde_observations_osservazioni!AF105,Beleg_mapping,2,FALSE)&amp;"","")</f>
        <v/>
      </c>
      <c r="AP102" t="str">
        <f>IFERROR(VLOOKUP(Funde_observations_osservazioni!AJ105,Tabelle10_literature[],2,FALSE)&amp;"", "")</f>
        <v/>
      </c>
      <c r="AQ102" t="str">
        <f>TRIM(Funde_observations_osservazioni!AV105)</f>
        <v/>
      </c>
      <c r="AR102" t="str">
        <f ca="1">IFERROR(VLOOKUP(Funde_observations_osservazioni!AK105,Rest_mapping,2,0)&amp;"","")</f>
        <v/>
      </c>
      <c r="AS102" t="str">
        <f ca="1">IFERROR(VLOOKUP(Funde_observations_osservazioni!AL105,Oeff_privat_mapping,2,0)&amp;"","")</f>
        <v/>
      </c>
      <c r="AT102" t="str">
        <f ca="1">IFERROR(VLOOKUP(Funde_observations_osservazioni!AM105,Namen_pub_mapping,2,0)&amp;"","")</f>
        <v/>
      </c>
    </row>
    <row r="103" spans="2:46" x14ac:dyDescent="0.45">
      <c r="B103" t="str">
        <f>TRIM(Funde_observations_osservazioni!B106)</f>
        <v/>
      </c>
      <c r="C103" t="str">
        <f>TRIM(Funde_observations_osservazioni!C106)</f>
        <v/>
      </c>
      <c r="D103" t="str">
        <f>TRIM(Funde_observations_osservazioni!D106)</f>
        <v/>
      </c>
      <c r="E103" t="str">
        <f>TRIM(Funde_observations_osservazioni!AN106)</f>
        <v/>
      </c>
      <c r="F103" t="str">
        <f>TRIM(Funde_observations_osservazioni!AO106)</f>
        <v/>
      </c>
      <c r="G103" t="str">
        <f>TRIM(Funde_observations_osservazioni!AP106)</f>
        <v/>
      </c>
      <c r="H103" t="str">
        <f>TRIM(Funde_observations_osservazioni!AQ106)</f>
        <v/>
      </c>
      <c r="I103" t="str">
        <f>TRIM(Funde_observations_osservazioni!AR106)</f>
        <v/>
      </c>
      <c r="J103" t="str">
        <f>TRIM(Funde_observations_osservazioni!AS106)</f>
        <v/>
      </c>
      <c r="K103" t="str">
        <f>IFERROR(VLOOKUP(Funde_observations_osservazioni!E106,Table31_Praezis[], 2, FALSE)&amp;"", "")</f>
        <v/>
      </c>
      <c r="L103" t="str">
        <f>TRIM(Funde_observations_osservazioni!AT106)</f>
        <v/>
      </c>
      <c r="M103" t="str">
        <f>TRIM(Funde_observations_osservazioni!F106)</f>
        <v/>
      </c>
      <c r="N103" t="str">
        <f>TRIM(Funde_observations_osservazioni!G106)</f>
        <v/>
      </c>
      <c r="O103" t="str">
        <f>TRIM(Funde_observations_osservazioni!H106)</f>
        <v/>
      </c>
      <c r="P103" s="161" t="str">
        <f>IF(Funde_observations_osservazioni!I106=0, "", TEXT(Funde_observations_osservazioni!I106,"dd/mm/yyyy"))</f>
        <v/>
      </c>
      <c r="Q103" t="str">
        <f>IFERROR(VLOOKUP(Funde_observations_osservazioni!J106,Table32_Datkante[],2,FALSE)&amp;"",  "")</f>
        <v/>
      </c>
      <c r="R103" t="str">
        <f>Funde_observations_osservazioni!K106&amp;""</f>
        <v/>
      </c>
      <c r="S103" t="str">
        <f>Funde_observations_osservazioni!L106&amp;""</f>
        <v/>
      </c>
      <c r="T103" t="str">
        <f>Funde_observations_osservazioni!N106&amp;""</f>
        <v/>
      </c>
      <c r="U103" t="str">
        <f>Funde_observations_osservazioni!O106&amp;""</f>
        <v/>
      </c>
      <c r="V103" t="str">
        <f>Funde_observations_osservazioni!P106&amp;""</f>
        <v/>
      </c>
      <c r="W103" t="str">
        <f ca="1">IFERROR(VLOOKUP(Funde_observations_osservazioni!V106,Table30_Delarze[],2,FALSE)&amp;"", "")</f>
        <v/>
      </c>
      <c r="X103" t="str">
        <f>IFERROR(VLOOKUP(Funde_observations_osservazioni!R106,Table6_Subgrob[],2,FALSE)&amp;"","")</f>
        <v/>
      </c>
      <c r="Y103" t="str">
        <f>IFERROR(VLOOKUP(Funde_observations_osservazioni!S106,#REF!,2,FALSE)&amp;"", "")</f>
        <v/>
      </c>
      <c r="Z103" t="str">
        <f ca="1">IFERROR(VLOOKUP(Funde_observations_osservazioni!W106,Table245_Host_tree[],2,FALSE)&amp;"", "")</f>
        <v/>
      </c>
      <c r="AA103" t="str">
        <f>TRIM(Funde_observations_osservazioni!X106)</f>
        <v/>
      </c>
      <c r="AB103" t="str">
        <f>TRIM(Funde_observations_osservazioni!Y106)</f>
        <v/>
      </c>
      <c r="AC103" t="str">
        <f ca="1">IFERROR(VLOOKUP(Funde_observations_osservazioni!T106,Holzabgr_mapping,2,FALSE)&amp;"", "")</f>
        <v/>
      </c>
      <c r="AD103" t="str">
        <f ca="1">IFERROR(VLOOKUP(Funde_observations_osservazioni!U106,Holzqual_mapping,2,FALSE)&amp;"", "")</f>
        <v/>
      </c>
      <c r="AE103" t="str">
        <f ca="1">IFERROR(VLOOKUP(Funde_observations_osservazioni!Z106,Table24_Near_tree[],2,FALSE)&amp;"", "")</f>
        <v/>
      </c>
      <c r="AF103" t="str">
        <f ca="1">IFERROR(VLOOKUP(Funde_observations_osservazioni!AA106,Table24_Near_tree[],2,FALSE)&amp;"", "")</f>
        <v/>
      </c>
      <c r="AG103" t="str">
        <f ca="1">IFERROR(VLOOKUP(Funde_observations_osservazioni!AB106,Table24_Near_tree[],2,FALSE)&amp;"", "")</f>
        <v/>
      </c>
      <c r="AH103" t="str">
        <f ca="1">IFERROR(VLOOKUP(Funde_observations_osservazioni!AC106,Anzfrk_mapping,2,FALSE)&amp;"", "")</f>
        <v/>
      </c>
      <c r="AI103" t="str">
        <f ca="1">IFERROR(VLOOKUP(Funde_observations_osservazioni!AD106,Sex_stage_mapping,2,FALSE)&amp;"", "")</f>
        <v/>
      </c>
      <c r="AJ103" t="str">
        <f ca="1">IFERROR(VLOOKUP(Funde_observations_osservazioni!AE106,Rust_spore_type_mapping,2,FALSE)&amp;"", "")</f>
        <v/>
      </c>
      <c r="AK103" t="str">
        <f>TRIM(Funde_observations_osservazioni!AU106)</f>
        <v/>
      </c>
      <c r="AL103" t="str">
        <f>TRIM( Funde_observations_osservazioni!AH106)</f>
        <v/>
      </c>
      <c r="AM103" t="str">
        <f>TRIM(Funde_observations_osservazioni!AI106)</f>
        <v/>
      </c>
      <c r="AN103" t="str">
        <f ca="1">IFERROR(VLOOKUP(Funde_observations_osservazioni!AG106,Table28_Herbaria[],2,FALSE)&amp;"", "")</f>
        <v/>
      </c>
      <c r="AO103" t="str">
        <f ca="1">IFERROR(VLOOKUP(Funde_observations_osservazioni!AF106,Beleg_mapping,2,FALSE)&amp;"","")</f>
        <v/>
      </c>
      <c r="AP103" t="str">
        <f>IFERROR(VLOOKUP(Funde_observations_osservazioni!AJ106,Tabelle10_literature[],2,FALSE)&amp;"", "")</f>
        <v/>
      </c>
      <c r="AQ103" t="str">
        <f>TRIM(Funde_observations_osservazioni!AV106)</f>
        <v/>
      </c>
      <c r="AR103" t="str">
        <f ca="1">IFERROR(VLOOKUP(Funde_observations_osservazioni!AK106,Rest_mapping,2,0)&amp;"","")</f>
        <v/>
      </c>
      <c r="AS103" t="str">
        <f ca="1">IFERROR(VLOOKUP(Funde_observations_osservazioni!AL106,Oeff_privat_mapping,2,0)&amp;"","")</f>
        <v/>
      </c>
      <c r="AT103" t="str">
        <f ca="1">IFERROR(VLOOKUP(Funde_observations_osservazioni!AM106,Namen_pub_mapping,2,0)&amp;"","")</f>
        <v/>
      </c>
    </row>
    <row r="104" spans="2:46" x14ac:dyDescent="0.45">
      <c r="B104" t="str">
        <f>TRIM(Funde_observations_osservazioni!B107)</f>
        <v/>
      </c>
      <c r="C104" t="str">
        <f>TRIM(Funde_observations_osservazioni!C107)</f>
        <v/>
      </c>
      <c r="D104" t="str">
        <f>TRIM(Funde_observations_osservazioni!D107)</f>
        <v/>
      </c>
      <c r="E104" t="str">
        <f>TRIM(Funde_observations_osservazioni!AN107)</f>
        <v/>
      </c>
      <c r="F104" t="str">
        <f>TRIM(Funde_observations_osservazioni!AO107)</f>
        <v/>
      </c>
      <c r="G104" t="str">
        <f>TRIM(Funde_observations_osservazioni!AP107)</f>
        <v/>
      </c>
      <c r="H104" t="str">
        <f>TRIM(Funde_observations_osservazioni!AQ107)</f>
        <v/>
      </c>
      <c r="I104" t="str">
        <f>TRIM(Funde_observations_osservazioni!AR107)</f>
        <v/>
      </c>
      <c r="J104" t="str">
        <f>TRIM(Funde_observations_osservazioni!AS107)</f>
        <v/>
      </c>
      <c r="K104" t="str">
        <f>IFERROR(VLOOKUP(Funde_observations_osservazioni!E107,Table31_Praezis[], 2, FALSE)&amp;"", "")</f>
        <v/>
      </c>
      <c r="L104" t="str">
        <f>TRIM(Funde_observations_osservazioni!AT107)</f>
        <v/>
      </c>
      <c r="M104" t="str">
        <f>TRIM(Funde_observations_osservazioni!F107)</f>
        <v/>
      </c>
      <c r="N104" t="str">
        <f>TRIM(Funde_observations_osservazioni!G107)</f>
        <v/>
      </c>
      <c r="O104" t="str">
        <f>TRIM(Funde_observations_osservazioni!H107)</f>
        <v/>
      </c>
      <c r="P104" s="161" t="str">
        <f>IF(Funde_observations_osservazioni!I107=0, "", TEXT(Funde_observations_osservazioni!I107,"dd/mm/yyyy"))</f>
        <v/>
      </c>
      <c r="Q104" t="str">
        <f>IFERROR(VLOOKUP(Funde_observations_osservazioni!J107,Table32_Datkante[],2,FALSE)&amp;"",  "")</f>
        <v/>
      </c>
      <c r="R104" t="str">
        <f>Funde_observations_osservazioni!K107&amp;""</f>
        <v/>
      </c>
      <c r="S104" t="str">
        <f>Funde_observations_osservazioni!L107&amp;""</f>
        <v/>
      </c>
      <c r="T104" t="str">
        <f>Funde_observations_osservazioni!N107&amp;""</f>
        <v/>
      </c>
      <c r="U104" t="str">
        <f>Funde_observations_osservazioni!O107&amp;""</f>
        <v/>
      </c>
      <c r="V104" t="str">
        <f>Funde_observations_osservazioni!P107&amp;""</f>
        <v/>
      </c>
      <c r="W104" t="str">
        <f ca="1">IFERROR(VLOOKUP(Funde_observations_osservazioni!V107,Table30_Delarze[],2,FALSE)&amp;"", "")</f>
        <v/>
      </c>
      <c r="X104" t="str">
        <f>IFERROR(VLOOKUP(Funde_observations_osservazioni!R107,Table6_Subgrob[],2,FALSE)&amp;"","")</f>
        <v/>
      </c>
      <c r="Y104" t="str">
        <f>IFERROR(VLOOKUP(Funde_observations_osservazioni!S107,#REF!,2,FALSE)&amp;"", "")</f>
        <v/>
      </c>
      <c r="Z104" t="str">
        <f ca="1">IFERROR(VLOOKUP(Funde_observations_osservazioni!W107,Table245_Host_tree[],2,FALSE)&amp;"", "")</f>
        <v/>
      </c>
      <c r="AA104" t="str">
        <f>TRIM(Funde_observations_osservazioni!X107)</f>
        <v/>
      </c>
      <c r="AB104" t="str">
        <f>TRIM(Funde_observations_osservazioni!Y107)</f>
        <v/>
      </c>
      <c r="AC104" t="str">
        <f ca="1">IFERROR(VLOOKUP(Funde_observations_osservazioni!T107,Holzabgr_mapping,2,FALSE)&amp;"", "")</f>
        <v/>
      </c>
      <c r="AD104" t="str">
        <f ca="1">IFERROR(VLOOKUP(Funde_observations_osservazioni!U107,Holzqual_mapping,2,FALSE)&amp;"", "")</f>
        <v/>
      </c>
      <c r="AE104" t="str">
        <f ca="1">IFERROR(VLOOKUP(Funde_observations_osservazioni!Z107,Table24_Near_tree[],2,FALSE)&amp;"", "")</f>
        <v/>
      </c>
      <c r="AF104" t="str">
        <f ca="1">IFERROR(VLOOKUP(Funde_observations_osservazioni!AA107,Table24_Near_tree[],2,FALSE)&amp;"", "")</f>
        <v/>
      </c>
      <c r="AG104" t="str">
        <f ca="1">IFERROR(VLOOKUP(Funde_observations_osservazioni!AB107,Table24_Near_tree[],2,FALSE)&amp;"", "")</f>
        <v/>
      </c>
      <c r="AH104" t="str">
        <f ca="1">IFERROR(VLOOKUP(Funde_observations_osservazioni!AC107,Anzfrk_mapping,2,FALSE)&amp;"", "")</f>
        <v/>
      </c>
      <c r="AI104" t="str">
        <f ca="1">IFERROR(VLOOKUP(Funde_observations_osservazioni!AD107,Sex_stage_mapping,2,FALSE)&amp;"", "")</f>
        <v/>
      </c>
      <c r="AJ104" t="str">
        <f ca="1">IFERROR(VLOOKUP(Funde_observations_osservazioni!AE107,Rust_spore_type_mapping,2,FALSE)&amp;"", "")</f>
        <v/>
      </c>
      <c r="AK104" t="str">
        <f>TRIM(Funde_observations_osservazioni!AU107)</f>
        <v/>
      </c>
      <c r="AL104" t="str">
        <f>TRIM( Funde_observations_osservazioni!AH107)</f>
        <v/>
      </c>
      <c r="AM104" t="str">
        <f>TRIM(Funde_observations_osservazioni!AI107)</f>
        <v/>
      </c>
      <c r="AN104" t="str">
        <f ca="1">IFERROR(VLOOKUP(Funde_observations_osservazioni!AG107,Table28_Herbaria[],2,FALSE)&amp;"", "")</f>
        <v/>
      </c>
      <c r="AO104" t="str">
        <f ca="1">IFERROR(VLOOKUP(Funde_observations_osservazioni!AF107,Beleg_mapping,2,FALSE)&amp;"","")</f>
        <v/>
      </c>
      <c r="AP104" t="str">
        <f>IFERROR(VLOOKUP(Funde_observations_osservazioni!AJ107,Tabelle10_literature[],2,FALSE)&amp;"", "")</f>
        <v/>
      </c>
      <c r="AQ104" t="str">
        <f>TRIM(Funde_observations_osservazioni!AV107)</f>
        <v/>
      </c>
      <c r="AR104" t="str">
        <f ca="1">IFERROR(VLOOKUP(Funde_observations_osservazioni!AK107,Rest_mapping,2,0)&amp;"","")</f>
        <v/>
      </c>
      <c r="AS104" t="str">
        <f ca="1">IFERROR(VLOOKUP(Funde_observations_osservazioni!AL107,Oeff_privat_mapping,2,0)&amp;"","")</f>
        <v/>
      </c>
      <c r="AT104" t="str">
        <f ca="1">IFERROR(VLOOKUP(Funde_observations_osservazioni!AM107,Namen_pub_mapping,2,0)&amp;"","")</f>
        <v/>
      </c>
    </row>
    <row r="105" spans="2:46" x14ac:dyDescent="0.45">
      <c r="B105" t="str">
        <f>TRIM(Funde_observations_osservazioni!B108)</f>
        <v/>
      </c>
      <c r="C105" t="str">
        <f>TRIM(Funde_observations_osservazioni!C108)</f>
        <v/>
      </c>
      <c r="D105" t="str">
        <f>TRIM(Funde_observations_osservazioni!D108)</f>
        <v/>
      </c>
      <c r="E105" t="str">
        <f>TRIM(Funde_observations_osservazioni!AN108)</f>
        <v/>
      </c>
      <c r="F105" t="str">
        <f>TRIM(Funde_observations_osservazioni!AO108)</f>
        <v/>
      </c>
      <c r="G105" t="str">
        <f>TRIM(Funde_observations_osservazioni!AP108)</f>
        <v/>
      </c>
      <c r="H105" t="str">
        <f>TRIM(Funde_observations_osservazioni!AQ108)</f>
        <v/>
      </c>
      <c r="I105" t="str">
        <f>TRIM(Funde_observations_osservazioni!AR108)</f>
        <v/>
      </c>
      <c r="J105" t="str">
        <f>TRIM(Funde_observations_osservazioni!AS108)</f>
        <v/>
      </c>
      <c r="K105" t="str">
        <f>IFERROR(VLOOKUP(Funde_observations_osservazioni!E108,Table31_Praezis[], 2, FALSE)&amp;"", "")</f>
        <v/>
      </c>
      <c r="L105" t="str">
        <f>TRIM(Funde_observations_osservazioni!AT108)</f>
        <v/>
      </c>
      <c r="M105" t="str">
        <f>TRIM(Funde_observations_osservazioni!F108)</f>
        <v/>
      </c>
      <c r="N105" t="str">
        <f>TRIM(Funde_observations_osservazioni!G108)</f>
        <v/>
      </c>
      <c r="O105" t="str">
        <f>TRIM(Funde_observations_osservazioni!H108)</f>
        <v/>
      </c>
      <c r="P105" s="161" t="str">
        <f>IF(Funde_observations_osservazioni!I108=0, "", TEXT(Funde_observations_osservazioni!I108,"dd/mm/yyyy"))</f>
        <v/>
      </c>
      <c r="Q105" t="str">
        <f>IFERROR(VLOOKUP(Funde_observations_osservazioni!J108,Table32_Datkante[],2,FALSE)&amp;"",  "")</f>
        <v/>
      </c>
      <c r="R105" t="str">
        <f>Funde_observations_osservazioni!K108&amp;""</f>
        <v/>
      </c>
      <c r="S105" t="str">
        <f>Funde_observations_osservazioni!L108&amp;""</f>
        <v/>
      </c>
      <c r="T105" t="str">
        <f>Funde_observations_osservazioni!N108&amp;""</f>
        <v/>
      </c>
      <c r="U105" t="str">
        <f>Funde_observations_osservazioni!O108&amp;""</f>
        <v/>
      </c>
      <c r="V105" t="str">
        <f>Funde_observations_osservazioni!P108&amp;""</f>
        <v/>
      </c>
      <c r="W105" t="str">
        <f ca="1">IFERROR(VLOOKUP(Funde_observations_osservazioni!V108,Table30_Delarze[],2,FALSE)&amp;"", "")</f>
        <v/>
      </c>
      <c r="X105" t="str">
        <f>IFERROR(VLOOKUP(Funde_observations_osservazioni!R108,Table6_Subgrob[],2,FALSE)&amp;"","")</f>
        <v/>
      </c>
      <c r="Y105" t="str">
        <f>IFERROR(VLOOKUP(Funde_observations_osservazioni!S108,#REF!,2,FALSE)&amp;"", "")</f>
        <v/>
      </c>
      <c r="Z105" t="str">
        <f ca="1">IFERROR(VLOOKUP(Funde_observations_osservazioni!W108,Table245_Host_tree[],2,FALSE)&amp;"", "")</f>
        <v/>
      </c>
      <c r="AA105" t="str">
        <f>TRIM(Funde_observations_osservazioni!X108)</f>
        <v/>
      </c>
      <c r="AB105" t="str">
        <f>TRIM(Funde_observations_osservazioni!Y108)</f>
        <v/>
      </c>
      <c r="AC105" t="str">
        <f ca="1">IFERROR(VLOOKUP(Funde_observations_osservazioni!T108,Holzabgr_mapping,2,FALSE)&amp;"", "")</f>
        <v/>
      </c>
      <c r="AD105" t="str">
        <f ca="1">IFERROR(VLOOKUP(Funde_observations_osservazioni!U108,Holzqual_mapping,2,FALSE)&amp;"", "")</f>
        <v/>
      </c>
      <c r="AE105" t="str">
        <f ca="1">IFERROR(VLOOKUP(Funde_observations_osservazioni!Z108,Table24_Near_tree[],2,FALSE)&amp;"", "")</f>
        <v/>
      </c>
      <c r="AF105" t="str">
        <f ca="1">IFERROR(VLOOKUP(Funde_observations_osservazioni!AA108,Table24_Near_tree[],2,FALSE)&amp;"", "")</f>
        <v/>
      </c>
      <c r="AG105" t="str">
        <f ca="1">IFERROR(VLOOKUP(Funde_observations_osservazioni!AB108,Table24_Near_tree[],2,FALSE)&amp;"", "")</f>
        <v/>
      </c>
      <c r="AH105" t="str">
        <f ca="1">IFERROR(VLOOKUP(Funde_observations_osservazioni!AC108,Anzfrk_mapping,2,FALSE)&amp;"", "")</f>
        <v/>
      </c>
      <c r="AI105" t="str">
        <f ca="1">IFERROR(VLOOKUP(Funde_observations_osservazioni!AD108,Sex_stage_mapping,2,FALSE)&amp;"", "")</f>
        <v/>
      </c>
      <c r="AJ105" t="str">
        <f ca="1">IFERROR(VLOOKUP(Funde_observations_osservazioni!AE108,Rust_spore_type_mapping,2,FALSE)&amp;"", "")</f>
        <v/>
      </c>
      <c r="AK105" t="str">
        <f>TRIM(Funde_observations_osservazioni!AU108)</f>
        <v/>
      </c>
      <c r="AL105" t="str">
        <f>TRIM( Funde_observations_osservazioni!AH108)</f>
        <v/>
      </c>
      <c r="AM105" t="str">
        <f>TRIM(Funde_observations_osservazioni!AI108)</f>
        <v/>
      </c>
      <c r="AN105" t="str">
        <f ca="1">IFERROR(VLOOKUP(Funde_observations_osservazioni!AG108,Table28_Herbaria[],2,FALSE)&amp;"", "")</f>
        <v/>
      </c>
      <c r="AO105" t="str">
        <f ca="1">IFERROR(VLOOKUP(Funde_observations_osservazioni!AF108,Beleg_mapping,2,FALSE)&amp;"","")</f>
        <v/>
      </c>
      <c r="AP105" t="str">
        <f>IFERROR(VLOOKUP(Funde_observations_osservazioni!AJ108,Tabelle10_literature[],2,FALSE)&amp;"", "")</f>
        <v/>
      </c>
      <c r="AQ105" t="str">
        <f>TRIM(Funde_observations_osservazioni!AV108)</f>
        <v/>
      </c>
      <c r="AR105" t="str">
        <f ca="1">IFERROR(VLOOKUP(Funde_observations_osservazioni!AK108,Rest_mapping,2,0)&amp;"","")</f>
        <v/>
      </c>
      <c r="AS105" t="str">
        <f ca="1">IFERROR(VLOOKUP(Funde_observations_osservazioni!AL108,Oeff_privat_mapping,2,0)&amp;"","")</f>
        <v/>
      </c>
      <c r="AT105" t="str">
        <f ca="1">IFERROR(VLOOKUP(Funde_observations_osservazioni!AM108,Namen_pub_mapping,2,0)&amp;"","")</f>
        <v/>
      </c>
    </row>
    <row r="106" spans="2:46" x14ac:dyDescent="0.45">
      <c r="B106" t="str">
        <f>TRIM(Funde_observations_osservazioni!B109)</f>
        <v/>
      </c>
      <c r="C106" t="str">
        <f>TRIM(Funde_observations_osservazioni!C109)</f>
        <v/>
      </c>
      <c r="D106" t="str">
        <f>TRIM(Funde_observations_osservazioni!D109)</f>
        <v/>
      </c>
      <c r="E106" t="str">
        <f>TRIM(Funde_observations_osservazioni!AN109)</f>
        <v/>
      </c>
      <c r="F106" t="str">
        <f>TRIM(Funde_observations_osservazioni!AO109)</f>
        <v/>
      </c>
      <c r="G106" t="str">
        <f>TRIM(Funde_observations_osservazioni!AP109)</f>
        <v/>
      </c>
      <c r="H106" t="str">
        <f>TRIM(Funde_observations_osservazioni!AQ109)</f>
        <v/>
      </c>
      <c r="I106" t="str">
        <f>TRIM(Funde_observations_osservazioni!AR109)</f>
        <v/>
      </c>
      <c r="J106" t="str">
        <f>TRIM(Funde_observations_osservazioni!AS109)</f>
        <v/>
      </c>
      <c r="K106" t="str">
        <f>IFERROR(VLOOKUP(Funde_observations_osservazioni!E109,Table31_Praezis[], 2, FALSE)&amp;"", "")</f>
        <v/>
      </c>
      <c r="L106" t="str">
        <f>TRIM(Funde_observations_osservazioni!AT109)</f>
        <v/>
      </c>
      <c r="M106" t="str">
        <f>TRIM(Funde_observations_osservazioni!F109)</f>
        <v/>
      </c>
      <c r="N106" t="str">
        <f>TRIM(Funde_observations_osservazioni!G109)</f>
        <v/>
      </c>
      <c r="O106" t="str">
        <f>TRIM(Funde_observations_osservazioni!H109)</f>
        <v/>
      </c>
      <c r="P106" s="161" t="str">
        <f>IF(Funde_observations_osservazioni!I109=0, "", TEXT(Funde_observations_osservazioni!I109,"dd/mm/yyyy"))</f>
        <v/>
      </c>
      <c r="Q106" t="str">
        <f>IFERROR(VLOOKUP(Funde_observations_osservazioni!J109,Table32_Datkante[],2,FALSE)&amp;"",  "")</f>
        <v/>
      </c>
      <c r="R106" t="str">
        <f>Funde_observations_osservazioni!K109&amp;""</f>
        <v/>
      </c>
      <c r="S106" t="str">
        <f>Funde_observations_osservazioni!L109&amp;""</f>
        <v/>
      </c>
      <c r="T106" t="str">
        <f>Funde_observations_osservazioni!N109&amp;""</f>
        <v/>
      </c>
      <c r="U106" t="str">
        <f>Funde_observations_osservazioni!O109&amp;""</f>
        <v/>
      </c>
      <c r="V106" t="str">
        <f>Funde_observations_osservazioni!P109&amp;""</f>
        <v/>
      </c>
      <c r="W106" t="str">
        <f ca="1">IFERROR(VLOOKUP(Funde_observations_osservazioni!V109,Table30_Delarze[],2,FALSE)&amp;"", "")</f>
        <v/>
      </c>
      <c r="X106" t="str">
        <f>IFERROR(VLOOKUP(Funde_observations_osservazioni!R109,Table6_Subgrob[],2,FALSE)&amp;"","")</f>
        <v/>
      </c>
      <c r="Y106" t="str">
        <f>IFERROR(VLOOKUP(Funde_observations_osservazioni!S109,#REF!,2,FALSE)&amp;"", "")</f>
        <v/>
      </c>
      <c r="Z106" t="str">
        <f ca="1">IFERROR(VLOOKUP(Funde_observations_osservazioni!W109,Table245_Host_tree[],2,FALSE)&amp;"", "")</f>
        <v/>
      </c>
      <c r="AA106" t="str">
        <f>TRIM(Funde_observations_osservazioni!X109)</f>
        <v/>
      </c>
      <c r="AB106" t="str">
        <f>TRIM(Funde_observations_osservazioni!Y109)</f>
        <v/>
      </c>
      <c r="AC106" t="str">
        <f ca="1">IFERROR(VLOOKUP(Funde_observations_osservazioni!T109,Holzabgr_mapping,2,FALSE)&amp;"", "")</f>
        <v/>
      </c>
      <c r="AD106" t="str">
        <f ca="1">IFERROR(VLOOKUP(Funde_observations_osservazioni!U109,Holzqual_mapping,2,FALSE)&amp;"", "")</f>
        <v/>
      </c>
      <c r="AE106" t="str">
        <f ca="1">IFERROR(VLOOKUP(Funde_observations_osservazioni!Z109,Table24_Near_tree[],2,FALSE)&amp;"", "")</f>
        <v/>
      </c>
      <c r="AF106" t="str">
        <f ca="1">IFERROR(VLOOKUP(Funde_observations_osservazioni!AA109,Table24_Near_tree[],2,FALSE)&amp;"", "")</f>
        <v/>
      </c>
      <c r="AG106" t="str">
        <f ca="1">IFERROR(VLOOKUP(Funde_observations_osservazioni!AB109,Table24_Near_tree[],2,FALSE)&amp;"", "")</f>
        <v/>
      </c>
      <c r="AH106" t="str">
        <f ca="1">IFERROR(VLOOKUP(Funde_observations_osservazioni!AC109,Anzfrk_mapping,2,FALSE)&amp;"", "")</f>
        <v/>
      </c>
      <c r="AI106" t="str">
        <f ca="1">IFERROR(VLOOKUP(Funde_observations_osservazioni!AD109,Sex_stage_mapping,2,FALSE)&amp;"", "")</f>
        <v/>
      </c>
      <c r="AJ106" t="str">
        <f ca="1">IFERROR(VLOOKUP(Funde_observations_osservazioni!AE109,Rust_spore_type_mapping,2,FALSE)&amp;"", "")</f>
        <v/>
      </c>
      <c r="AK106" t="str">
        <f>TRIM(Funde_observations_osservazioni!AU109)</f>
        <v/>
      </c>
      <c r="AL106" t="str">
        <f>TRIM( Funde_observations_osservazioni!AH109)</f>
        <v/>
      </c>
      <c r="AM106" t="str">
        <f>TRIM(Funde_observations_osservazioni!AI109)</f>
        <v/>
      </c>
      <c r="AN106" t="str">
        <f ca="1">IFERROR(VLOOKUP(Funde_observations_osservazioni!AG109,Table28_Herbaria[],2,FALSE)&amp;"", "")</f>
        <v/>
      </c>
      <c r="AO106" t="str">
        <f ca="1">IFERROR(VLOOKUP(Funde_observations_osservazioni!AF109,Beleg_mapping,2,FALSE)&amp;"","")</f>
        <v/>
      </c>
      <c r="AP106" t="str">
        <f>IFERROR(VLOOKUP(Funde_observations_osservazioni!AJ109,Tabelle10_literature[],2,FALSE)&amp;"", "")</f>
        <v/>
      </c>
      <c r="AQ106" t="str">
        <f>TRIM(Funde_observations_osservazioni!AV109)</f>
        <v/>
      </c>
      <c r="AR106" t="str">
        <f ca="1">IFERROR(VLOOKUP(Funde_observations_osservazioni!AK109,Rest_mapping,2,0)&amp;"","")</f>
        <v/>
      </c>
      <c r="AS106" t="str">
        <f ca="1">IFERROR(VLOOKUP(Funde_observations_osservazioni!AL109,Oeff_privat_mapping,2,0)&amp;"","")</f>
        <v/>
      </c>
      <c r="AT106" t="str">
        <f ca="1">IFERROR(VLOOKUP(Funde_observations_osservazioni!AM109,Namen_pub_mapping,2,0)&amp;"","")</f>
        <v/>
      </c>
    </row>
    <row r="107" spans="2:46" x14ac:dyDescent="0.45">
      <c r="B107" t="str">
        <f>TRIM(Funde_observations_osservazioni!B110)</f>
        <v/>
      </c>
      <c r="C107" t="str">
        <f>TRIM(Funde_observations_osservazioni!C110)</f>
        <v/>
      </c>
      <c r="D107" t="str">
        <f>TRIM(Funde_observations_osservazioni!D110)</f>
        <v/>
      </c>
      <c r="E107" t="str">
        <f>TRIM(Funde_observations_osservazioni!AN110)</f>
        <v/>
      </c>
      <c r="F107" t="str">
        <f>TRIM(Funde_observations_osservazioni!AO110)</f>
        <v/>
      </c>
      <c r="G107" t="str">
        <f>TRIM(Funde_observations_osservazioni!AP110)</f>
        <v/>
      </c>
      <c r="H107" t="str">
        <f>TRIM(Funde_observations_osservazioni!AQ110)</f>
        <v/>
      </c>
      <c r="I107" t="str">
        <f>TRIM(Funde_observations_osservazioni!AR110)</f>
        <v/>
      </c>
      <c r="J107" t="str">
        <f>TRIM(Funde_observations_osservazioni!AS110)</f>
        <v/>
      </c>
      <c r="K107" t="str">
        <f>IFERROR(VLOOKUP(Funde_observations_osservazioni!E110,Table31_Praezis[], 2, FALSE)&amp;"", "")</f>
        <v/>
      </c>
      <c r="L107" t="str">
        <f>TRIM(Funde_observations_osservazioni!AT110)</f>
        <v/>
      </c>
      <c r="M107" t="str">
        <f>TRIM(Funde_observations_osservazioni!F110)</f>
        <v/>
      </c>
      <c r="N107" t="str">
        <f>TRIM(Funde_observations_osservazioni!G110)</f>
        <v/>
      </c>
      <c r="O107" t="str">
        <f>TRIM(Funde_observations_osservazioni!H110)</f>
        <v/>
      </c>
      <c r="P107" s="161" t="str">
        <f>IF(Funde_observations_osservazioni!I110=0, "", TEXT(Funde_observations_osservazioni!I110,"dd/mm/yyyy"))</f>
        <v/>
      </c>
      <c r="Q107" t="str">
        <f>IFERROR(VLOOKUP(Funde_observations_osservazioni!J110,Table32_Datkante[],2,FALSE)&amp;"",  "")</f>
        <v/>
      </c>
      <c r="R107" t="str">
        <f>Funde_observations_osservazioni!K110&amp;""</f>
        <v/>
      </c>
      <c r="S107" t="str">
        <f>Funde_observations_osservazioni!L110&amp;""</f>
        <v/>
      </c>
      <c r="T107" t="str">
        <f>Funde_observations_osservazioni!N110&amp;""</f>
        <v/>
      </c>
      <c r="U107" t="str">
        <f>Funde_observations_osservazioni!O110&amp;""</f>
        <v/>
      </c>
      <c r="V107" t="str">
        <f>Funde_observations_osservazioni!P110&amp;""</f>
        <v/>
      </c>
      <c r="W107" t="str">
        <f ca="1">IFERROR(VLOOKUP(Funde_observations_osservazioni!V110,Table30_Delarze[],2,FALSE)&amp;"", "")</f>
        <v/>
      </c>
      <c r="X107" t="str">
        <f>IFERROR(VLOOKUP(Funde_observations_osservazioni!R110,Table6_Subgrob[],2,FALSE)&amp;"","")</f>
        <v/>
      </c>
      <c r="Y107" t="str">
        <f>IFERROR(VLOOKUP(Funde_observations_osservazioni!S110,#REF!,2,FALSE)&amp;"", "")</f>
        <v/>
      </c>
      <c r="Z107" t="str">
        <f ca="1">IFERROR(VLOOKUP(Funde_observations_osservazioni!W110,Table245_Host_tree[],2,FALSE)&amp;"", "")</f>
        <v/>
      </c>
      <c r="AA107" t="str">
        <f>TRIM(Funde_observations_osservazioni!X110)</f>
        <v/>
      </c>
      <c r="AB107" t="str">
        <f>TRIM(Funde_observations_osservazioni!Y110)</f>
        <v/>
      </c>
      <c r="AC107" t="str">
        <f ca="1">IFERROR(VLOOKUP(Funde_observations_osservazioni!T110,Holzabgr_mapping,2,FALSE)&amp;"", "")</f>
        <v/>
      </c>
      <c r="AD107" t="str">
        <f ca="1">IFERROR(VLOOKUP(Funde_observations_osservazioni!U110,Holzqual_mapping,2,FALSE)&amp;"", "")</f>
        <v/>
      </c>
      <c r="AE107" t="str">
        <f ca="1">IFERROR(VLOOKUP(Funde_observations_osservazioni!Z110,Table24_Near_tree[],2,FALSE)&amp;"", "")</f>
        <v/>
      </c>
      <c r="AF107" t="str">
        <f ca="1">IFERROR(VLOOKUP(Funde_observations_osservazioni!AA110,Table24_Near_tree[],2,FALSE)&amp;"", "")</f>
        <v/>
      </c>
      <c r="AG107" t="str">
        <f ca="1">IFERROR(VLOOKUP(Funde_observations_osservazioni!AB110,Table24_Near_tree[],2,FALSE)&amp;"", "")</f>
        <v/>
      </c>
      <c r="AH107" t="str">
        <f ca="1">IFERROR(VLOOKUP(Funde_observations_osservazioni!AC110,Anzfrk_mapping,2,FALSE)&amp;"", "")</f>
        <v/>
      </c>
      <c r="AI107" t="str">
        <f ca="1">IFERROR(VLOOKUP(Funde_observations_osservazioni!AD110,Sex_stage_mapping,2,FALSE)&amp;"", "")</f>
        <v/>
      </c>
      <c r="AJ107" t="str">
        <f ca="1">IFERROR(VLOOKUP(Funde_observations_osservazioni!AE110,Rust_spore_type_mapping,2,FALSE)&amp;"", "")</f>
        <v/>
      </c>
      <c r="AK107" t="str">
        <f>TRIM(Funde_observations_osservazioni!AU110)</f>
        <v/>
      </c>
      <c r="AL107" t="str">
        <f>TRIM( Funde_observations_osservazioni!AH110)</f>
        <v/>
      </c>
      <c r="AM107" t="str">
        <f>TRIM(Funde_observations_osservazioni!AI110)</f>
        <v/>
      </c>
      <c r="AN107" t="str">
        <f ca="1">IFERROR(VLOOKUP(Funde_observations_osservazioni!AG110,Table28_Herbaria[],2,FALSE)&amp;"", "")</f>
        <v/>
      </c>
      <c r="AO107" t="str">
        <f ca="1">IFERROR(VLOOKUP(Funde_observations_osservazioni!AF110,Beleg_mapping,2,FALSE)&amp;"","")</f>
        <v/>
      </c>
      <c r="AP107" t="str">
        <f>IFERROR(VLOOKUP(Funde_observations_osservazioni!AJ110,Tabelle10_literature[],2,FALSE)&amp;"", "")</f>
        <v/>
      </c>
      <c r="AQ107" t="str">
        <f>TRIM(Funde_observations_osservazioni!AV110)</f>
        <v/>
      </c>
      <c r="AR107" t="str">
        <f ca="1">IFERROR(VLOOKUP(Funde_observations_osservazioni!AK110,Rest_mapping,2,0)&amp;"","")</f>
        <v/>
      </c>
      <c r="AS107" t="str">
        <f ca="1">IFERROR(VLOOKUP(Funde_observations_osservazioni!AL110,Oeff_privat_mapping,2,0)&amp;"","")</f>
        <v/>
      </c>
      <c r="AT107" t="str">
        <f ca="1">IFERROR(VLOOKUP(Funde_observations_osservazioni!AM110,Namen_pub_mapping,2,0)&amp;"","")</f>
        <v/>
      </c>
    </row>
    <row r="108" spans="2:46" x14ac:dyDescent="0.45">
      <c r="B108" t="str">
        <f>TRIM(Funde_observations_osservazioni!B111)</f>
        <v/>
      </c>
      <c r="C108" t="str">
        <f>TRIM(Funde_observations_osservazioni!C111)</f>
        <v/>
      </c>
      <c r="D108" t="str">
        <f>TRIM(Funde_observations_osservazioni!D111)</f>
        <v/>
      </c>
      <c r="E108" t="str">
        <f>TRIM(Funde_observations_osservazioni!AN111)</f>
        <v/>
      </c>
      <c r="F108" t="str">
        <f>TRIM(Funde_observations_osservazioni!AO111)</f>
        <v/>
      </c>
      <c r="G108" t="str">
        <f>TRIM(Funde_observations_osservazioni!AP111)</f>
        <v/>
      </c>
      <c r="H108" t="str">
        <f>TRIM(Funde_observations_osservazioni!AQ111)</f>
        <v/>
      </c>
      <c r="I108" t="str">
        <f>TRIM(Funde_observations_osservazioni!AR111)</f>
        <v/>
      </c>
      <c r="J108" t="str">
        <f>TRIM(Funde_observations_osservazioni!AS111)</f>
        <v/>
      </c>
      <c r="K108" t="str">
        <f>IFERROR(VLOOKUP(Funde_observations_osservazioni!E111,Table31_Praezis[], 2, FALSE)&amp;"", "")</f>
        <v/>
      </c>
      <c r="L108" t="str">
        <f>TRIM(Funde_observations_osservazioni!AT111)</f>
        <v/>
      </c>
      <c r="M108" t="str">
        <f>TRIM(Funde_observations_osservazioni!F111)</f>
        <v/>
      </c>
      <c r="N108" t="str">
        <f>TRIM(Funde_observations_osservazioni!G111)</f>
        <v/>
      </c>
      <c r="O108" t="str">
        <f>TRIM(Funde_observations_osservazioni!H111)</f>
        <v/>
      </c>
      <c r="P108" s="161" t="str">
        <f>IF(Funde_observations_osservazioni!I111=0, "", TEXT(Funde_observations_osservazioni!I111,"dd/mm/yyyy"))</f>
        <v/>
      </c>
      <c r="Q108" t="str">
        <f>IFERROR(VLOOKUP(Funde_observations_osservazioni!J111,Table32_Datkante[],2,FALSE)&amp;"",  "")</f>
        <v/>
      </c>
      <c r="R108" t="str">
        <f>Funde_observations_osservazioni!K111&amp;""</f>
        <v/>
      </c>
      <c r="S108" t="str">
        <f>Funde_observations_osservazioni!L111&amp;""</f>
        <v/>
      </c>
      <c r="T108" t="str">
        <f>Funde_observations_osservazioni!N111&amp;""</f>
        <v/>
      </c>
      <c r="U108" t="str">
        <f>Funde_observations_osservazioni!O111&amp;""</f>
        <v/>
      </c>
      <c r="V108" t="str">
        <f>Funde_observations_osservazioni!P111&amp;""</f>
        <v/>
      </c>
      <c r="W108" t="str">
        <f ca="1">IFERROR(VLOOKUP(Funde_observations_osservazioni!V111,Table30_Delarze[],2,FALSE)&amp;"", "")</f>
        <v/>
      </c>
      <c r="X108" t="str">
        <f>IFERROR(VLOOKUP(Funde_observations_osservazioni!R111,Table6_Subgrob[],2,FALSE)&amp;"","")</f>
        <v/>
      </c>
      <c r="Y108" t="str">
        <f>IFERROR(VLOOKUP(Funde_observations_osservazioni!S111,#REF!,2,FALSE)&amp;"", "")</f>
        <v/>
      </c>
      <c r="Z108" t="str">
        <f ca="1">IFERROR(VLOOKUP(Funde_observations_osservazioni!W111,Table245_Host_tree[],2,FALSE)&amp;"", "")</f>
        <v/>
      </c>
      <c r="AA108" t="str">
        <f>TRIM(Funde_observations_osservazioni!X111)</f>
        <v/>
      </c>
      <c r="AB108" t="str">
        <f>TRIM(Funde_observations_osservazioni!Y111)</f>
        <v/>
      </c>
      <c r="AC108" t="str">
        <f ca="1">IFERROR(VLOOKUP(Funde_observations_osservazioni!T111,Holzabgr_mapping,2,FALSE)&amp;"", "")</f>
        <v/>
      </c>
      <c r="AD108" t="str">
        <f ca="1">IFERROR(VLOOKUP(Funde_observations_osservazioni!U111,Holzqual_mapping,2,FALSE)&amp;"", "")</f>
        <v/>
      </c>
      <c r="AE108" t="str">
        <f ca="1">IFERROR(VLOOKUP(Funde_observations_osservazioni!Z111,Table24_Near_tree[],2,FALSE)&amp;"", "")</f>
        <v/>
      </c>
      <c r="AF108" t="str">
        <f ca="1">IFERROR(VLOOKUP(Funde_observations_osservazioni!AA111,Table24_Near_tree[],2,FALSE)&amp;"", "")</f>
        <v/>
      </c>
      <c r="AG108" t="str">
        <f ca="1">IFERROR(VLOOKUP(Funde_observations_osservazioni!AB111,Table24_Near_tree[],2,FALSE)&amp;"", "")</f>
        <v/>
      </c>
      <c r="AH108" t="str">
        <f ca="1">IFERROR(VLOOKUP(Funde_observations_osservazioni!AC111,Anzfrk_mapping,2,FALSE)&amp;"", "")</f>
        <v/>
      </c>
      <c r="AI108" t="str">
        <f ca="1">IFERROR(VLOOKUP(Funde_observations_osservazioni!AD111,Sex_stage_mapping,2,FALSE)&amp;"", "")</f>
        <v/>
      </c>
      <c r="AJ108" t="str">
        <f ca="1">IFERROR(VLOOKUP(Funde_observations_osservazioni!AE111,Rust_spore_type_mapping,2,FALSE)&amp;"", "")</f>
        <v/>
      </c>
      <c r="AK108" t="str">
        <f>TRIM(Funde_observations_osservazioni!AU111)</f>
        <v/>
      </c>
      <c r="AL108" t="str">
        <f>TRIM( Funde_observations_osservazioni!AH111)</f>
        <v/>
      </c>
      <c r="AM108" t="str">
        <f>TRIM(Funde_observations_osservazioni!AI111)</f>
        <v/>
      </c>
      <c r="AN108" t="str">
        <f ca="1">IFERROR(VLOOKUP(Funde_observations_osservazioni!AG111,Table28_Herbaria[],2,FALSE)&amp;"", "")</f>
        <v/>
      </c>
      <c r="AO108" t="str">
        <f ca="1">IFERROR(VLOOKUP(Funde_observations_osservazioni!AF111,Beleg_mapping,2,FALSE)&amp;"","")</f>
        <v/>
      </c>
      <c r="AP108" t="str">
        <f>IFERROR(VLOOKUP(Funde_observations_osservazioni!AJ111,Tabelle10_literature[],2,FALSE)&amp;"", "")</f>
        <v/>
      </c>
      <c r="AQ108" t="str">
        <f>TRIM(Funde_observations_osservazioni!AV111)</f>
        <v/>
      </c>
      <c r="AR108" t="str">
        <f ca="1">IFERROR(VLOOKUP(Funde_observations_osservazioni!AK111,Rest_mapping,2,0)&amp;"","")</f>
        <v/>
      </c>
      <c r="AS108" t="str">
        <f ca="1">IFERROR(VLOOKUP(Funde_observations_osservazioni!AL111,Oeff_privat_mapping,2,0)&amp;"","")</f>
        <v/>
      </c>
      <c r="AT108" t="str">
        <f ca="1">IFERROR(VLOOKUP(Funde_observations_osservazioni!AM111,Namen_pub_mapping,2,0)&amp;"","")</f>
        <v/>
      </c>
    </row>
    <row r="109" spans="2:46" x14ac:dyDescent="0.45">
      <c r="B109" t="str">
        <f>TRIM(Funde_observations_osservazioni!B112)</f>
        <v/>
      </c>
      <c r="C109" t="str">
        <f>TRIM(Funde_observations_osservazioni!C112)</f>
        <v/>
      </c>
      <c r="D109" t="str">
        <f>TRIM(Funde_observations_osservazioni!D112)</f>
        <v/>
      </c>
      <c r="E109" t="str">
        <f>TRIM(Funde_observations_osservazioni!AN112)</f>
        <v/>
      </c>
      <c r="F109" t="str">
        <f>TRIM(Funde_observations_osservazioni!AO112)</f>
        <v/>
      </c>
      <c r="G109" t="str">
        <f>TRIM(Funde_observations_osservazioni!AP112)</f>
        <v/>
      </c>
      <c r="H109" t="str">
        <f>TRIM(Funde_observations_osservazioni!AQ112)</f>
        <v/>
      </c>
      <c r="I109" t="str">
        <f>TRIM(Funde_observations_osservazioni!AR112)</f>
        <v/>
      </c>
      <c r="J109" t="str">
        <f>TRIM(Funde_observations_osservazioni!AS112)</f>
        <v/>
      </c>
      <c r="K109" t="str">
        <f>IFERROR(VLOOKUP(Funde_observations_osservazioni!E112,Table31_Praezis[], 2, FALSE)&amp;"", "")</f>
        <v/>
      </c>
      <c r="L109" t="str">
        <f>TRIM(Funde_observations_osservazioni!AT112)</f>
        <v/>
      </c>
      <c r="M109" t="str">
        <f>TRIM(Funde_observations_osservazioni!F112)</f>
        <v/>
      </c>
      <c r="N109" t="str">
        <f>TRIM(Funde_observations_osservazioni!G112)</f>
        <v/>
      </c>
      <c r="O109" t="str">
        <f>TRIM(Funde_observations_osservazioni!H112)</f>
        <v/>
      </c>
      <c r="P109" s="161" t="str">
        <f>IF(Funde_observations_osservazioni!I112=0, "", TEXT(Funde_observations_osservazioni!I112,"dd/mm/yyyy"))</f>
        <v/>
      </c>
      <c r="Q109" t="str">
        <f>IFERROR(VLOOKUP(Funde_observations_osservazioni!J112,Table32_Datkante[],2,FALSE)&amp;"",  "")</f>
        <v/>
      </c>
      <c r="R109" t="str">
        <f>Funde_observations_osservazioni!K112&amp;""</f>
        <v/>
      </c>
      <c r="S109" t="str">
        <f>Funde_observations_osservazioni!L112&amp;""</f>
        <v/>
      </c>
      <c r="T109" t="str">
        <f>Funde_observations_osservazioni!N112&amp;""</f>
        <v/>
      </c>
      <c r="U109" t="str">
        <f>Funde_observations_osservazioni!O112&amp;""</f>
        <v/>
      </c>
      <c r="V109" t="str">
        <f>Funde_observations_osservazioni!P112&amp;""</f>
        <v/>
      </c>
      <c r="W109" t="str">
        <f ca="1">IFERROR(VLOOKUP(Funde_observations_osservazioni!V112,Table30_Delarze[],2,FALSE)&amp;"", "")</f>
        <v/>
      </c>
      <c r="X109" t="str">
        <f>IFERROR(VLOOKUP(Funde_observations_osservazioni!R112,Table6_Subgrob[],2,FALSE)&amp;"","")</f>
        <v/>
      </c>
      <c r="Y109" t="str">
        <f>IFERROR(VLOOKUP(Funde_observations_osservazioni!S112,#REF!,2,FALSE)&amp;"", "")</f>
        <v/>
      </c>
      <c r="Z109" t="str">
        <f ca="1">IFERROR(VLOOKUP(Funde_observations_osservazioni!W112,Table245_Host_tree[],2,FALSE)&amp;"", "")</f>
        <v/>
      </c>
      <c r="AA109" t="str">
        <f>TRIM(Funde_observations_osservazioni!X112)</f>
        <v/>
      </c>
      <c r="AB109" t="str">
        <f>TRIM(Funde_observations_osservazioni!Y112)</f>
        <v/>
      </c>
      <c r="AC109" t="str">
        <f ca="1">IFERROR(VLOOKUP(Funde_observations_osservazioni!T112,Holzabgr_mapping,2,FALSE)&amp;"", "")</f>
        <v/>
      </c>
      <c r="AD109" t="str">
        <f ca="1">IFERROR(VLOOKUP(Funde_observations_osservazioni!U112,Holzqual_mapping,2,FALSE)&amp;"", "")</f>
        <v/>
      </c>
      <c r="AE109" t="str">
        <f ca="1">IFERROR(VLOOKUP(Funde_observations_osservazioni!Z112,Table24_Near_tree[],2,FALSE)&amp;"", "")</f>
        <v/>
      </c>
      <c r="AF109" t="str">
        <f ca="1">IFERROR(VLOOKUP(Funde_observations_osservazioni!AA112,Table24_Near_tree[],2,FALSE)&amp;"", "")</f>
        <v/>
      </c>
      <c r="AG109" t="str">
        <f ca="1">IFERROR(VLOOKUP(Funde_observations_osservazioni!AB112,Table24_Near_tree[],2,FALSE)&amp;"", "")</f>
        <v/>
      </c>
      <c r="AH109" t="str">
        <f ca="1">IFERROR(VLOOKUP(Funde_observations_osservazioni!AC112,Anzfrk_mapping,2,FALSE)&amp;"", "")</f>
        <v/>
      </c>
      <c r="AI109" t="str">
        <f ca="1">IFERROR(VLOOKUP(Funde_observations_osservazioni!AD112,Sex_stage_mapping,2,FALSE)&amp;"", "")</f>
        <v/>
      </c>
      <c r="AJ109" t="str">
        <f ca="1">IFERROR(VLOOKUP(Funde_observations_osservazioni!AE112,Rust_spore_type_mapping,2,FALSE)&amp;"", "")</f>
        <v/>
      </c>
      <c r="AK109" t="str">
        <f>TRIM(Funde_observations_osservazioni!AU112)</f>
        <v/>
      </c>
      <c r="AL109" t="str">
        <f>TRIM( Funde_observations_osservazioni!AH112)</f>
        <v/>
      </c>
      <c r="AM109" t="str">
        <f>TRIM(Funde_observations_osservazioni!AI112)</f>
        <v/>
      </c>
      <c r="AN109" t="str">
        <f ca="1">IFERROR(VLOOKUP(Funde_observations_osservazioni!AG112,Table28_Herbaria[],2,FALSE)&amp;"", "")</f>
        <v/>
      </c>
      <c r="AO109" t="str">
        <f ca="1">IFERROR(VLOOKUP(Funde_observations_osservazioni!AF112,Beleg_mapping,2,FALSE)&amp;"","")</f>
        <v/>
      </c>
      <c r="AP109" t="str">
        <f>IFERROR(VLOOKUP(Funde_observations_osservazioni!AJ112,Tabelle10_literature[],2,FALSE)&amp;"", "")</f>
        <v/>
      </c>
      <c r="AQ109" t="str">
        <f>TRIM(Funde_observations_osservazioni!AV112)</f>
        <v/>
      </c>
      <c r="AR109" t="str">
        <f ca="1">IFERROR(VLOOKUP(Funde_observations_osservazioni!AK112,Rest_mapping,2,0)&amp;"","")</f>
        <v/>
      </c>
      <c r="AS109" t="str">
        <f ca="1">IFERROR(VLOOKUP(Funde_observations_osservazioni!AL112,Oeff_privat_mapping,2,0)&amp;"","")</f>
        <v/>
      </c>
      <c r="AT109" t="str">
        <f ca="1">IFERROR(VLOOKUP(Funde_observations_osservazioni!AM112,Namen_pub_mapping,2,0)&amp;"","")</f>
        <v/>
      </c>
    </row>
    <row r="110" spans="2:46" x14ac:dyDescent="0.45">
      <c r="B110" t="str">
        <f>TRIM(Funde_observations_osservazioni!B113)</f>
        <v/>
      </c>
      <c r="C110" t="str">
        <f>TRIM(Funde_observations_osservazioni!C113)</f>
        <v/>
      </c>
      <c r="D110" t="str">
        <f>TRIM(Funde_observations_osservazioni!D113)</f>
        <v/>
      </c>
      <c r="E110" t="str">
        <f>TRIM(Funde_observations_osservazioni!AN113)</f>
        <v/>
      </c>
      <c r="F110" t="str">
        <f>TRIM(Funde_observations_osservazioni!AO113)</f>
        <v/>
      </c>
      <c r="G110" t="str">
        <f>TRIM(Funde_observations_osservazioni!AP113)</f>
        <v/>
      </c>
      <c r="H110" t="str">
        <f>TRIM(Funde_observations_osservazioni!AQ113)</f>
        <v/>
      </c>
      <c r="I110" t="str">
        <f>TRIM(Funde_observations_osservazioni!AR113)</f>
        <v/>
      </c>
      <c r="J110" t="str">
        <f>TRIM(Funde_observations_osservazioni!AS113)</f>
        <v/>
      </c>
      <c r="K110" t="str">
        <f>IFERROR(VLOOKUP(Funde_observations_osservazioni!E113,Table31_Praezis[], 2, FALSE)&amp;"", "")</f>
        <v/>
      </c>
      <c r="L110" t="str">
        <f>TRIM(Funde_observations_osservazioni!AT113)</f>
        <v/>
      </c>
      <c r="M110" t="str">
        <f>TRIM(Funde_observations_osservazioni!F113)</f>
        <v/>
      </c>
      <c r="N110" t="str">
        <f>TRIM(Funde_observations_osservazioni!G113)</f>
        <v/>
      </c>
      <c r="O110" t="str">
        <f>TRIM(Funde_observations_osservazioni!H113)</f>
        <v/>
      </c>
      <c r="P110" s="161" t="str">
        <f>IF(Funde_observations_osservazioni!I113=0, "", TEXT(Funde_observations_osservazioni!I113,"dd/mm/yyyy"))</f>
        <v/>
      </c>
      <c r="Q110" t="str">
        <f>IFERROR(VLOOKUP(Funde_observations_osservazioni!J113,Table32_Datkante[],2,FALSE)&amp;"",  "")</f>
        <v/>
      </c>
      <c r="R110" t="str">
        <f>Funde_observations_osservazioni!K113&amp;""</f>
        <v/>
      </c>
      <c r="S110" t="str">
        <f>Funde_observations_osservazioni!L113&amp;""</f>
        <v/>
      </c>
      <c r="T110" t="str">
        <f>Funde_observations_osservazioni!N113&amp;""</f>
        <v/>
      </c>
      <c r="U110" t="str">
        <f>Funde_observations_osservazioni!O113&amp;""</f>
        <v/>
      </c>
      <c r="V110" t="str">
        <f>Funde_observations_osservazioni!P113&amp;""</f>
        <v/>
      </c>
      <c r="W110" t="str">
        <f ca="1">IFERROR(VLOOKUP(Funde_observations_osservazioni!V113,Table30_Delarze[],2,FALSE)&amp;"", "")</f>
        <v/>
      </c>
      <c r="X110" t="str">
        <f>IFERROR(VLOOKUP(Funde_observations_osservazioni!R113,Table6_Subgrob[],2,FALSE)&amp;"","")</f>
        <v/>
      </c>
      <c r="Y110" t="str">
        <f>IFERROR(VLOOKUP(Funde_observations_osservazioni!S113,#REF!,2,FALSE)&amp;"", "")</f>
        <v/>
      </c>
      <c r="Z110" t="str">
        <f ca="1">IFERROR(VLOOKUP(Funde_observations_osservazioni!W113,Table245_Host_tree[],2,FALSE)&amp;"", "")</f>
        <v/>
      </c>
      <c r="AA110" t="str">
        <f>TRIM(Funde_observations_osservazioni!X113)</f>
        <v/>
      </c>
      <c r="AB110" t="str">
        <f>TRIM(Funde_observations_osservazioni!Y113)</f>
        <v/>
      </c>
      <c r="AC110" t="str">
        <f ca="1">IFERROR(VLOOKUP(Funde_observations_osservazioni!T113,Holzabgr_mapping,2,FALSE)&amp;"", "")</f>
        <v/>
      </c>
      <c r="AD110" t="str">
        <f ca="1">IFERROR(VLOOKUP(Funde_observations_osservazioni!U113,Holzqual_mapping,2,FALSE)&amp;"", "")</f>
        <v/>
      </c>
      <c r="AE110" t="str">
        <f ca="1">IFERROR(VLOOKUP(Funde_observations_osservazioni!Z113,Table24_Near_tree[],2,FALSE)&amp;"", "")</f>
        <v/>
      </c>
      <c r="AF110" t="str">
        <f ca="1">IFERROR(VLOOKUP(Funde_observations_osservazioni!AA113,Table24_Near_tree[],2,FALSE)&amp;"", "")</f>
        <v/>
      </c>
      <c r="AG110" t="str">
        <f ca="1">IFERROR(VLOOKUP(Funde_observations_osservazioni!AB113,Table24_Near_tree[],2,FALSE)&amp;"", "")</f>
        <v/>
      </c>
      <c r="AH110" t="str">
        <f ca="1">IFERROR(VLOOKUP(Funde_observations_osservazioni!AC113,Anzfrk_mapping,2,FALSE)&amp;"", "")</f>
        <v/>
      </c>
      <c r="AI110" t="str">
        <f ca="1">IFERROR(VLOOKUP(Funde_observations_osservazioni!AD113,Sex_stage_mapping,2,FALSE)&amp;"", "")</f>
        <v/>
      </c>
      <c r="AJ110" t="str">
        <f ca="1">IFERROR(VLOOKUP(Funde_observations_osservazioni!AE113,Rust_spore_type_mapping,2,FALSE)&amp;"", "")</f>
        <v/>
      </c>
      <c r="AK110" t="str">
        <f>TRIM(Funde_observations_osservazioni!AU113)</f>
        <v/>
      </c>
      <c r="AL110" t="str">
        <f>TRIM( Funde_observations_osservazioni!AH113)</f>
        <v/>
      </c>
      <c r="AM110" t="str">
        <f>TRIM(Funde_observations_osservazioni!AI113)</f>
        <v/>
      </c>
      <c r="AN110" t="str">
        <f ca="1">IFERROR(VLOOKUP(Funde_observations_osservazioni!AG113,Table28_Herbaria[],2,FALSE)&amp;"", "")</f>
        <v/>
      </c>
      <c r="AO110" t="str">
        <f ca="1">IFERROR(VLOOKUP(Funde_observations_osservazioni!AF113,Beleg_mapping,2,FALSE)&amp;"","")</f>
        <v/>
      </c>
      <c r="AP110" t="str">
        <f>IFERROR(VLOOKUP(Funde_observations_osservazioni!AJ113,Tabelle10_literature[],2,FALSE)&amp;"", "")</f>
        <v/>
      </c>
      <c r="AQ110" t="str">
        <f>TRIM(Funde_observations_osservazioni!AV113)</f>
        <v/>
      </c>
      <c r="AR110" t="str">
        <f ca="1">IFERROR(VLOOKUP(Funde_observations_osservazioni!AK113,Rest_mapping,2,0)&amp;"","")</f>
        <v/>
      </c>
      <c r="AS110" t="str">
        <f ca="1">IFERROR(VLOOKUP(Funde_observations_osservazioni!AL113,Oeff_privat_mapping,2,0)&amp;"","")</f>
        <v/>
      </c>
      <c r="AT110" t="str">
        <f ca="1">IFERROR(VLOOKUP(Funde_observations_osservazioni!AM113,Namen_pub_mapping,2,0)&amp;"","")</f>
        <v/>
      </c>
    </row>
    <row r="111" spans="2:46" x14ac:dyDescent="0.45">
      <c r="B111" t="str">
        <f>TRIM(Funde_observations_osservazioni!B114)</f>
        <v/>
      </c>
      <c r="C111" t="str">
        <f>TRIM(Funde_observations_osservazioni!C114)</f>
        <v/>
      </c>
      <c r="D111" t="str">
        <f>TRIM(Funde_observations_osservazioni!D114)</f>
        <v/>
      </c>
      <c r="E111" t="str">
        <f>TRIM(Funde_observations_osservazioni!AN114)</f>
        <v/>
      </c>
      <c r="F111" t="str">
        <f>TRIM(Funde_observations_osservazioni!AO114)</f>
        <v/>
      </c>
      <c r="G111" t="str">
        <f>TRIM(Funde_observations_osservazioni!AP114)</f>
        <v/>
      </c>
      <c r="H111" t="str">
        <f>TRIM(Funde_observations_osservazioni!AQ114)</f>
        <v/>
      </c>
      <c r="I111" t="str">
        <f>TRIM(Funde_observations_osservazioni!AR114)</f>
        <v/>
      </c>
      <c r="J111" t="str">
        <f>TRIM(Funde_observations_osservazioni!AS114)</f>
        <v/>
      </c>
      <c r="K111" t="str">
        <f>IFERROR(VLOOKUP(Funde_observations_osservazioni!E114,Table31_Praezis[], 2, FALSE)&amp;"", "")</f>
        <v/>
      </c>
      <c r="L111" t="str">
        <f>TRIM(Funde_observations_osservazioni!AT114)</f>
        <v/>
      </c>
      <c r="M111" t="str">
        <f>TRIM(Funde_observations_osservazioni!F114)</f>
        <v/>
      </c>
      <c r="N111" t="str">
        <f>TRIM(Funde_observations_osservazioni!G114)</f>
        <v/>
      </c>
      <c r="O111" t="str">
        <f>TRIM(Funde_observations_osservazioni!H114)</f>
        <v/>
      </c>
      <c r="P111" s="161" t="str">
        <f>IF(Funde_observations_osservazioni!I114=0, "", TEXT(Funde_observations_osservazioni!I114,"dd/mm/yyyy"))</f>
        <v/>
      </c>
      <c r="Q111" t="str">
        <f>IFERROR(VLOOKUP(Funde_observations_osservazioni!J114,Table32_Datkante[],2,FALSE)&amp;"",  "")</f>
        <v/>
      </c>
      <c r="R111" t="str">
        <f>Funde_observations_osservazioni!K114&amp;""</f>
        <v/>
      </c>
      <c r="S111" t="str">
        <f>Funde_observations_osservazioni!L114&amp;""</f>
        <v/>
      </c>
      <c r="T111" t="str">
        <f>Funde_observations_osservazioni!N114&amp;""</f>
        <v/>
      </c>
      <c r="U111" t="str">
        <f>Funde_observations_osservazioni!O114&amp;""</f>
        <v/>
      </c>
      <c r="V111" t="str">
        <f>Funde_observations_osservazioni!P114&amp;""</f>
        <v/>
      </c>
      <c r="W111" t="str">
        <f ca="1">IFERROR(VLOOKUP(Funde_observations_osservazioni!V114,Table30_Delarze[],2,FALSE)&amp;"", "")</f>
        <v/>
      </c>
      <c r="X111" t="str">
        <f>IFERROR(VLOOKUP(Funde_observations_osservazioni!R114,Table6_Subgrob[],2,FALSE)&amp;"","")</f>
        <v/>
      </c>
      <c r="Y111" t="str">
        <f>IFERROR(VLOOKUP(Funde_observations_osservazioni!S114,#REF!,2,FALSE)&amp;"", "")</f>
        <v/>
      </c>
      <c r="Z111" t="str">
        <f ca="1">IFERROR(VLOOKUP(Funde_observations_osservazioni!W114,Table245_Host_tree[],2,FALSE)&amp;"", "")</f>
        <v/>
      </c>
      <c r="AA111" t="str">
        <f>TRIM(Funde_observations_osservazioni!X114)</f>
        <v/>
      </c>
      <c r="AB111" t="str">
        <f>TRIM(Funde_observations_osservazioni!Y114)</f>
        <v/>
      </c>
      <c r="AC111" t="str">
        <f ca="1">IFERROR(VLOOKUP(Funde_observations_osservazioni!T114,Holzabgr_mapping,2,FALSE)&amp;"", "")</f>
        <v/>
      </c>
      <c r="AD111" t="str">
        <f ca="1">IFERROR(VLOOKUP(Funde_observations_osservazioni!U114,Holzqual_mapping,2,FALSE)&amp;"", "")</f>
        <v/>
      </c>
      <c r="AE111" t="str">
        <f ca="1">IFERROR(VLOOKUP(Funde_observations_osservazioni!Z114,Table24_Near_tree[],2,FALSE)&amp;"", "")</f>
        <v/>
      </c>
      <c r="AF111" t="str">
        <f ca="1">IFERROR(VLOOKUP(Funde_observations_osservazioni!AA114,Table24_Near_tree[],2,FALSE)&amp;"", "")</f>
        <v/>
      </c>
      <c r="AG111" t="str">
        <f ca="1">IFERROR(VLOOKUP(Funde_observations_osservazioni!AB114,Table24_Near_tree[],2,FALSE)&amp;"", "")</f>
        <v/>
      </c>
      <c r="AH111" t="str">
        <f ca="1">IFERROR(VLOOKUP(Funde_observations_osservazioni!AC114,Anzfrk_mapping,2,FALSE)&amp;"", "")</f>
        <v/>
      </c>
      <c r="AI111" t="str">
        <f ca="1">IFERROR(VLOOKUP(Funde_observations_osservazioni!AD114,Sex_stage_mapping,2,FALSE)&amp;"", "")</f>
        <v/>
      </c>
      <c r="AJ111" t="str">
        <f ca="1">IFERROR(VLOOKUP(Funde_observations_osservazioni!AE114,Rust_spore_type_mapping,2,FALSE)&amp;"", "")</f>
        <v/>
      </c>
      <c r="AK111" t="str">
        <f>TRIM(Funde_observations_osservazioni!AU114)</f>
        <v/>
      </c>
      <c r="AL111" t="str">
        <f>TRIM( Funde_observations_osservazioni!AH114)</f>
        <v/>
      </c>
      <c r="AM111" t="str">
        <f>TRIM(Funde_observations_osservazioni!AI114)</f>
        <v/>
      </c>
      <c r="AN111" t="str">
        <f ca="1">IFERROR(VLOOKUP(Funde_observations_osservazioni!AG114,Table28_Herbaria[],2,FALSE)&amp;"", "")</f>
        <v/>
      </c>
      <c r="AO111" t="str">
        <f ca="1">IFERROR(VLOOKUP(Funde_observations_osservazioni!AF114,Beleg_mapping,2,FALSE)&amp;"","")</f>
        <v/>
      </c>
      <c r="AP111" t="str">
        <f>IFERROR(VLOOKUP(Funde_observations_osservazioni!AJ114,Tabelle10_literature[],2,FALSE)&amp;"", "")</f>
        <v/>
      </c>
      <c r="AQ111" t="str">
        <f>TRIM(Funde_observations_osservazioni!AV114)</f>
        <v/>
      </c>
      <c r="AR111" t="str">
        <f ca="1">IFERROR(VLOOKUP(Funde_observations_osservazioni!AK114,Rest_mapping,2,0)&amp;"","")</f>
        <v/>
      </c>
      <c r="AS111" t="str">
        <f ca="1">IFERROR(VLOOKUP(Funde_observations_osservazioni!AL114,Oeff_privat_mapping,2,0)&amp;"","")</f>
        <v/>
      </c>
      <c r="AT111" t="str">
        <f ca="1">IFERROR(VLOOKUP(Funde_observations_osservazioni!AM114,Namen_pub_mapping,2,0)&amp;"","")</f>
        <v/>
      </c>
    </row>
    <row r="112" spans="2:46" x14ac:dyDescent="0.45">
      <c r="B112" t="str">
        <f>TRIM(Funde_observations_osservazioni!B115)</f>
        <v/>
      </c>
      <c r="C112" t="str">
        <f>TRIM(Funde_observations_osservazioni!C115)</f>
        <v/>
      </c>
      <c r="D112" t="str">
        <f>TRIM(Funde_observations_osservazioni!D115)</f>
        <v/>
      </c>
      <c r="E112" t="str">
        <f>TRIM(Funde_observations_osservazioni!AN115)</f>
        <v/>
      </c>
      <c r="F112" t="str">
        <f>TRIM(Funde_observations_osservazioni!AO115)</f>
        <v/>
      </c>
      <c r="G112" t="str">
        <f>TRIM(Funde_observations_osservazioni!AP115)</f>
        <v/>
      </c>
      <c r="H112" t="str">
        <f>TRIM(Funde_observations_osservazioni!AQ115)</f>
        <v/>
      </c>
      <c r="I112" t="str">
        <f>TRIM(Funde_observations_osservazioni!AR115)</f>
        <v/>
      </c>
      <c r="J112" t="str">
        <f>TRIM(Funde_observations_osservazioni!AS115)</f>
        <v/>
      </c>
      <c r="K112" t="str">
        <f>IFERROR(VLOOKUP(Funde_observations_osservazioni!E115,Table31_Praezis[], 2, FALSE)&amp;"", "")</f>
        <v/>
      </c>
      <c r="L112" t="str">
        <f>TRIM(Funde_observations_osservazioni!AT115)</f>
        <v/>
      </c>
      <c r="M112" t="str">
        <f>TRIM(Funde_observations_osservazioni!F115)</f>
        <v/>
      </c>
      <c r="N112" t="str">
        <f>TRIM(Funde_observations_osservazioni!G115)</f>
        <v/>
      </c>
      <c r="O112" t="str">
        <f>TRIM(Funde_observations_osservazioni!H115)</f>
        <v/>
      </c>
      <c r="P112" s="161" t="str">
        <f>IF(Funde_observations_osservazioni!I115=0, "", TEXT(Funde_observations_osservazioni!I115,"dd/mm/yyyy"))</f>
        <v/>
      </c>
      <c r="Q112" t="str">
        <f>IFERROR(VLOOKUP(Funde_observations_osservazioni!J115,Table32_Datkante[],2,FALSE)&amp;"",  "")</f>
        <v/>
      </c>
      <c r="R112" t="str">
        <f>Funde_observations_osservazioni!K115&amp;""</f>
        <v/>
      </c>
      <c r="S112" t="str">
        <f>Funde_observations_osservazioni!L115&amp;""</f>
        <v/>
      </c>
      <c r="T112" t="str">
        <f>Funde_observations_osservazioni!N115&amp;""</f>
        <v/>
      </c>
      <c r="U112" t="str">
        <f>Funde_observations_osservazioni!O115&amp;""</f>
        <v/>
      </c>
      <c r="V112" t="str">
        <f>Funde_observations_osservazioni!P115&amp;""</f>
        <v/>
      </c>
      <c r="W112" t="str">
        <f ca="1">IFERROR(VLOOKUP(Funde_observations_osservazioni!V115,Table30_Delarze[],2,FALSE)&amp;"", "")</f>
        <v/>
      </c>
      <c r="X112" t="str">
        <f>IFERROR(VLOOKUP(Funde_observations_osservazioni!R115,Table6_Subgrob[],2,FALSE)&amp;"","")</f>
        <v/>
      </c>
      <c r="Y112" t="str">
        <f>IFERROR(VLOOKUP(Funde_observations_osservazioni!S115,#REF!,2,FALSE)&amp;"", "")</f>
        <v/>
      </c>
      <c r="Z112" t="str">
        <f ca="1">IFERROR(VLOOKUP(Funde_observations_osservazioni!W115,Table245_Host_tree[],2,FALSE)&amp;"", "")</f>
        <v/>
      </c>
      <c r="AA112" t="str">
        <f>TRIM(Funde_observations_osservazioni!X115)</f>
        <v/>
      </c>
      <c r="AB112" t="str">
        <f>TRIM(Funde_observations_osservazioni!Y115)</f>
        <v/>
      </c>
      <c r="AC112" t="str">
        <f ca="1">IFERROR(VLOOKUP(Funde_observations_osservazioni!T115,Holzabgr_mapping,2,FALSE)&amp;"", "")</f>
        <v/>
      </c>
      <c r="AD112" t="str">
        <f ca="1">IFERROR(VLOOKUP(Funde_observations_osservazioni!U115,Holzqual_mapping,2,FALSE)&amp;"", "")</f>
        <v/>
      </c>
      <c r="AE112" t="str">
        <f ca="1">IFERROR(VLOOKUP(Funde_observations_osservazioni!Z115,Table24_Near_tree[],2,FALSE)&amp;"", "")</f>
        <v/>
      </c>
      <c r="AF112" t="str">
        <f ca="1">IFERROR(VLOOKUP(Funde_observations_osservazioni!AA115,Table24_Near_tree[],2,FALSE)&amp;"", "")</f>
        <v/>
      </c>
      <c r="AG112" t="str">
        <f ca="1">IFERROR(VLOOKUP(Funde_observations_osservazioni!AB115,Table24_Near_tree[],2,FALSE)&amp;"", "")</f>
        <v/>
      </c>
      <c r="AH112" t="str">
        <f ca="1">IFERROR(VLOOKUP(Funde_observations_osservazioni!AC115,Anzfrk_mapping,2,FALSE)&amp;"", "")</f>
        <v/>
      </c>
      <c r="AI112" t="str">
        <f ca="1">IFERROR(VLOOKUP(Funde_observations_osservazioni!AD115,Sex_stage_mapping,2,FALSE)&amp;"", "")</f>
        <v/>
      </c>
      <c r="AJ112" t="str">
        <f ca="1">IFERROR(VLOOKUP(Funde_observations_osservazioni!AE115,Rust_spore_type_mapping,2,FALSE)&amp;"", "")</f>
        <v/>
      </c>
      <c r="AK112" t="str">
        <f>TRIM(Funde_observations_osservazioni!AU115)</f>
        <v/>
      </c>
      <c r="AL112" t="str">
        <f>TRIM( Funde_observations_osservazioni!AH115)</f>
        <v/>
      </c>
      <c r="AM112" t="str">
        <f>TRIM(Funde_observations_osservazioni!AI115)</f>
        <v/>
      </c>
      <c r="AN112" t="str">
        <f ca="1">IFERROR(VLOOKUP(Funde_observations_osservazioni!AG115,Table28_Herbaria[],2,FALSE)&amp;"", "")</f>
        <v/>
      </c>
      <c r="AO112" t="str">
        <f ca="1">IFERROR(VLOOKUP(Funde_observations_osservazioni!AF115,Beleg_mapping,2,FALSE)&amp;"","")</f>
        <v/>
      </c>
      <c r="AP112" t="str">
        <f>IFERROR(VLOOKUP(Funde_observations_osservazioni!AJ115,Tabelle10_literature[],2,FALSE)&amp;"", "")</f>
        <v/>
      </c>
      <c r="AQ112" t="str">
        <f>TRIM(Funde_observations_osservazioni!AV115)</f>
        <v/>
      </c>
      <c r="AR112" t="str">
        <f ca="1">IFERROR(VLOOKUP(Funde_observations_osservazioni!AK115,Rest_mapping,2,0)&amp;"","")</f>
        <v/>
      </c>
      <c r="AS112" t="str">
        <f ca="1">IFERROR(VLOOKUP(Funde_observations_osservazioni!AL115,Oeff_privat_mapping,2,0)&amp;"","")</f>
        <v/>
      </c>
      <c r="AT112" t="str">
        <f ca="1">IFERROR(VLOOKUP(Funde_observations_osservazioni!AM115,Namen_pub_mapping,2,0)&amp;"","")</f>
        <v/>
      </c>
    </row>
    <row r="113" spans="2:46" x14ac:dyDescent="0.45">
      <c r="B113" t="str">
        <f>TRIM(Funde_observations_osservazioni!B116)</f>
        <v/>
      </c>
      <c r="C113" t="str">
        <f>TRIM(Funde_observations_osservazioni!C116)</f>
        <v/>
      </c>
      <c r="D113" t="str">
        <f>TRIM(Funde_observations_osservazioni!D116)</f>
        <v/>
      </c>
      <c r="E113" t="str">
        <f>TRIM(Funde_observations_osservazioni!AN116)</f>
        <v/>
      </c>
      <c r="F113" t="str">
        <f>TRIM(Funde_observations_osservazioni!AO116)</f>
        <v/>
      </c>
      <c r="G113" t="str">
        <f>TRIM(Funde_observations_osservazioni!AP116)</f>
        <v/>
      </c>
      <c r="H113" t="str">
        <f>TRIM(Funde_observations_osservazioni!AQ116)</f>
        <v/>
      </c>
      <c r="I113" t="str">
        <f>TRIM(Funde_observations_osservazioni!AR116)</f>
        <v/>
      </c>
      <c r="J113" t="str">
        <f>TRIM(Funde_observations_osservazioni!AS116)</f>
        <v/>
      </c>
      <c r="K113" t="str">
        <f>IFERROR(VLOOKUP(Funde_observations_osservazioni!E116,Table31_Praezis[], 2, FALSE)&amp;"", "")</f>
        <v/>
      </c>
      <c r="L113" t="str">
        <f>TRIM(Funde_observations_osservazioni!AT116)</f>
        <v/>
      </c>
      <c r="M113" t="str">
        <f>TRIM(Funde_observations_osservazioni!F116)</f>
        <v/>
      </c>
      <c r="N113" t="str">
        <f>TRIM(Funde_observations_osservazioni!G116)</f>
        <v/>
      </c>
      <c r="O113" t="str">
        <f>TRIM(Funde_observations_osservazioni!H116)</f>
        <v/>
      </c>
      <c r="P113" s="161" t="str">
        <f>IF(Funde_observations_osservazioni!I116=0, "", TEXT(Funde_observations_osservazioni!I116,"dd/mm/yyyy"))</f>
        <v/>
      </c>
      <c r="Q113" t="str">
        <f>IFERROR(VLOOKUP(Funde_observations_osservazioni!J116,Table32_Datkante[],2,FALSE)&amp;"",  "")</f>
        <v/>
      </c>
      <c r="R113" t="str">
        <f>Funde_observations_osservazioni!K116&amp;""</f>
        <v/>
      </c>
      <c r="S113" t="str">
        <f>Funde_observations_osservazioni!L116&amp;""</f>
        <v/>
      </c>
      <c r="T113" t="str">
        <f>Funde_observations_osservazioni!N116&amp;""</f>
        <v/>
      </c>
      <c r="U113" t="str">
        <f>Funde_observations_osservazioni!O116&amp;""</f>
        <v/>
      </c>
      <c r="V113" t="str">
        <f>Funde_observations_osservazioni!P116&amp;""</f>
        <v/>
      </c>
      <c r="W113" t="str">
        <f ca="1">IFERROR(VLOOKUP(Funde_observations_osservazioni!V116,Table30_Delarze[],2,FALSE)&amp;"", "")</f>
        <v/>
      </c>
      <c r="X113" t="str">
        <f>IFERROR(VLOOKUP(Funde_observations_osservazioni!R116,Table6_Subgrob[],2,FALSE)&amp;"","")</f>
        <v/>
      </c>
      <c r="Y113" t="str">
        <f>IFERROR(VLOOKUP(Funde_observations_osservazioni!S116,#REF!,2,FALSE)&amp;"", "")</f>
        <v/>
      </c>
      <c r="Z113" t="str">
        <f ca="1">IFERROR(VLOOKUP(Funde_observations_osservazioni!W116,Table245_Host_tree[],2,FALSE)&amp;"", "")</f>
        <v/>
      </c>
      <c r="AA113" t="str">
        <f>TRIM(Funde_observations_osservazioni!X116)</f>
        <v/>
      </c>
      <c r="AB113" t="str">
        <f>TRIM(Funde_observations_osservazioni!Y116)</f>
        <v/>
      </c>
      <c r="AC113" t="str">
        <f ca="1">IFERROR(VLOOKUP(Funde_observations_osservazioni!T116,Holzabgr_mapping,2,FALSE)&amp;"", "")</f>
        <v/>
      </c>
      <c r="AD113" t="str">
        <f ca="1">IFERROR(VLOOKUP(Funde_observations_osservazioni!U116,Holzqual_mapping,2,FALSE)&amp;"", "")</f>
        <v/>
      </c>
      <c r="AE113" t="str">
        <f ca="1">IFERROR(VLOOKUP(Funde_observations_osservazioni!Z116,Table24_Near_tree[],2,FALSE)&amp;"", "")</f>
        <v/>
      </c>
      <c r="AF113" t="str">
        <f ca="1">IFERROR(VLOOKUP(Funde_observations_osservazioni!AA116,Table24_Near_tree[],2,FALSE)&amp;"", "")</f>
        <v/>
      </c>
      <c r="AG113" t="str">
        <f ca="1">IFERROR(VLOOKUP(Funde_observations_osservazioni!AB116,Table24_Near_tree[],2,FALSE)&amp;"", "")</f>
        <v/>
      </c>
      <c r="AH113" t="str">
        <f ca="1">IFERROR(VLOOKUP(Funde_observations_osservazioni!AC116,Anzfrk_mapping,2,FALSE)&amp;"", "")</f>
        <v/>
      </c>
      <c r="AI113" t="str">
        <f ca="1">IFERROR(VLOOKUP(Funde_observations_osservazioni!AD116,Sex_stage_mapping,2,FALSE)&amp;"", "")</f>
        <v/>
      </c>
      <c r="AJ113" t="str">
        <f ca="1">IFERROR(VLOOKUP(Funde_observations_osservazioni!AE116,Rust_spore_type_mapping,2,FALSE)&amp;"", "")</f>
        <v/>
      </c>
      <c r="AK113" t="str">
        <f>TRIM(Funde_observations_osservazioni!AU116)</f>
        <v/>
      </c>
      <c r="AL113" t="str">
        <f>TRIM( Funde_observations_osservazioni!AH116)</f>
        <v/>
      </c>
      <c r="AM113" t="str">
        <f>TRIM(Funde_observations_osservazioni!AI116)</f>
        <v/>
      </c>
      <c r="AN113" t="str">
        <f ca="1">IFERROR(VLOOKUP(Funde_observations_osservazioni!AG116,Table28_Herbaria[],2,FALSE)&amp;"", "")</f>
        <v/>
      </c>
      <c r="AO113" t="str">
        <f ca="1">IFERROR(VLOOKUP(Funde_observations_osservazioni!AF116,Beleg_mapping,2,FALSE)&amp;"","")</f>
        <v/>
      </c>
      <c r="AP113" t="str">
        <f>IFERROR(VLOOKUP(Funde_observations_osservazioni!AJ116,Tabelle10_literature[],2,FALSE)&amp;"", "")</f>
        <v/>
      </c>
      <c r="AQ113" t="str">
        <f>TRIM(Funde_observations_osservazioni!AV116)</f>
        <v/>
      </c>
      <c r="AR113" t="str">
        <f ca="1">IFERROR(VLOOKUP(Funde_observations_osservazioni!AK116,Rest_mapping,2,0)&amp;"","")</f>
        <v/>
      </c>
      <c r="AS113" t="str">
        <f ca="1">IFERROR(VLOOKUP(Funde_observations_osservazioni!AL116,Oeff_privat_mapping,2,0)&amp;"","")</f>
        <v/>
      </c>
      <c r="AT113" t="str">
        <f ca="1">IFERROR(VLOOKUP(Funde_observations_osservazioni!AM116,Namen_pub_mapping,2,0)&amp;"","")</f>
        <v/>
      </c>
    </row>
    <row r="114" spans="2:46" x14ac:dyDescent="0.45">
      <c r="B114" t="str">
        <f>TRIM(Funde_observations_osservazioni!B117)</f>
        <v/>
      </c>
      <c r="C114" t="str">
        <f>TRIM(Funde_observations_osservazioni!C117)</f>
        <v/>
      </c>
      <c r="D114" t="str">
        <f>TRIM(Funde_observations_osservazioni!D117)</f>
        <v/>
      </c>
      <c r="E114" t="str">
        <f>TRIM(Funde_observations_osservazioni!AN117)</f>
        <v/>
      </c>
      <c r="F114" t="str">
        <f>TRIM(Funde_observations_osservazioni!AO117)</f>
        <v/>
      </c>
      <c r="G114" t="str">
        <f>TRIM(Funde_observations_osservazioni!AP117)</f>
        <v/>
      </c>
      <c r="H114" t="str">
        <f>TRIM(Funde_observations_osservazioni!AQ117)</f>
        <v/>
      </c>
      <c r="I114" t="str">
        <f>TRIM(Funde_observations_osservazioni!AR117)</f>
        <v/>
      </c>
      <c r="J114" t="str">
        <f>TRIM(Funde_observations_osservazioni!AS117)</f>
        <v/>
      </c>
      <c r="K114" t="str">
        <f>IFERROR(VLOOKUP(Funde_observations_osservazioni!E117,Table31_Praezis[], 2, FALSE)&amp;"", "")</f>
        <v/>
      </c>
      <c r="L114" t="str">
        <f>TRIM(Funde_observations_osservazioni!AT117)</f>
        <v/>
      </c>
      <c r="M114" t="str">
        <f>TRIM(Funde_observations_osservazioni!F117)</f>
        <v/>
      </c>
      <c r="N114" t="str">
        <f>TRIM(Funde_observations_osservazioni!G117)</f>
        <v/>
      </c>
      <c r="O114" t="str">
        <f>TRIM(Funde_observations_osservazioni!H117)</f>
        <v/>
      </c>
      <c r="P114" s="161" t="str">
        <f>IF(Funde_observations_osservazioni!I117=0, "", TEXT(Funde_observations_osservazioni!I117,"dd/mm/yyyy"))</f>
        <v/>
      </c>
      <c r="Q114" t="str">
        <f>IFERROR(VLOOKUP(Funde_observations_osservazioni!J117,Table32_Datkante[],2,FALSE)&amp;"",  "")</f>
        <v/>
      </c>
      <c r="R114" t="str">
        <f>Funde_observations_osservazioni!K117&amp;""</f>
        <v/>
      </c>
      <c r="S114" t="str">
        <f>Funde_observations_osservazioni!L117&amp;""</f>
        <v/>
      </c>
      <c r="T114" t="str">
        <f>Funde_observations_osservazioni!N117&amp;""</f>
        <v/>
      </c>
      <c r="U114" t="str">
        <f>Funde_observations_osservazioni!O117&amp;""</f>
        <v/>
      </c>
      <c r="V114" t="str">
        <f>Funde_observations_osservazioni!P117&amp;""</f>
        <v/>
      </c>
      <c r="W114" t="str">
        <f ca="1">IFERROR(VLOOKUP(Funde_observations_osservazioni!V117,Table30_Delarze[],2,FALSE)&amp;"", "")</f>
        <v/>
      </c>
      <c r="X114" t="str">
        <f>IFERROR(VLOOKUP(Funde_observations_osservazioni!R117,Table6_Subgrob[],2,FALSE)&amp;"","")</f>
        <v/>
      </c>
      <c r="Y114" t="str">
        <f>IFERROR(VLOOKUP(Funde_observations_osservazioni!S117,#REF!,2,FALSE)&amp;"", "")</f>
        <v/>
      </c>
      <c r="Z114" t="str">
        <f ca="1">IFERROR(VLOOKUP(Funde_observations_osservazioni!W117,Table245_Host_tree[],2,FALSE)&amp;"", "")</f>
        <v/>
      </c>
      <c r="AA114" t="str">
        <f>TRIM(Funde_observations_osservazioni!X117)</f>
        <v/>
      </c>
      <c r="AB114" t="str">
        <f>TRIM(Funde_observations_osservazioni!Y117)</f>
        <v/>
      </c>
      <c r="AC114" t="str">
        <f ca="1">IFERROR(VLOOKUP(Funde_observations_osservazioni!T117,Holzabgr_mapping,2,FALSE)&amp;"", "")</f>
        <v/>
      </c>
      <c r="AD114" t="str">
        <f ca="1">IFERROR(VLOOKUP(Funde_observations_osservazioni!U117,Holzqual_mapping,2,FALSE)&amp;"", "")</f>
        <v/>
      </c>
      <c r="AE114" t="str">
        <f ca="1">IFERROR(VLOOKUP(Funde_observations_osservazioni!Z117,Table24_Near_tree[],2,FALSE)&amp;"", "")</f>
        <v/>
      </c>
      <c r="AF114" t="str">
        <f ca="1">IFERROR(VLOOKUP(Funde_observations_osservazioni!AA117,Table24_Near_tree[],2,FALSE)&amp;"", "")</f>
        <v/>
      </c>
      <c r="AG114" t="str">
        <f ca="1">IFERROR(VLOOKUP(Funde_observations_osservazioni!AB117,Table24_Near_tree[],2,FALSE)&amp;"", "")</f>
        <v/>
      </c>
      <c r="AH114" t="str">
        <f ca="1">IFERROR(VLOOKUP(Funde_observations_osservazioni!AC117,Anzfrk_mapping,2,FALSE)&amp;"", "")</f>
        <v/>
      </c>
      <c r="AI114" t="str">
        <f ca="1">IFERROR(VLOOKUP(Funde_observations_osservazioni!AD117,Sex_stage_mapping,2,FALSE)&amp;"", "")</f>
        <v/>
      </c>
      <c r="AJ114" t="str">
        <f ca="1">IFERROR(VLOOKUP(Funde_observations_osservazioni!AE117,Rust_spore_type_mapping,2,FALSE)&amp;"", "")</f>
        <v/>
      </c>
      <c r="AK114" t="str">
        <f>TRIM(Funde_observations_osservazioni!AU117)</f>
        <v/>
      </c>
      <c r="AL114" t="str">
        <f>TRIM( Funde_observations_osservazioni!AH117)</f>
        <v/>
      </c>
      <c r="AM114" t="str">
        <f>TRIM(Funde_observations_osservazioni!AI117)</f>
        <v/>
      </c>
      <c r="AN114" t="str">
        <f ca="1">IFERROR(VLOOKUP(Funde_observations_osservazioni!AG117,Table28_Herbaria[],2,FALSE)&amp;"", "")</f>
        <v/>
      </c>
      <c r="AO114" t="str">
        <f ca="1">IFERROR(VLOOKUP(Funde_observations_osservazioni!AF117,Beleg_mapping,2,FALSE)&amp;"","")</f>
        <v/>
      </c>
      <c r="AP114" t="str">
        <f>IFERROR(VLOOKUP(Funde_observations_osservazioni!AJ117,Tabelle10_literature[],2,FALSE)&amp;"", "")</f>
        <v/>
      </c>
      <c r="AQ114" t="str">
        <f>TRIM(Funde_observations_osservazioni!AV117)</f>
        <v/>
      </c>
      <c r="AR114" t="str">
        <f ca="1">IFERROR(VLOOKUP(Funde_observations_osservazioni!AK117,Rest_mapping,2,0)&amp;"","")</f>
        <v/>
      </c>
      <c r="AS114" t="str">
        <f ca="1">IFERROR(VLOOKUP(Funde_observations_osservazioni!AL117,Oeff_privat_mapping,2,0)&amp;"","")</f>
        <v/>
      </c>
      <c r="AT114" t="str">
        <f ca="1">IFERROR(VLOOKUP(Funde_observations_osservazioni!AM117,Namen_pub_mapping,2,0)&amp;"","")</f>
        <v/>
      </c>
    </row>
    <row r="115" spans="2:46" x14ac:dyDescent="0.45">
      <c r="B115" t="str">
        <f>TRIM(Funde_observations_osservazioni!B118)</f>
        <v/>
      </c>
      <c r="C115" t="str">
        <f>TRIM(Funde_observations_osservazioni!C118)</f>
        <v/>
      </c>
      <c r="D115" t="str">
        <f>TRIM(Funde_observations_osservazioni!D118)</f>
        <v/>
      </c>
      <c r="E115" t="str">
        <f>TRIM(Funde_observations_osservazioni!AN118)</f>
        <v/>
      </c>
      <c r="F115" t="str">
        <f>TRIM(Funde_observations_osservazioni!AO118)</f>
        <v/>
      </c>
      <c r="G115" t="str">
        <f>TRIM(Funde_observations_osservazioni!AP118)</f>
        <v/>
      </c>
      <c r="H115" t="str">
        <f>TRIM(Funde_observations_osservazioni!AQ118)</f>
        <v/>
      </c>
      <c r="I115" t="str">
        <f>TRIM(Funde_observations_osservazioni!AR118)</f>
        <v/>
      </c>
      <c r="J115" t="str">
        <f>TRIM(Funde_observations_osservazioni!AS118)</f>
        <v/>
      </c>
      <c r="K115" t="str">
        <f>IFERROR(VLOOKUP(Funde_observations_osservazioni!E118,Table31_Praezis[], 2, FALSE)&amp;"", "")</f>
        <v/>
      </c>
      <c r="L115" t="str">
        <f>TRIM(Funde_observations_osservazioni!AT118)</f>
        <v/>
      </c>
      <c r="M115" t="str">
        <f>TRIM(Funde_observations_osservazioni!F118)</f>
        <v/>
      </c>
      <c r="N115" t="str">
        <f>TRIM(Funde_observations_osservazioni!G118)</f>
        <v/>
      </c>
      <c r="O115" t="str">
        <f>TRIM(Funde_observations_osservazioni!H118)</f>
        <v/>
      </c>
      <c r="P115" s="161" t="str">
        <f>IF(Funde_observations_osservazioni!I118=0, "", TEXT(Funde_observations_osservazioni!I118,"dd/mm/yyyy"))</f>
        <v/>
      </c>
      <c r="Q115" t="str">
        <f>IFERROR(VLOOKUP(Funde_observations_osservazioni!J118,Table32_Datkante[],2,FALSE)&amp;"",  "")</f>
        <v/>
      </c>
      <c r="R115" t="str">
        <f>Funde_observations_osservazioni!K118&amp;""</f>
        <v/>
      </c>
      <c r="S115" t="str">
        <f>Funde_observations_osservazioni!L118&amp;""</f>
        <v/>
      </c>
      <c r="T115" t="str">
        <f>Funde_observations_osservazioni!N118&amp;""</f>
        <v/>
      </c>
      <c r="U115" t="str">
        <f>Funde_observations_osservazioni!O118&amp;""</f>
        <v/>
      </c>
      <c r="V115" t="str">
        <f>Funde_observations_osservazioni!P118&amp;""</f>
        <v/>
      </c>
      <c r="W115" t="str">
        <f ca="1">IFERROR(VLOOKUP(Funde_observations_osservazioni!V118,Table30_Delarze[],2,FALSE)&amp;"", "")</f>
        <v/>
      </c>
      <c r="X115" t="str">
        <f>IFERROR(VLOOKUP(Funde_observations_osservazioni!R118,Table6_Subgrob[],2,FALSE)&amp;"","")</f>
        <v/>
      </c>
      <c r="Y115" t="str">
        <f>IFERROR(VLOOKUP(Funde_observations_osservazioni!S118,#REF!,2,FALSE)&amp;"", "")</f>
        <v/>
      </c>
      <c r="Z115" t="str">
        <f ca="1">IFERROR(VLOOKUP(Funde_observations_osservazioni!W118,Table245_Host_tree[],2,FALSE)&amp;"", "")</f>
        <v/>
      </c>
      <c r="AA115" t="str">
        <f>TRIM(Funde_observations_osservazioni!X118)</f>
        <v/>
      </c>
      <c r="AB115" t="str">
        <f>TRIM(Funde_observations_osservazioni!Y118)</f>
        <v/>
      </c>
      <c r="AC115" t="str">
        <f ca="1">IFERROR(VLOOKUP(Funde_observations_osservazioni!T118,Holzabgr_mapping,2,FALSE)&amp;"", "")</f>
        <v/>
      </c>
      <c r="AD115" t="str">
        <f ca="1">IFERROR(VLOOKUP(Funde_observations_osservazioni!U118,Holzqual_mapping,2,FALSE)&amp;"", "")</f>
        <v/>
      </c>
      <c r="AE115" t="str">
        <f ca="1">IFERROR(VLOOKUP(Funde_observations_osservazioni!Z118,Table24_Near_tree[],2,FALSE)&amp;"", "")</f>
        <v/>
      </c>
      <c r="AF115" t="str">
        <f ca="1">IFERROR(VLOOKUP(Funde_observations_osservazioni!AA118,Table24_Near_tree[],2,FALSE)&amp;"", "")</f>
        <v/>
      </c>
      <c r="AG115" t="str">
        <f ca="1">IFERROR(VLOOKUP(Funde_observations_osservazioni!AB118,Table24_Near_tree[],2,FALSE)&amp;"", "")</f>
        <v/>
      </c>
      <c r="AH115" t="str">
        <f ca="1">IFERROR(VLOOKUP(Funde_observations_osservazioni!AC118,Anzfrk_mapping,2,FALSE)&amp;"", "")</f>
        <v/>
      </c>
      <c r="AI115" t="str">
        <f ca="1">IFERROR(VLOOKUP(Funde_observations_osservazioni!AD118,Sex_stage_mapping,2,FALSE)&amp;"", "")</f>
        <v/>
      </c>
      <c r="AJ115" t="str">
        <f ca="1">IFERROR(VLOOKUP(Funde_observations_osservazioni!AE118,Rust_spore_type_mapping,2,FALSE)&amp;"", "")</f>
        <v/>
      </c>
      <c r="AK115" t="str">
        <f>TRIM(Funde_observations_osservazioni!AU118)</f>
        <v/>
      </c>
      <c r="AL115" t="str">
        <f>TRIM( Funde_observations_osservazioni!AH118)</f>
        <v/>
      </c>
      <c r="AM115" t="str">
        <f>TRIM(Funde_observations_osservazioni!AI118)</f>
        <v/>
      </c>
      <c r="AN115" t="str">
        <f ca="1">IFERROR(VLOOKUP(Funde_observations_osservazioni!AG118,Table28_Herbaria[],2,FALSE)&amp;"", "")</f>
        <v/>
      </c>
      <c r="AO115" t="str">
        <f ca="1">IFERROR(VLOOKUP(Funde_observations_osservazioni!AF118,Beleg_mapping,2,FALSE)&amp;"","")</f>
        <v/>
      </c>
      <c r="AP115" t="str">
        <f>IFERROR(VLOOKUP(Funde_observations_osservazioni!AJ118,Tabelle10_literature[],2,FALSE)&amp;"", "")</f>
        <v/>
      </c>
      <c r="AQ115" t="str">
        <f>TRIM(Funde_observations_osservazioni!AV118)</f>
        <v/>
      </c>
      <c r="AR115" t="str">
        <f ca="1">IFERROR(VLOOKUP(Funde_observations_osservazioni!AK118,Rest_mapping,2,0)&amp;"","")</f>
        <v/>
      </c>
      <c r="AS115" t="str">
        <f ca="1">IFERROR(VLOOKUP(Funde_observations_osservazioni!AL118,Oeff_privat_mapping,2,0)&amp;"","")</f>
        <v/>
      </c>
      <c r="AT115" t="str">
        <f ca="1">IFERROR(VLOOKUP(Funde_observations_osservazioni!AM118,Namen_pub_mapping,2,0)&amp;"","")</f>
        <v/>
      </c>
    </row>
    <row r="116" spans="2:46" x14ac:dyDescent="0.45">
      <c r="B116" t="str">
        <f>TRIM(Funde_observations_osservazioni!B119)</f>
        <v/>
      </c>
      <c r="C116" t="str">
        <f>TRIM(Funde_observations_osservazioni!C119)</f>
        <v/>
      </c>
      <c r="D116" t="str">
        <f>TRIM(Funde_observations_osservazioni!D119)</f>
        <v/>
      </c>
      <c r="E116" t="str">
        <f>TRIM(Funde_observations_osservazioni!AN119)</f>
        <v/>
      </c>
      <c r="F116" t="str">
        <f>TRIM(Funde_observations_osservazioni!AO119)</f>
        <v/>
      </c>
      <c r="G116" t="str">
        <f>TRIM(Funde_observations_osservazioni!AP119)</f>
        <v/>
      </c>
      <c r="H116" t="str">
        <f>TRIM(Funde_observations_osservazioni!AQ119)</f>
        <v/>
      </c>
      <c r="I116" t="str">
        <f>TRIM(Funde_observations_osservazioni!AR119)</f>
        <v/>
      </c>
      <c r="J116" t="str">
        <f>TRIM(Funde_observations_osservazioni!AS119)</f>
        <v/>
      </c>
      <c r="K116" t="str">
        <f>IFERROR(VLOOKUP(Funde_observations_osservazioni!E119,Table31_Praezis[], 2, FALSE)&amp;"", "")</f>
        <v/>
      </c>
      <c r="L116" t="str">
        <f>TRIM(Funde_observations_osservazioni!AT119)</f>
        <v/>
      </c>
      <c r="M116" t="str">
        <f>TRIM(Funde_observations_osservazioni!F119)</f>
        <v/>
      </c>
      <c r="N116" t="str">
        <f>TRIM(Funde_observations_osservazioni!G119)</f>
        <v/>
      </c>
      <c r="O116" t="str">
        <f>TRIM(Funde_observations_osservazioni!H119)</f>
        <v/>
      </c>
      <c r="P116" s="161" t="str">
        <f>IF(Funde_observations_osservazioni!I119=0, "", TEXT(Funde_observations_osservazioni!I119,"dd/mm/yyyy"))</f>
        <v/>
      </c>
      <c r="Q116" t="str">
        <f>IFERROR(VLOOKUP(Funde_observations_osservazioni!J119,Table32_Datkante[],2,FALSE)&amp;"",  "")</f>
        <v/>
      </c>
      <c r="R116" t="str">
        <f>Funde_observations_osservazioni!K119&amp;""</f>
        <v/>
      </c>
      <c r="S116" t="str">
        <f>Funde_observations_osservazioni!L119&amp;""</f>
        <v/>
      </c>
      <c r="T116" t="str">
        <f>Funde_observations_osservazioni!N119&amp;""</f>
        <v/>
      </c>
      <c r="U116" t="str">
        <f>Funde_observations_osservazioni!O119&amp;""</f>
        <v/>
      </c>
      <c r="V116" t="str">
        <f>Funde_observations_osservazioni!P119&amp;""</f>
        <v/>
      </c>
      <c r="W116" t="str">
        <f ca="1">IFERROR(VLOOKUP(Funde_observations_osservazioni!V119,Table30_Delarze[],2,FALSE)&amp;"", "")</f>
        <v/>
      </c>
      <c r="X116" t="str">
        <f>IFERROR(VLOOKUP(Funde_observations_osservazioni!R119,Table6_Subgrob[],2,FALSE)&amp;"","")</f>
        <v/>
      </c>
      <c r="Y116" t="str">
        <f>IFERROR(VLOOKUP(Funde_observations_osservazioni!S119,#REF!,2,FALSE)&amp;"", "")</f>
        <v/>
      </c>
      <c r="Z116" t="str">
        <f ca="1">IFERROR(VLOOKUP(Funde_observations_osservazioni!W119,Table245_Host_tree[],2,FALSE)&amp;"", "")</f>
        <v/>
      </c>
      <c r="AA116" t="str">
        <f>TRIM(Funde_observations_osservazioni!X119)</f>
        <v/>
      </c>
      <c r="AB116" t="str">
        <f>TRIM(Funde_observations_osservazioni!Y119)</f>
        <v/>
      </c>
      <c r="AC116" t="str">
        <f ca="1">IFERROR(VLOOKUP(Funde_observations_osservazioni!T119,Holzabgr_mapping,2,FALSE)&amp;"", "")</f>
        <v/>
      </c>
      <c r="AD116" t="str">
        <f ca="1">IFERROR(VLOOKUP(Funde_observations_osservazioni!U119,Holzqual_mapping,2,FALSE)&amp;"", "")</f>
        <v/>
      </c>
      <c r="AE116" t="str">
        <f ca="1">IFERROR(VLOOKUP(Funde_observations_osservazioni!Z119,Table24_Near_tree[],2,FALSE)&amp;"", "")</f>
        <v/>
      </c>
      <c r="AF116" t="str">
        <f ca="1">IFERROR(VLOOKUP(Funde_observations_osservazioni!AA119,Table24_Near_tree[],2,FALSE)&amp;"", "")</f>
        <v/>
      </c>
      <c r="AG116" t="str">
        <f ca="1">IFERROR(VLOOKUP(Funde_observations_osservazioni!AB119,Table24_Near_tree[],2,FALSE)&amp;"", "")</f>
        <v/>
      </c>
      <c r="AH116" t="str">
        <f ca="1">IFERROR(VLOOKUP(Funde_observations_osservazioni!AC119,Anzfrk_mapping,2,FALSE)&amp;"", "")</f>
        <v/>
      </c>
      <c r="AI116" t="str">
        <f ca="1">IFERROR(VLOOKUP(Funde_observations_osservazioni!AD119,Sex_stage_mapping,2,FALSE)&amp;"", "")</f>
        <v/>
      </c>
      <c r="AJ116" t="str">
        <f ca="1">IFERROR(VLOOKUP(Funde_observations_osservazioni!AE119,Rust_spore_type_mapping,2,FALSE)&amp;"", "")</f>
        <v/>
      </c>
      <c r="AK116" t="str">
        <f>TRIM(Funde_observations_osservazioni!AU119)</f>
        <v/>
      </c>
      <c r="AL116" t="str">
        <f>TRIM( Funde_observations_osservazioni!AH119)</f>
        <v/>
      </c>
      <c r="AM116" t="str">
        <f>TRIM(Funde_observations_osservazioni!AI119)</f>
        <v/>
      </c>
      <c r="AN116" t="str">
        <f ca="1">IFERROR(VLOOKUP(Funde_observations_osservazioni!AG119,Table28_Herbaria[],2,FALSE)&amp;"", "")</f>
        <v/>
      </c>
      <c r="AO116" t="str">
        <f ca="1">IFERROR(VLOOKUP(Funde_observations_osservazioni!AF119,Beleg_mapping,2,FALSE)&amp;"","")</f>
        <v/>
      </c>
      <c r="AP116" t="str">
        <f>IFERROR(VLOOKUP(Funde_observations_osservazioni!AJ119,Tabelle10_literature[],2,FALSE)&amp;"", "")</f>
        <v/>
      </c>
      <c r="AQ116" t="str">
        <f>TRIM(Funde_observations_osservazioni!AV119)</f>
        <v/>
      </c>
      <c r="AR116" t="str">
        <f ca="1">IFERROR(VLOOKUP(Funde_observations_osservazioni!AK119,Rest_mapping,2,0)&amp;"","")</f>
        <v/>
      </c>
      <c r="AS116" t="str">
        <f ca="1">IFERROR(VLOOKUP(Funde_observations_osservazioni!AL119,Oeff_privat_mapping,2,0)&amp;"","")</f>
        <v/>
      </c>
      <c r="AT116" t="str">
        <f ca="1">IFERROR(VLOOKUP(Funde_observations_osservazioni!AM119,Namen_pub_mapping,2,0)&amp;"","")</f>
        <v/>
      </c>
    </row>
    <row r="117" spans="2:46" x14ac:dyDescent="0.45">
      <c r="B117" t="str">
        <f>TRIM(Funde_observations_osservazioni!B120)</f>
        <v/>
      </c>
      <c r="C117" t="str">
        <f>TRIM(Funde_observations_osservazioni!C120)</f>
        <v/>
      </c>
      <c r="D117" t="str">
        <f>TRIM(Funde_observations_osservazioni!D120)</f>
        <v/>
      </c>
      <c r="E117" t="str">
        <f>TRIM(Funde_observations_osservazioni!AN120)</f>
        <v/>
      </c>
      <c r="F117" t="str">
        <f>TRIM(Funde_observations_osservazioni!AO120)</f>
        <v/>
      </c>
      <c r="G117" t="str">
        <f>TRIM(Funde_observations_osservazioni!AP120)</f>
        <v/>
      </c>
      <c r="H117" t="str">
        <f>TRIM(Funde_observations_osservazioni!AQ120)</f>
        <v/>
      </c>
      <c r="I117" t="str">
        <f>TRIM(Funde_observations_osservazioni!AR120)</f>
        <v/>
      </c>
      <c r="J117" t="str">
        <f>TRIM(Funde_observations_osservazioni!AS120)</f>
        <v/>
      </c>
      <c r="K117" t="str">
        <f>IFERROR(VLOOKUP(Funde_observations_osservazioni!E120,Table31_Praezis[], 2, FALSE)&amp;"", "")</f>
        <v/>
      </c>
      <c r="L117" t="str">
        <f>TRIM(Funde_observations_osservazioni!AT120)</f>
        <v/>
      </c>
      <c r="M117" t="str">
        <f>TRIM(Funde_observations_osservazioni!F120)</f>
        <v/>
      </c>
      <c r="N117" t="str">
        <f>TRIM(Funde_observations_osservazioni!G120)</f>
        <v/>
      </c>
      <c r="O117" t="str">
        <f>TRIM(Funde_observations_osservazioni!H120)</f>
        <v/>
      </c>
      <c r="P117" s="161" t="str">
        <f>IF(Funde_observations_osservazioni!I120=0, "", TEXT(Funde_observations_osservazioni!I120,"dd/mm/yyyy"))</f>
        <v/>
      </c>
      <c r="Q117" t="str">
        <f>IFERROR(VLOOKUP(Funde_observations_osservazioni!J120,Table32_Datkante[],2,FALSE)&amp;"",  "")</f>
        <v/>
      </c>
      <c r="R117" t="str">
        <f>Funde_observations_osservazioni!K120&amp;""</f>
        <v/>
      </c>
      <c r="S117" t="str">
        <f>Funde_observations_osservazioni!L120&amp;""</f>
        <v/>
      </c>
      <c r="T117" t="str">
        <f>Funde_observations_osservazioni!N120&amp;""</f>
        <v/>
      </c>
      <c r="U117" t="str">
        <f>Funde_observations_osservazioni!O120&amp;""</f>
        <v/>
      </c>
      <c r="V117" t="str">
        <f>Funde_observations_osservazioni!P120&amp;""</f>
        <v/>
      </c>
      <c r="W117" t="str">
        <f ca="1">IFERROR(VLOOKUP(Funde_observations_osservazioni!V120,Table30_Delarze[],2,FALSE)&amp;"", "")</f>
        <v/>
      </c>
      <c r="X117" t="str">
        <f>IFERROR(VLOOKUP(Funde_observations_osservazioni!R120,Table6_Subgrob[],2,FALSE)&amp;"","")</f>
        <v/>
      </c>
      <c r="Y117" t="str">
        <f>IFERROR(VLOOKUP(Funde_observations_osservazioni!S120,#REF!,2,FALSE)&amp;"", "")</f>
        <v/>
      </c>
      <c r="Z117" t="str">
        <f ca="1">IFERROR(VLOOKUP(Funde_observations_osservazioni!W120,Table245_Host_tree[],2,FALSE)&amp;"", "")</f>
        <v/>
      </c>
      <c r="AA117" t="str">
        <f>TRIM(Funde_observations_osservazioni!X120)</f>
        <v/>
      </c>
      <c r="AB117" t="str">
        <f>TRIM(Funde_observations_osservazioni!Y120)</f>
        <v/>
      </c>
      <c r="AC117" t="str">
        <f ca="1">IFERROR(VLOOKUP(Funde_observations_osservazioni!T120,Holzabgr_mapping,2,FALSE)&amp;"", "")</f>
        <v/>
      </c>
      <c r="AD117" t="str">
        <f ca="1">IFERROR(VLOOKUP(Funde_observations_osservazioni!U120,Holzqual_mapping,2,FALSE)&amp;"", "")</f>
        <v/>
      </c>
      <c r="AE117" t="str">
        <f ca="1">IFERROR(VLOOKUP(Funde_observations_osservazioni!Z120,Table24_Near_tree[],2,FALSE)&amp;"", "")</f>
        <v/>
      </c>
      <c r="AF117" t="str">
        <f ca="1">IFERROR(VLOOKUP(Funde_observations_osservazioni!AA120,Table24_Near_tree[],2,FALSE)&amp;"", "")</f>
        <v/>
      </c>
      <c r="AG117" t="str">
        <f ca="1">IFERROR(VLOOKUP(Funde_observations_osservazioni!AB120,Table24_Near_tree[],2,FALSE)&amp;"", "")</f>
        <v/>
      </c>
      <c r="AH117" t="str">
        <f ca="1">IFERROR(VLOOKUP(Funde_observations_osservazioni!AC120,Anzfrk_mapping,2,FALSE)&amp;"", "")</f>
        <v/>
      </c>
      <c r="AI117" t="str">
        <f ca="1">IFERROR(VLOOKUP(Funde_observations_osservazioni!AD120,Sex_stage_mapping,2,FALSE)&amp;"", "")</f>
        <v/>
      </c>
      <c r="AJ117" t="str">
        <f ca="1">IFERROR(VLOOKUP(Funde_observations_osservazioni!AE120,Rust_spore_type_mapping,2,FALSE)&amp;"", "")</f>
        <v/>
      </c>
      <c r="AK117" t="str">
        <f>TRIM(Funde_observations_osservazioni!AU120)</f>
        <v/>
      </c>
      <c r="AL117" t="str">
        <f>TRIM( Funde_observations_osservazioni!AH120)</f>
        <v/>
      </c>
      <c r="AM117" t="str">
        <f>TRIM(Funde_observations_osservazioni!AI120)</f>
        <v/>
      </c>
      <c r="AN117" t="str">
        <f ca="1">IFERROR(VLOOKUP(Funde_observations_osservazioni!AG120,Table28_Herbaria[],2,FALSE)&amp;"", "")</f>
        <v/>
      </c>
      <c r="AO117" t="str">
        <f ca="1">IFERROR(VLOOKUP(Funde_observations_osservazioni!AF120,Beleg_mapping,2,FALSE)&amp;"","")</f>
        <v/>
      </c>
      <c r="AP117" t="str">
        <f>IFERROR(VLOOKUP(Funde_observations_osservazioni!AJ120,Tabelle10_literature[],2,FALSE)&amp;"", "")</f>
        <v/>
      </c>
      <c r="AQ117" t="str">
        <f>TRIM(Funde_observations_osservazioni!AV120)</f>
        <v/>
      </c>
      <c r="AR117" t="str">
        <f ca="1">IFERROR(VLOOKUP(Funde_observations_osservazioni!AK120,Rest_mapping,2,0)&amp;"","")</f>
        <v/>
      </c>
      <c r="AS117" t="str">
        <f ca="1">IFERROR(VLOOKUP(Funde_observations_osservazioni!AL120,Oeff_privat_mapping,2,0)&amp;"","")</f>
        <v/>
      </c>
      <c r="AT117" t="str">
        <f ca="1">IFERROR(VLOOKUP(Funde_observations_osservazioni!AM120,Namen_pub_mapping,2,0)&amp;"","")</f>
        <v/>
      </c>
    </row>
    <row r="118" spans="2:46" x14ac:dyDescent="0.45">
      <c r="B118" t="str">
        <f>TRIM(Funde_observations_osservazioni!B121)</f>
        <v/>
      </c>
      <c r="C118" t="str">
        <f>TRIM(Funde_observations_osservazioni!C121)</f>
        <v/>
      </c>
      <c r="D118" t="str">
        <f>TRIM(Funde_observations_osservazioni!D121)</f>
        <v/>
      </c>
      <c r="E118" t="str">
        <f>TRIM(Funde_observations_osservazioni!AN121)</f>
        <v/>
      </c>
      <c r="F118" t="str">
        <f>TRIM(Funde_observations_osservazioni!AO121)</f>
        <v/>
      </c>
      <c r="G118" t="str">
        <f>TRIM(Funde_observations_osservazioni!AP121)</f>
        <v/>
      </c>
      <c r="H118" t="str">
        <f>TRIM(Funde_observations_osservazioni!AQ121)</f>
        <v/>
      </c>
      <c r="I118" t="str">
        <f>TRIM(Funde_observations_osservazioni!AR121)</f>
        <v/>
      </c>
      <c r="J118" t="str">
        <f>TRIM(Funde_observations_osservazioni!AS121)</f>
        <v/>
      </c>
      <c r="K118" t="str">
        <f>IFERROR(VLOOKUP(Funde_observations_osservazioni!E121,Table31_Praezis[], 2, FALSE)&amp;"", "")</f>
        <v/>
      </c>
      <c r="L118" t="str">
        <f>TRIM(Funde_observations_osservazioni!AT121)</f>
        <v/>
      </c>
      <c r="M118" t="str">
        <f>TRIM(Funde_observations_osservazioni!F121)</f>
        <v/>
      </c>
      <c r="N118" t="str">
        <f>TRIM(Funde_observations_osservazioni!G121)</f>
        <v/>
      </c>
      <c r="O118" t="str">
        <f>TRIM(Funde_observations_osservazioni!H121)</f>
        <v/>
      </c>
      <c r="P118" s="161" t="str">
        <f>IF(Funde_observations_osservazioni!I121=0, "", TEXT(Funde_observations_osservazioni!I121,"dd/mm/yyyy"))</f>
        <v/>
      </c>
      <c r="Q118" t="str">
        <f>IFERROR(VLOOKUP(Funde_observations_osservazioni!J121,Table32_Datkante[],2,FALSE)&amp;"",  "")</f>
        <v/>
      </c>
      <c r="R118" t="str">
        <f>Funde_observations_osservazioni!K121&amp;""</f>
        <v/>
      </c>
      <c r="S118" t="str">
        <f>Funde_observations_osservazioni!L121&amp;""</f>
        <v/>
      </c>
      <c r="T118" t="str">
        <f>Funde_observations_osservazioni!N121&amp;""</f>
        <v/>
      </c>
      <c r="U118" t="str">
        <f>Funde_observations_osservazioni!O121&amp;""</f>
        <v/>
      </c>
      <c r="V118" t="str">
        <f>Funde_observations_osservazioni!P121&amp;""</f>
        <v/>
      </c>
      <c r="W118" t="str">
        <f ca="1">IFERROR(VLOOKUP(Funde_observations_osservazioni!V121,Table30_Delarze[],2,FALSE)&amp;"", "")</f>
        <v/>
      </c>
      <c r="X118" t="str">
        <f>IFERROR(VLOOKUP(Funde_observations_osservazioni!R121,Table6_Subgrob[],2,FALSE)&amp;"","")</f>
        <v/>
      </c>
      <c r="Y118" t="str">
        <f>IFERROR(VLOOKUP(Funde_observations_osservazioni!S121,#REF!,2,FALSE)&amp;"", "")</f>
        <v/>
      </c>
      <c r="Z118" t="str">
        <f ca="1">IFERROR(VLOOKUP(Funde_observations_osservazioni!W121,Table245_Host_tree[],2,FALSE)&amp;"", "")</f>
        <v/>
      </c>
      <c r="AA118" t="str">
        <f>TRIM(Funde_observations_osservazioni!X121)</f>
        <v/>
      </c>
      <c r="AB118" t="str">
        <f>TRIM(Funde_observations_osservazioni!Y121)</f>
        <v/>
      </c>
      <c r="AC118" t="str">
        <f ca="1">IFERROR(VLOOKUP(Funde_observations_osservazioni!T121,Holzabgr_mapping,2,FALSE)&amp;"", "")</f>
        <v/>
      </c>
      <c r="AD118" t="str">
        <f ca="1">IFERROR(VLOOKUP(Funde_observations_osservazioni!U121,Holzqual_mapping,2,FALSE)&amp;"", "")</f>
        <v/>
      </c>
      <c r="AE118" t="str">
        <f ca="1">IFERROR(VLOOKUP(Funde_observations_osservazioni!Z121,Table24_Near_tree[],2,FALSE)&amp;"", "")</f>
        <v/>
      </c>
      <c r="AF118" t="str">
        <f ca="1">IFERROR(VLOOKUP(Funde_observations_osservazioni!AA121,Table24_Near_tree[],2,FALSE)&amp;"", "")</f>
        <v/>
      </c>
      <c r="AG118" t="str">
        <f ca="1">IFERROR(VLOOKUP(Funde_observations_osservazioni!AB121,Table24_Near_tree[],2,FALSE)&amp;"", "")</f>
        <v/>
      </c>
      <c r="AH118" t="str">
        <f ca="1">IFERROR(VLOOKUP(Funde_observations_osservazioni!AC121,Anzfrk_mapping,2,FALSE)&amp;"", "")</f>
        <v/>
      </c>
      <c r="AI118" t="str">
        <f ca="1">IFERROR(VLOOKUP(Funde_observations_osservazioni!AD121,Sex_stage_mapping,2,FALSE)&amp;"", "")</f>
        <v/>
      </c>
      <c r="AJ118" t="str">
        <f ca="1">IFERROR(VLOOKUP(Funde_observations_osservazioni!AE121,Rust_spore_type_mapping,2,FALSE)&amp;"", "")</f>
        <v/>
      </c>
      <c r="AK118" t="str">
        <f>TRIM(Funde_observations_osservazioni!AU121)</f>
        <v/>
      </c>
      <c r="AL118" t="str">
        <f>TRIM( Funde_observations_osservazioni!AH121)</f>
        <v/>
      </c>
      <c r="AM118" t="str">
        <f>TRIM(Funde_observations_osservazioni!AI121)</f>
        <v/>
      </c>
      <c r="AN118" t="str">
        <f ca="1">IFERROR(VLOOKUP(Funde_observations_osservazioni!AG121,Table28_Herbaria[],2,FALSE)&amp;"", "")</f>
        <v/>
      </c>
      <c r="AO118" t="str">
        <f ca="1">IFERROR(VLOOKUP(Funde_observations_osservazioni!AF121,Beleg_mapping,2,FALSE)&amp;"","")</f>
        <v/>
      </c>
      <c r="AP118" t="str">
        <f>IFERROR(VLOOKUP(Funde_observations_osservazioni!AJ121,Tabelle10_literature[],2,FALSE)&amp;"", "")</f>
        <v/>
      </c>
      <c r="AQ118" t="str">
        <f>TRIM(Funde_observations_osservazioni!AV121)</f>
        <v/>
      </c>
      <c r="AR118" t="str">
        <f ca="1">IFERROR(VLOOKUP(Funde_observations_osservazioni!AK121,Rest_mapping,2,0)&amp;"","")</f>
        <v/>
      </c>
      <c r="AS118" t="str">
        <f ca="1">IFERROR(VLOOKUP(Funde_observations_osservazioni!AL121,Oeff_privat_mapping,2,0)&amp;"","")</f>
        <v/>
      </c>
      <c r="AT118" t="str">
        <f ca="1">IFERROR(VLOOKUP(Funde_observations_osservazioni!AM121,Namen_pub_mapping,2,0)&amp;"","")</f>
        <v/>
      </c>
    </row>
    <row r="119" spans="2:46" x14ac:dyDescent="0.45">
      <c r="B119" t="str">
        <f>TRIM(Funde_observations_osservazioni!B122)</f>
        <v/>
      </c>
      <c r="C119" t="str">
        <f>TRIM(Funde_observations_osservazioni!C122)</f>
        <v/>
      </c>
      <c r="D119" t="str">
        <f>TRIM(Funde_observations_osservazioni!D122)</f>
        <v/>
      </c>
      <c r="E119" t="str">
        <f>TRIM(Funde_observations_osservazioni!AN122)</f>
        <v/>
      </c>
      <c r="F119" t="str">
        <f>TRIM(Funde_observations_osservazioni!AO122)</f>
        <v/>
      </c>
      <c r="G119" t="str">
        <f>TRIM(Funde_observations_osservazioni!AP122)</f>
        <v/>
      </c>
      <c r="H119" t="str">
        <f>TRIM(Funde_observations_osservazioni!AQ122)</f>
        <v/>
      </c>
      <c r="I119" t="str">
        <f>TRIM(Funde_observations_osservazioni!AR122)</f>
        <v/>
      </c>
      <c r="J119" t="str">
        <f>TRIM(Funde_observations_osservazioni!AS122)</f>
        <v/>
      </c>
      <c r="K119" t="str">
        <f>IFERROR(VLOOKUP(Funde_observations_osservazioni!E122,Table31_Praezis[], 2, FALSE)&amp;"", "")</f>
        <v/>
      </c>
      <c r="L119" t="str">
        <f>TRIM(Funde_observations_osservazioni!AT122)</f>
        <v/>
      </c>
      <c r="M119" t="str">
        <f>TRIM(Funde_observations_osservazioni!F122)</f>
        <v/>
      </c>
      <c r="N119" t="str">
        <f>TRIM(Funde_observations_osservazioni!G122)</f>
        <v/>
      </c>
      <c r="O119" t="str">
        <f>TRIM(Funde_observations_osservazioni!H122)</f>
        <v/>
      </c>
      <c r="P119" s="161" t="str">
        <f>IF(Funde_observations_osservazioni!I122=0, "", TEXT(Funde_observations_osservazioni!I122,"dd/mm/yyyy"))</f>
        <v/>
      </c>
      <c r="Q119" t="str">
        <f>IFERROR(VLOOKUP(Funde_observations_osservazioni!J122,Table32_Datkante[],2,FALSE)&amp;"",  "")</f>
        <v/>
      </c>
      <c r="R119" t="str">
        <f>Funde_observations_osservazioni!K122&amp;""</f>
        <v/>
      </c>
      <c r="S119" t="str">
        <f>Funde_observations_osservazioni!L122&amp;""</f>
        <v/>
      </c>
      <c r="T119" t="str">
        <f>Funde_observations_osservazioni!N122&amp;""</f>
        <v/>
      </c>
      <c r="U119" t="str">
        <f>Funde_observations_osservazioni!O122&amp;""</f>
        <v/>
      </c>
      <c r="V119" t="str">
        <f>Funde_observations_osservazioni!P122&amp;""</f>
        <v/>
      </c>
      <c r="W119" t="str">
        <f ca="1">IFERROR(VLOOKUP(Funde_observations_osservazioni!V122,Table30_Delarze[],2,FALSE)&amp;"", "")</f>
        <v/>
      </c>
      <c r="X119" t="str">
        <f>IFERROR(VLOOKUP(Funde_observations_osservazioni!R122,Table6_Subgrob[],2,FALSE)&amp;"","")</f>
        <v/>
      </c>
      <c r="Y119" t="str">
        <f>IFERROR(VLOOKUP(Funde_observations_osservazioni!S122,#REF!,2,FALSE)&amp;"", "")</f>
        <v/>
      </c>
      <c r="Z119" t="str">
        <f ca="1">IFERROR(VLOOKUP(Funde_observations_osservazioni!W122,Table245_Host_tree[],2,FALSE)&amp;"", "")</f>
        <v/>
      </c>
      <c r="AA119" t="str">
        <f>TRIM(Funde_observations_osservazioni!X122)</f>
        <v/>
      </c>
      <c r="AB119" t="str">
        <f>TRIM(Funde_observations_osservazioni!Y122)</f>
        <v/>
      </c>
      <c r="AC119" t="str">
        <f ca="1">IFERROR(VLOOKUP(Funde_observations_osservazioni!T122,Holzabgr_mapping,2,FALSE)&amp;"", "")</f>
        <v/>
      </c>
      <c r="AD119" t="str">
        <f ca="1">IFERROR(VLOOKUP(Funde_observations_osservazioni!U122,Holzqual_mapping,2,FALSE)&amp;"", "")</f>
        <v/>
      </c>
      <c r="AE119" t="str">
        <f ca="1">IFERROR(VLOOKUP(Funde_observations_osservazioni!Z122,Table24_Near_tree[],2,FALSE)&amp;"", "")</f>
        <v/>
      </c>
      <c r="AF119" t="str">
        <f ca="1">IFERROR(VLOOKUP(Funde_observations_osservazioni!AA122,Table24_Near_tree[],2,FALSE)&amp;"", "")</f>
        <v/>
      </c>
      <c r="AG119" t="str">
        <f ca="1">IFERROR(VLOOKUP(Funde_observations_osservazioni!AB122,Table24_Near_tree[],2,FALSE)&amp;"", "")</f>
        <v/>
      </c>
      <c r="AH119" t="str">
        <f ca="1">IFERROR(VLOOKUP(Funde_observations_osservazioni!AC122,Anzfrk_mapping,2,FALSE)&amp;"", "")</f>
        <v/>
      </c>
      <c r="AI119" t="str">
        <f ca="1">IFERROR(VLOOKUP(Funde_observations_osservazioni!AD122,Sex_stage_mapping,2,FALSE)&amp;"", "")</f>
        <v/>
      </c>
      <c r="AJ119" t="str">
        <f ca="1">IFERROR(VLOOKUP(Funde_observations_osservazioni!AE122,Rust_spore_type_mapping,2,FALSE)&amp;"", "")</f>
        <v/>
      </c>
      <c r="AK119" t="str">
        <f>TRIM(Funde_observations_osservazioni!AU122)</f>
        <v/>
      </c>
      <c r="AL119" t="str">
        <f>TRIM( Funde_observations_osservazioni!AH122)</f>
        <v/>
      </c>
      <c r="AM119" t="str">
        <f>TRIM(Funde_observations_osservazioni!AI122)</f>
        <v/>
      </c>
      <c r="AN119" t="str">
        <f ca="1">IFERROR(VLOOKUP(Funde_observations_osservazioni!AG122,Table28_Herbaria[],2,FALSE)&amp;"", "")</f>
        <v/>
      </c>
      <c r="AO119" t="str">
        <f ca="1">IFERROR(VLOOKUP(Funde_observations_osservazioni!AF122,Beleg_mapping,2,FALSE)&amp;"","")</f>
        <v/>
      </c>
      <c r="AP119" t="str">
        <f>IFERROR(VLOOKUP(Funde_observations_osservazioni!AJ122,Tabelle10_literature[],2,FALSE)&amp;"", "")</f>
        <v/>
      </c>
      <c r="AQ119" t="str">
        <f>TRIM(Funde_observations_osservazioni!AV122)</f>
        <v/>
      </c>
      <c r="AR119" t="str">
        <f ca="1">IFERROR(VLOOKUP(Funde_observations_osservazioni!AK122,Rest_mapping,2,0)&amp;"","")</f>
        <v/>
      </c>
      <c r="AS119" t="str">
        <f ca="1">IFERROR(VLOOKUP(Funde_observations_osservazioni!AL122,Oeff_privat_mapping,2,0)&amp;"","")</f>
        <v/>
      </c>
      <c r="AT119" t="str">
        <f ca="1">IFERROR(VLOOKUP(Funde_observations_osservazioni!AM122,Namen_pub_mapping,2,0)&amp;"","")</f>
        <v/>
      </c>
    </row>
    <row r="120" spans="2:46" x14ac:dyDescent="0.45">
      <c r="B120" t="str">
        <f>TRIM(Funde_observations_osservazioni!B123)</f>
        <v/>
      </c>
      <c r="C120" t="str">
        <f>TRIM(Funde_observations_osservazioni!C123)</f>
        <v/>
      </c>
      <c r="D120" t="str">
        <f>TRIM(Funde_observations_osservazioni!D123)</f>
        <v/>
      </c>
      <c r="E120" t="str">
        <f>TRIM(Funde_observations_osservazioni!AN123)</f>
        <v/>
      </c>
      <c r="F120" t="str">
        <f>TRIM(Funde_observations_osservazioni!AO123)</f>
        <v/>
      </c>
      <c r="G120" t="str">
        <f>TRIM(Funde_observations_osservazioni!AP123)</f>
        <v/>
      </c>
      <c r="H120" t="str">
        <f>TRIM(Funde_observations_osservazioni!AQ123)</f>
        <v/>
      </c>
      <c r="I120" t="str">
        <f>TRIM(Funde_observations_osservazioni!AR123)</f>
        <v/>
      </c>
      <c r="J120" t="str">
        <f>TRIM(Funde_observations_osservazioni!AS123)</f>
        <v/>
      </c>
      <c r="K120" t="str">
        <f>IFERROR(VLOOKUP(Funde_observations_osservazioni!E123,Table31_Praezis[], 2, FALSE)&amp;"", "")</f>
        <v/>
      </c>
      <c r="L120" t="str">
        <f>TRIM(Funde_observations_osservazioni!AT123)</f>
        <v/>
      </c>
      <c r="M120" t="str">
        <f>TRIM(Funde_observations_osservazioni!F123)</f>
        <v/>
      </c>
      <c r="N120" t="str">
        <f>TRIM(Funde_observations_osservazioni!G123)</f>
        <v/>
      </c>
      <c r="O120" t="str">
        <f>TRIM(Funde_observations_osservazioni!H123)</f>
        <v/>
      </c>
      <c r="P120" s="161" t="str">
        <f>IF(Funde_observations_osservazioni!I123=0, "", TEXT(Funde_observations_osservazioni!I123,"dd/mm/yyyy"))</f>
        <v/>
      </c>
      <c r="Q120" t="str">
        <f>IFERROR(VLOOKUP(Funde_observations_osservazioni!J123,Table32_Datkante[],2,FALSE)&amp;"",  "")</f>
        <v/>
      </c>
      <c r="R120" t="str">
        <f>Funde_observations_osservazioni!K123&amp;""</f>
        <v/>
      </c>
      <c r="S120" t="str">
        <f>Funde_observations_osservazioni!L123&amp;""</f>
        <v/>
      </c>
      <c r="T120" t="str">
        <f>Funde_observations_osservazioni!N123&amp;""</f>
        <v/>
      </c>
      <c r="U120" t="str">
        <f>Funde_observations_osservazioni!O123&amp;""</f>
        <v/>
      </c>
      <c r="V120" t="str">
        <f>Funde_observations_osservazioni!P123&amp;""</f>
        <v/>
      </c>
      <c r="W120" t="str">
        <f ca="1">IFERROR(VLOOKUP(Funde_observations_osservazioni!V123,Table30_Delarze[],2,FALSE)&amp;"", "")</f>
        <v/>
      </c>
      <c r="X120" t="str">
        <f>IFERROR(VLOOKUP(Funde_observations_osservazioni!R123,Table6_Subgrob[],2,FALSE)&amp;"","")</f>
        <v/>
      </c>
      <c r="Y120" t="str">
        <f>IFERROR(VLOOKUP(Funde_observations_osservazioni!S123,#REF!,2,FALSE)&amp;"", "")</f>
        <v/>
      </c>
      <c r="Z120" t="str">
        <f ca="1">IFERROR(VLOOKUP(Funde_observations_osservazioni!W123,Table245_Host_tree[],2,FALSE)&amp;"", "")</f>
        <v/>
      </c>
      <c r="AA120" t="str">
        <f>TRIM(Funde_observations_osservazioni!X123)</f>
        <v/>
      </c>
      <c r="AB120" t="str">
        <f>TRIM(Funde_observations_osservazioni!Y123)</f>
        <v/>
      </c>
      <c r="AC120" t="str">
        <f ca="1">IFERROR(VLOOKUP(Funde_observations_osservazioni!T123,Holzabgr_mapping,2,FALSE)&amp;"", "")</f>
        <v/>
      </c>
      <c r="AD120" t="str">
        <f ca="1">IFERROR(VLOOKUP(Funde_observations_osservazioni!U123,Holzqual_mapping,2,FALSE)&amp;"", "")</f>
        <v/>
      </c>
      <c r="AE120" t="str">
        <f ca="1">IFERROR(VLOOKUP(Funde_observations_osservazioni!Z123,Table24_Near_tree[],2,FALSE)&amp;"", "")</f>
        <v/>
      </c>
      <c r="AF120" t="str">
        <f ca="1">IFERROR(VLOOKUP(Funde_observations_osservazioni!AA123,Table24_Near_tree[],2,FALSE)&amp;"", "")</f>
        <v/>
      </c>
      <c r="AG120" t="str">
        <f ca="1">IFERROR(VLOOKUP(Funde_observations_osservazioni!AB123,Table24_Near_tree[],2,FALSE)&amp;"", "")</f>
        <v/>
      </c>
      <c r="AH120" t="str">
        <f ca="1">IFERROR(VLOOKUP(Funde_observations_osservazioni!AC123,Anzfrk_mapping,2,FALSE)&amp;"", "")</f>
        <v/>
      </c>
      <c r="AI120" t="str">
        <f ca="1">IFERROR(VLOOKUP(Funde_observations_osservazioni!AD123,Sex_stage_mapping,2,FALSE)&amp;"", "")</f>
        <v/>
      </c>
      <c r="AJ120" t="str">
        <f ca="1">IFERROR(VLOOKUP(Funde_observations_osservazioni!AE123,Rust_spore_type_mapping,2,FALSE)&amp;"", "")</f>
        <v/>
      </c>
      <c r="AK120" t="str">
        <f>TRIM(Funde_observations_osservazioni!AU123)</f>
        <v/>
      </c>
      <c r="AL120" t="str">
        <f>TRIM( Funde_observations_osservazioni!AH123)</f>
        <v/>
      </c>
      <c r="AM120" t="str">
        <f>TRIM(Funde_observations_osservazioni!AI123)</f>
        <v/>
      </c>
      <c r="AN120" t="str">
        <f ca="1">IFERROR(VLOOKUP(Funde_observations_osservazioni!AG123,Table28_Herbaria[],2,FALSE)&amp;"", "")</f>
        <v/>
      </c>
      <c r="AO120" t="str">
        <f ca="1">IFERROR(VLOOKUP(Funde_observations_osservazioni!AF123,Beleg_mapping,2,FALSE)&amp;"","")</f>
        <v/>
      </c>
      <c r="AP120" t="str">
        <f>IFERROR(VLOOKUP(Funde_observations_osservazioni!AJ123,Tabelle10_literature[],2,FALSE)&amp;"", "")</f>
        <v/>
      </c>
      <c r="AQ120" t="str">
        <f>TRIM(Funde_observations_osservazioni!AV123)</f>
        <v/>
      </c>
      <c r="AR120" t="str">
        <f ca="1">IFERROR(VLOOKUP(Funde_observations_osservazioni!AK123,Rest_mapping,2,0)&amp;"","")</f>
        <v/>
      </c>
      <c r="AS120" t="str">
        <f ca="1">IFERROR(VLOOKUP(Funde_observations_osservazioni!AL123,Oeff_privat_mapping,2,0)&amp;"","")</f>
        <v/>
      </c>
      <c r="AT120" t="str">
        <f ca="1">IFERROR(VLOOKUP(Funde_observations_osservazioni!AM123,Namen_pub_mapping,2,0)&amp;"","")</f>
        <v/>
      </c>
    </row>
    <row r="121" spans="2:46" x14ac:dyDescent="0.45">
      <c r="B121" t="str">
        <f>TRIM(Funde_observations_osservazioni!B124)</f>
        <v/>
      </c>
      <c r="C121" t="str">
        <f>TRIM(Funde_observations_osservazioni!C124)</f>
        <v/>
      </c>
      <c r="D121" t="str">
        <f>TRIM(Funde_observations_osservazioni!D124)</f>
        <v/>
      </c>
      <c r="E121" t="str">
        <f>TRIM(Funde_observations_osservazioni!AN124)</f>
        <v/>
      </c>
      <c r="F121" t="str">
        <f>TRIM(Funde_observations_osservazioni!AO124)</f>
        <v/>
      </c>
      <c r="G121" t="str">
        <f>TRIM(Funde_observations_osservazioni!AP124)</f>
        <v/>
      </c>
      <c r="H121" t="str">
        <f>TRIM(Funde_observations_osservazioni!AQ124)</f>
        <v/>
      </c>
      <c r="I121" t="str">
        <f>TRIM(Funde_observations_osservazioni!AR124)</f>
        <v/>
      </c>
      <c r="J121" t="str">
        <f>TRIM(Funde_observations_osservazioni!AS124)</f>
        <v/>
      </c>
      <c r="K121" t="str">
        <f>IFERROR(VLOOKUP(Funde_observations_osservazioni!E124,Table31_Praezis[], 2, FALSE)&amp;"", "")</f>
        <v/>
      </c>
      <c r="L121" t="str">
        <f>TRIM(Funde_observations_osservazioni!AT124)</f>
        <v/>
      </c>
      <c r="M121" t="str">
        <f>TRIM(Funde_observations_osservazioni!F124)</f>
        <v/>
      </c>
      <c r="N121" t="str">
        <f>TRIM(Funde_observations_osservazioni!G124)</f>
        <v/>
      </c>
      <c r="O121" t="str">
        <f>TRIM(Funde_observations_osservazioni!H124)</f>
        <v/>
      </c>
      <c r="P121" s="161" t="str">
        <f>IF(Funde_observations_osservazioni!I124=0, "", TEXT(Funde_observations_osservazioni!I124,"dd/mm/yyyy"))</f>
        <v/>
      </c>
      <c r="Q121" t="str">
        <f>IFERROR(VLOOKUP(Funde_observations_osservazioni!J124,Table32_Datkante[],2,FALSE)&amp;"",  "")</f>
        <v/>
      </c>
      <c r="R121" t="str">
        <f>Funde_observations_osservazioni!K124&amp;""</f>
        <v/>
      </c>
      <c r="S121" t="str">
        <f>Funde_observations_osservazioni!L124&amp;""</f>
        <v/>
      </c>
      <c r="T121" t="str">
        <f>Funde_observations_osservazioni!N124&amp;""</f>
        <v/>
      </c>
      <c r="U121" t="str">
        <f>Funde_observations_osservazioni!O124&amp;""</f>
        <v/>
      </c>
      <c r="V121" t="str">
        <f>Funde_observations_osservazioni!P124&amp;""</f>
        <v/>
      </c>
      <c r="W121" t="str">
        <f ca="1">IFERROR(VLOOKUP(Funde_observations_osservazioni!V124,Table30_Delarze[],2,FALSE)&amp;"", "")</f>
        <v/>
      </c>
      <c r="X121" t="str">
        <f>IFERROR(VLOOKUP(Funde_observations_osservazioni!R124,Table6_Subgrob[],2,FALSE)&amp;"","")</f>
        <v/>
      </c>
      <c r="Y121" t="str">
        <f>IFERROR(VLOOKUP(Funde_observations_osservazioni!S124,#REF!,2,FALSE)&amp;"", "")</f>
        <v/>
      </c>
      <c r="Z121" t="str">
        <f ca="1">IFERROR(VLOOKUP(Funde_observations_osservazioni!W124,Table245_Host_tree[],2,FALSE)&amp;"", "")</f>
        <v/>
      </c>
      <c r="AA121" t="str">
        <f>TRIM(Funde_observations_osservazioni!X124)</f>
        <v/>
      </c>
      <c r="AB121" t="str">
        <f>TRIM(Funde_observations_osservazioni!Y124)</f>
        <v/>
      </c>
      <c r="AC121" t="str">
        <f ca="1">IFERROR(VLOOKUP(Funde_observations_osservazioni!T124,Holzabgr_mapping,2,FALSE)&amp;"", "")</f>
        <v/>
      </c>
      <c r="AD121" t="str">
        <f ca="1">IFERROR(VLOOKUP(Funde_observations_osservazioni!U124,Holzqual_mapping,2,FALSE)&amp;"", "")</f>
        <v/>
      </c>
      <c r="AE121" t="str">
        <f ca="1">IFERROR(VLOOKUP(Funde_observations_osservazioni!Z124,Table24_Near_tree[],2,FALSE)&amp;"", "")</f>
        <v/>
      </c>
      <c r="AF121" t="str">
        <f ca="1">IFERROR(VLOOKUP(Funde_observations_osservazioni!AA124,Table24_Near_tree[],2,FALSE)&amp;"", "")</f>
        <v/>
      </c>
      <c r="AG121" t="str">
        <f ca="1">IFERROR(VLOOKUP(Funde_observations_osservazioni!AB124,Table24_Near_tree[],2,FALSE)&amp;"", "")</f>
        <v/>
      </c>
      <c r="AH121" t="str">
        <f ca="1">IFERROR(VLOOKUP(Funde_observations_osservazioni!AC124,Anzfrk_mapping,2,FALSE)&amp;"", "")</f>
        <v/>
      </c>
      <c r="AI121" t="str">
        <f ca="1">IFERROR(VLOOKUP(Funde_observations_osservazioni!AD124,Sex_stage_mapping,2,FALSE)&amp;"", "")</f>
        <v/>
      </c>
      <c r="AJ121" t="str">
        <f ca="1">IFERROR(VLOOKUP(Funde_observations_osservazioni!AE124,Rust_spore_type_mapping,2,FALSE)&amp;"", "")</f>
        <v/>
      </c>
      <c r="AK121" t="str">
        <f>TRIM(Funde_observations_osservazioni!AU124)</f>
        <v/>
      </c>
      <c r="AL121" t="str">
        <f>TRIM( Funde_observations_osservazioni!AH124)</f>
        <v/>
      </c>
      <c r="AM121" t="str">
        <f>TRIM(Funde_observations_osservazioni!AI124)</f>
        <v/>
      </c>
      <c r="AN121" t="str">
        <f ca="1">IFERROR(VLOOKUP(Funde_observations_osservazioni!AG124,Table28_Herbaria[],2,FALSE)&amp;"", "")</f>
        <v/>
      </c>
      <c r="AO121" t="str">
        <f ca="1">IFERROR(VLOOKUP(Funde_observations_osservazioni!AF124,Beleg_mapping,2,FALSE)&amp;"","")</f>
        <v/>
      </c>
      <c r="AP121" t="str">
        <f>IFERROR(VLOOKUP(Funde_observations_osservazioni!AJ124,Tabelle10_literature[],2,FALSE)&amp;"", "")</f>
        <v/>
      </c>
      <c r="AQ121" t="str">
        <f>TRIM(Funde_observations_osservazioni!AV124)</f>
        <v/>
      </c>
      <c r="AR121" t="str">
        <f ca="1">IFERROR(VLOOKUP(Funde_observations_osservazioni!AK124,Rest_mapping,2,0)&amp;"","")</f>
        <v/>
      </c>
      <c r="AS121" t="str">
        <f ca="1">IFERROR(VLOOKUP(Funde_observations_osservazioni!AL124,Oeff_privat_mapping,2,0)&amp;"","")</f>
        <v/>
      </c>
      <c r="AT121" t="str">
        <f ca="1">IFERROR(VLOOKUP(Funde_observations_osservazioni!AM124,Namen_pub_mapping,2,0)&amp;"","")</f>
        <v/>
      </c>
    </row>
    <row r="122" spans="2:46" x14ac:dyDescent="0.45">
      <c r="B122" t="str">
        <f>TRIM(Funde_observations_osservazioni!B125)</f>
        <v/>
      </c>
      <c r="C122" t="str">
        <f>TRIM(Funde_observations_osservazioni!C125)</f>
        <v/>
      </c>
      <c r="D122" t="str">
        <f>TRIM(Funde_observations_osservazioni!D125)</f>
        <v/>
      </c>
      <c r="E122" t="str">
        <f>TRIM(Funde_observations_osservazioni!AN125)</f>
        <v/>
      </c>
      <c r="F122" t="str">
        <f>TRIM(Funde_observations_osservazioni!AO125)</f>
        <v/>
      </c>
      <c r="G122" t="str">
        <f>TRIM(Funde_observations_osservazioni!AP125)</f>
        <v/>
      </c>
      <c r="H122" t="str">
        <f>TRIM(Funde_observations_osservazioni!AQ125)</f>
        <v/>
      </c>
      <c r="I122" t="str">
        <f>TRIM(Funde_observations_osservazioni!AR125)</f>
        <v/>
      </c>
      <c r="J122" t="str">
        <f>TRIM(Funde_observations_osservazioni!AS125)</f>
        <v/>
      </c>
      <c r="K122" t="str">
        <f>IFERROR(VLOOKUP(Funde_observations_osservazioni!E125,Table31_Praezis[], 2, FALSE)&amp;"", "")</f>
        <v/>
      </c>
      <c r="L122" t="str">
        <f>TRIM(Funde_observations_osservazioni!AT125)</f>
        <v/>
      </c>
      <c r="M122" t="str">
        <f>TRIM(Funde_observations_osservazioni!F125)</f>
        <v/>
      </c>
      <c r="N122" t="str">
        <f>TRIM(Funde_observations_osservazioni!G125)</f>
        <v/>
      </c>
      <c r="O122" t="str">
        <f>TRIM(Funde_observations_osservazioni!H125)</f>
        <v/>
      </c>
      <c r="P122" s="161" t="str">
        <f>IF(Funde_observations_osservazioni!I125=0, "", TEXT(Funde_observations_osservazioni!I125,"dd/mm/yyyy"))</f>
        <v/>
      </c>
      <c r="Q122" t="str">
        <f>IFERROR(VLOOKUP(Funde_observations_osservazioni!J125,Table32_Datkante[],2,FALSE)&amp;"",  "")</f>
        <v/>
      </c>
      <c r="R122" t="str">
        <f>Funde_observations_osservazioni!K125&amp;""</f>
        <v/>
      </c>
      <c r="S122" t="str">
        <f>Funde_observations_osservazioni!L125&amp;""</f>
        <v/>
      </c>
      <c r="T122" t="str">
        <f>Funde_observations_osservazioni!N125&amp;""</f>
        <v/>
      </c>
      <c r="U122" t="str">
        <f>Funde_observations_osservazioni!O125&amp;""</f>
        <v/>
      </c>
      <c r="V122" t="str">
        <f>Funde_observations_osservazioni!P125&amp;""</f>
        <v/>
      </c>
      <c r="W122" t="str">
        <f ca="1">IFERROR(VLOOKUP(Funde_observations_osservazioni!V125,Table30_Delarze[],2,FALSE)&amp;"", "")</f>
        <v/>
      </c>
      <c r="X122" t="str">
        <f>IFERROR(VLOOKUP(Funde_observations_osservazioni!R125,Table6_Subgrob[],2,FALSE)&amp;"","")</f>
        <v/>
      </c>
      <c r="Y122" t="str">
        <f>IFERROR(VLOOKUP(Funde_observations_osservazioni!S125,#REF!,2,FALSE)&amp;"", "")</f>
        <v/>
      </c>
      <c r="Z122" t="str">
        <f ca="1">IFERROR(VLOOKUP(Funde_observations_osservazioni!W125,Table245_Host_tree[],2,FALSE)&amp;"", "")</f>
        <v/>
      </c>
      <c r="AA122" t="str">
        <f>TRIM(Funde_observations_osservazioni!X125)</f>
        <v/>
      </c>
      <c r="AB122" t="str">
        <f>TRIM(Funde_observations_osservazioni!Y125)</f>
        <v/>
      </c>
      <c r="AC122" t="str">
        <f ca="1">IFERROR(VLOOKUP(Funde_observations_osservazioni!T125,Holzabgr_mapping,2,FALSE)&amp;"", "")</f>
        <v/>
      </c>
      <c r="AD122" t="str">
        <f ca="1">IFERROR(VLOOKUP(Funde_observations_osservazioni!U125,Holzqual_mapping,2,FALSE)&amp;"", "")</f>
        <v/>
      </c>
      <c r="AE122" t="str">
        <f ca="1">IFERROR(VLOOKUP(Funde_observations_osservazioni!Z125,Table24_Near_tree[],2,FALSE)&amp;"", "")</f>
        <v/>
      </c>
      <c r="AF122" t="str">
        <f ca="1">IFERROR(VLOOKUP(Funde_observations_osservazioni!AA125,Table24_Near_tree[],2,FALSE)&amp;"", "")</f>
        <v/>
      </c>
      <c r="AG122" t="str">
        <f ca="1">IFERROR(VLOOKUP(Funde_observations_osservazioni!AB125,Table24_Near_tree[],2,FALSE)&amp;"", "")</f>
        <v/>
      </c>
      <c r="AH122" t="str">
        <f ca="1">IFERROR(VLOOKUP(Funde_observations_osservazioni!AC125,Anzfrk_mapping,2,FALSE)&amp;"", "")</f>
        <v/>
      </c>
      <c r="AI122" t="str">
        <f ca="1">IFERROR(VLOOKUP(Funde_observations_osservazioni!AD125,Sex_stage_mapping,2,FALSE)&amp;"", "")</f>
        <v/>
      </c>
      <c r="AJ122" t="str">
        <f ca="1">IFERROR(VLOOKUP(Funde_observations_osservazioni!AE125,Rust_spore_type_mapping,2,FALSE)&amp;"", "")</f>
        <v/>
      </c>
      <c r="AK122" t="str">
        <f>TRIM(Funde_observations_osservazioni!AU125)</f>
        <v/>
      </c>
      <c r="AL122" t="str">
        <f>TRIM( Funde_observations_osservazioni!AH125)</f>
        <v/>
      </c>
      <c r="AM122" t="str">
        <f>TRIM(Funde_observations_osservazioni!AI125)</f>
        <v/>
      </c>
      <c r="AN122" t="str">
        <f ca="1">IFERROR(VLOOKUP(Funde_observations_osservazioni!AG125,Table28_Herbaria[],2,FALSE)&amp;"", "")</f>
        <v/>
      </c>
      <c r="AO122" t="str">
        <f ca="1">IFERROR(VLOOKUP(Funde_observations_osservazioni!AF125,Beleg_mapping,2,FALSE)&amp;"","")</f>
        <v/>
      </c>
      <c r="AP122" t="str">
        <f>IFERROR(VLOOKUP(Funde_observations_osservazioni!AJ125,Tabelle10_literature[],2,FALSE)&amp;"", "")</f>
        <v/>
      </c>
      <c r="AQ122" t="str">
        <f>TRIM(Funde_observations_osservazioni!AV125)</f>
        <v/>
      </c>
      <c r="AR122" t="str">
        <f ca="1">IFERROR(VLOOKUP(Funde_observations_osservazioni!AK125,Rest_mapping,2,0)&amp;"","")</f>
        <v/>
      </c>
      <c r="AS122" t="str">
        <f ca="1">IFERROR(VLOOKUP(Funde_observations_osservazioni!AL125,Oeff_privat_mapping,2,0)&amp;"","")</f>
        <v/>
      </c>
      <c r="AT122" t="str">
        <f ca="1">IFERROR(VLOOKUP(Funde_observations_osservazioni!AM125,Namen_pub_mapping,2,0)&amp;"","")</f>
        <v/>
      </c>
    </row>
    <row r="123" spans="2:46" x14ac:dyDescent="0.45">
      <c r="B123" t="str">
        <f>TRIM(Funde_observations_osservazioni!B126)</f>
        <v/>
      </c>
      <c r="C123" t="str">
        <f>TRIM(Funde_observations_osservazioni!C126)</f>
        <v/>
      </c>
      <c r="D123" t="str">
        <f>TRIM(Funde_observations_osservazioni!D126)</f>
        <v/>
      </c>
      <c r="E123" t="str">
        <f>TRIM(Funde_observations_osservazioni!AN126)</f>
        <v/>
      </c>
      <c r="F123" t="str">
        <f>TRIM(Funde_observations_osservazioni!AO126)</f>
        <v/>
      </c>
      <c r="G123" t="str">
        <f>TRIM(Funde_observations_osservazioni!AP126)</f>
        <v/>
      </c>
      <c r="H123" t="str">
        <f>TRIM(Funde_observations_osservazioni!AQ126)</f>
        <v/>
      </c>
      <c r="I123" t="str">
        <f>TRIM(Funde_observations_osservazioni!AR126)</f>
        <v/>
      </c>
      <c r="J123" t="str">
        <f>TRIM(Funde_observations_osservazioni!AS126)</f>
        <v/>
      </c>
      <c r="K123" t="str">
        <f>IFERROR(VLOOKUP(Funde_observations_osservazioni!E126,Table31_Praezis[], 2, FALSE)&amp;"", "")</f>
        <v/>
      </c>
      <c r="L123" t="str">
        <f>TRIM(Funde_observations_osservazioni!AT126)</f>
        <v/>
      </c>
      <c r="M123" t="str">
        <f>TRIM(Funde_observations_osservazioni!F126)</f>
        <v/>
      </c>
      <c r="N123" t="str">
        <f>TRIM(Funde_observations_osservazioni!G126)</f>
        <v/>
      </c>
      <c r="O123" t="str">
        <f>TRIM(Funde_observations_osservazioni!H126)</f>
        <v/>
      </c>
      <c r="P123" s="161" t="str">
        <f>IF(Funde_observations_osservazioni!I126=0, "", TEXT(Funde_observations_osservazioni!I126,"dd/mm/yyyy"))</f>
        <v/>
      </c>
      <c r="Q123" t="str">
        <f>IFERROR(VLOOKUP(Funde_observations_osservazioni!J126,Table32_Datkante[],2,FALSE)&amp;"",  "")</f>
        <v/>
      </c>
      <c r="R123" t="str">
        <f>Funde_observations_osservazioni!K126&amp;""</f>
        <v/>
      </c>
      <c r="S123" t="str">
        <f>Funde_observations_osservazioni!L126&amp;""</f>
        <v/>
      </c>
      <c r="T123" t="str">
        <f>Funde_observations_osservazioni!N126&amp;""</f>
        <v/>
      </c>
      <c r="U123" t="str">
        <f>Funde_observations_osservazioni!O126&amp;""</f>
        <v/>
      </c>
      <c r="V123" t="str">
        <f>Funde_observations_osservazioni!P126&amp;""</f>
        <v/>
      </c>
      <c r="W123" t="str">
        <f ca="1">IFERROR(VLOOKUP(Funde_observations_osservazioni!V126,Table30_Delarze[],2,FALSE)&amp;"", "")</f>
        <v/>
      </c>
      <c r="X123" t="str">
        <f>IFERROR(VLOOKUP(Funde_observations_osservazioni!R126,Table6_Subgrob[],2,FALSE)&amp;"","")</f>
        <v/>
      </c>
      <c r="Y123" t="str">
        <f>IFERROR(VLOOKUP(Funde_observations_osservazioni!S126,#REF!,2,FALSE)&amp;"", "")</f>
        <v/>
      </c>
      <c r="Z123" t="str">
        <f ca="1">IFERROR(VLOOKUP(Funde_observations_osservazioni!W126,Table245_Host_tree[],2,FALSE)&amp;"", "")</f>
        <v/>
      </c>
      <c r="AA123" t="str">
        <f>TRIM(Funde_observations_osservazioni!X126)</f>
        <v/>
      </c>
      <c r="AB123" t="str">
        <f>TRIM(Funde_observations_osservazioni!Y126)</f>
        <v/>
      </c>
      <c r="AC123" t="str">
        <f ca="1">IFERROR(VLOOKUP(Funde_observations_osservazioni!T126,Holzabgr_mapping,2,FALSE)&amp;"", "")</f>
        <v/>
      </c>
      <c r="AD123" t="str">
        <f ca="1">IFERROR(VLOOKUP(Funde_observations_osservazioni!U126,Holzqual_mapping,2,FALSE)&amp;"", "")</f>
        <v/>
      </c>
      <c r="AE123" t="str">
        <f ca="1">IFERROR(VLOOKUP(Funde_observations_osservazioni!Z126,Table24_Near_tree[],2,FALSE)&amp;"", "")</f>
        <v/>
      </c>
      <c r="AF123" t="str">
        <f ca="1">IFERROR(VLOOKUP(Funde_observations_osservazioni!AA126,Table24_Near_tree[],2,FALSE)&amp;"", "")</f>
        <v/>
      </c>
      <c r="AG123" t="str">
        <f ca="1">IFERROR(VLOOKUP(Funde_observations_osservazioni!AB126,Table24_Near_tree[],2,FALSE)&amp;"", "")</f>
        <v/>
      </c>
      <c r="AH123" t="str">
        <f ca="1">IFERROR(VLOOKUP(Funde_observations_osservazioni!AC126,Anzfrk_mapping,2,FALSE)&amp;"", "")</f>
        <v/>
      </c>
      <c r="AI123" t="str">
        <f ca="1">IFERROR(VLOOKUP(Funde_observations_osservazioni!AD126,Sex_stage_mapping,2,FALSE)&amp;"", "")</f>
        <v/>
      </c>
      <c r="AJ123" t="str">
        <f ca="1">IFERROR(VLOOKUP(Funde_observations_osservazioni!AE126,Rust_spore_type_mapping,2,FALSE)&amp;"", "")</f>
        <v/>
      </c>
      <c r="AK123" t="str">
        <f>TRIM(Funde_observations_osservazioni!AU126)</f>
        <v/>
      </c>
      <c r="AL123" t="str">
        <f>TRIM( Funde_observations_osservazioni!AH126)</f>
        <v/>
      </c>
      <c r="AM123" t="str">
        <f>TRIM(Funde_observations_osservazioni!AI126)</f>
        <v/>
      </c>
      <c r="AN123" t="str">
        <f ca="1">IFERROR(VLOOKUP(Funde_observations_osservazioni!AG126,Table28_Herbaria[],2,FALSE)&amp;"", "")</f>
        <v/>
      </c>
      <c r="AO123" t="str">
        <f ca="1">IFERROR(VLOOKUP(Funde_observations_osservazioni!AF126,Beleg_mapping,2,FALSE)&amp;"","")</f>
        <v/>
      </c>
      <c r="AP123" t="str">
        <f>IFERROR(VLOOKUP(Funde_observations_osservazioni!AJ126,Tabelle10_literature[],2,FALSE)&amp;"", "")</f>
        <v/>
      </c>
      <c r="AQ123" t="str">
        <f>TRIM(Funde_observations_osservazioni!AV126)</f>
        <v/>
      </c>
      <c r="AR123" t="str">
        <f ca="1">IFERROR(VLOOKUP(Funde_observations_osservazioni!AK126,Rest_mapping,2,0)&amp;"","")</f>
        <v/>
      </c>
      <c r="AS123" t="str">
        <f ca="1">IFERROR(VLOOKUP(Funde_observations_osservazioni!AL126,Oeff_privat_mapping,2,0)&amp;"","")</f>
        <v/>
      </c>
      <c r="AT123" t="str">
        <f ca="1">IFERROR(VLOOKUP(Funde_observations_osservazioni!AM126,Namen_pub_mapping,2,0)&amp;"","")</f>
        <v/>
      </c>
    </row>
    <row r="124" spans="2:46" x14ac:dyDescent="0.45">
      <c r="B124" t="str">
        <f>TRIM(Funde_observations_osservazioni!B127)</f>
        <v/>
      </c>
      <c r="C124" t="str">
        <f>TRIM(Funde_observations_osservazioni!C127)</f>
        <v/>
      </c>
      <c r="D124" t="str">
        <f>TRIM(Funde_observations_osservazioni!D127)</f>
        <v/>
      </c>
      <c r="E124" t="str">
        <f>TRIM(Funde_observations_osservazioni!AN127)</f>
        <v/>
      </c>
      <c r="F124" t="str">
        <f>TRIM(Funde_observations_osservazioni!AO127)</f>
        <v/>
      </c>
      <c r="G124" t="str">
        <f>TRIM(Funde_observations_osservazioni!AP127)</f>
        <v/>
      </c>
      <c r="H124" t="str">
        <f>TRIM(Funde_observations_osservazioni!AQ127)</f>
        <v/>
      </c>
      <c r="I124" t="str">
        <f>TRIM(Funde_observations_osservazioni!AR127)</f>
        <v/>
      </c>
      <c r="J124" t="str">
        <f>TRIM(Funde_observations_osservazioni!AS127)</f>
        <v/>
      </c>
      <c r="K124" t="str">
        <f>IFERROR(VLOOKUP(Funde_observations_osservazioni!E127,Table31_Praezis[], 2, FALSE)&amp;"", "")</f>
        <v/>
      </c>
      <c r="L124" t="str">
        <f>TRIM(Funde_observations_osservazioni!AT127)</f>
        <v/>
      </c>
      <c r="M124" t="str">
        <f>TRIM(Funde_observations_osservazioni!F127)</f>
        <v/>
      </c>
      <c r="N124" t="str">
        <f>TRIM(Funde_observations_osservazioni!G127)</f>
        <v/>
      </c>
      <c r="O124" t="str">
        <f>TRIM(Funde_observations_osservazioni!H127)</f>
        <v/>
      </c>
      <c r="P124" s="161" t="str">
        <f>IF(Funde_observations_osservazioni!I127=0, "", TEXT(Funde_observations_osservazioni!I127,"dd/mm/yyyy"))</f>
        <v/>
      </c>
      <c r="Q124" t="str">
        <f>IFERROR(VLOOKUP(Funde_observations_osservazioni!J127,Table32_Datkante[],2,FALSE)&amp;"",  "")</f>
        <v/>
      </c>
      <c r="R124" t="str">
        <f>Funde_observations_osservazioni!K127&amp;""</f>
        <v/>
      </c>
      <c r="S124" t="str">
        <f>Funde_observations_osservazioni!L127&amp;""</f>
        <v/>
      </c>
      <c r="T124" t="str">
        <f>Funde_observations_osservazioni!N127&amp;""</f>
        <v/>
      </c>
      <c r="U124" t="str">
        <f>Funde_observations_osservazioni!O127&amp;""</f>
        <v/>
      </c>
      <c r="V124" t="str">
        <f>Funde_observations_osservazioni!P127&amp;""</f>
        <v/>
      </c>
      <c r="W124" t="str">
        <f ca="1">IFERROR(VLOOKUP(Funde_observations_osservazioni!V127,Table30_Delarze[],2,FALSE)&amp;"", "")</f>
        <v/>
      </c>
      <c r="X124" t="str">
        <f>IFERROR(VLOOKUP(Funde_observations_osservazioni!R127,Table6_Subgrob[],2,FALSE)&amp;"","")</f>
        <v/>
      </c>
      <c r="Y124" t="str">
        <f>IFERROR(VLOOKUP(Funde_observations_osservazioni!S127,#REF!,2,FALSE)&amp;"", "")</f>
        <v/>
      </c>
      <c r="Z124" t="str">
        <f ca="1">IFERROR(VLOOKUP(Funde_observations_osservazioni!W127,Table245_Host_tree[],2,FALSE)&amp;"", "")</f>
        <v/>
      </c>
      <c r="AA124" t="str">
        <f>TRIM(Funde_observations_osservazioni!X127)</f>
        <v/>
      </c>
      <c r="AB124" t="str">
        <f>TRIM(Funde_observations_osservazioni!Y127)</f>
        <v/>
      </c>
      <c r="AC124" t="str">
        <f ca="1">IFERROR(VLOOKUP(Funde_observations_osservazioni!T127,Holzabgr_mapping,2,FALSE)&amp;"", "")</f>
        <v/>
      </c>
      <c r="AD124" t="str">
        <f ca="1">IFERROR(VLOOKUP(Funde_observations_osservazioni!U127,Holzqual_mapping,2,FALSE)&amp;"", "")</f>
        <v/>
      </c>
      <c r="AE124" t="str">
        <f ca="1">IFERROR(VLOOKUP(Funde_observations_osservazioni!Z127,Table24_Near_tree[],2,FALSE)&amp;"", "")</f>
        <v/>
      </c>
      <c r="AF124" t="str">
        <f ca="1">IFERROR(VLOOKUP(Funde_observations_osservazioni!AA127,Table24_Near_tree[],2,FALSE)&amp;"", "")</f>
        <v/>
      </c>
      <c r="AG124" t="str">
        <f ca="1">IFERROR(VLOOKUP(Funde_observations_osservazioni!AB127,Table24_Near_tree[],2,FALSE)&amp;"", "")</f>
        <v/>
      </c>
      <c r="AH124" t="str">
        <f ca="1">IFERROR(VLOOKUP(Funde_observations_osservazioni!AC127,Anzfrk_mapping,2,FALSE)&amp;"", "")</f>
        <v/>
      </c>
      <c r="AI124" t="str">
        <f ca="1">IFERROR(VLOOKUP(Funde_observations_osservazioni!AD127,Sex_stage_mapping,2,FALSE)&amp;"", "")</f>
        <v/>
      </c>
      <c r="AJ124" t="str">
        <f ca="1">IFERROR(VLOOKUP(Funde_observations_osservazioni!AE127,Rust_spore_type_mapping,2,FALSE)&amp;"", "")</f>
        <v/>
      </c>
      <c r="AK124" t="str">
        <f>TRIM(Funde_observations_osservazioni!AU127)</f>
        <v/>
      </c>
      <c r="AL124" t="str">
        <f>TRIM( Funde_observations_osservazioni!AH127)</f>
        <v/>
      </c>
      <c r="AM124" t="str">
        <f>TRIM(Funde_observations_osservazioni!AI127)</f>
        <v/>
      </c>
      <c r="AN124" t="str">
        <f ca="1">IFERROR(VLOOKUP(Funde_observations_osservazioni!AG127,Table28_Herbaria[],2,FALSE)&amp;"", "")</f>
        <v/>
      </c>
      <c r="AO124" t="str">
        <f ca="1">IFERROR(VLOOKUP(Funde_observations_osservazioni!AF127,Beleg_mapping,2,FALSE)&amp;"","")</f>
        <v/>
      </c>
      <c r="AP124" t="str">
        <f>IFERROR(VLOOKUP(Funde_observations_osservazioni!AJ127,Tabelle10_literature[],2,FALSE)&amp;"", "")</f>
        <v/>
      </c>
      <c r="AQ124" t="str">
        <f>TRIM(Funde_observations_osservazioni!AV127)</f>
        <v/>
      </c>
      <c r="AR124" t="str">
        <f ca="1">IFERROR(VLOOKUP(Funde_observations_osservazioni!AK127,Rest_mapping,2,0)&amp;"","")</f>
        <v/>
      </c>
      <c r="AS124" t="str">
        <f ca="1">IFERROR(VLOOKUP(Funde_observations_osservazioni!AL127,Oeff_privat_mapping,2,0)&amp;"","")</f>
        <v/>
      </c>
      <c r="AT124" t="str">
        <f ca="1">IFERROR(VLOOKUP(Funde_observations_osservazioni!AM127,Namen_pub_mapping,2,0)&amp;"","")</f>
        <v/>
      </c>
    </row>
    <row r="125" spans="2:46" x14ac:dyDescent="0.45">
      <c r="B125" t="str">
        <f>TRIM(Funde_observations_osservazioni!B128)</f>
        <v/>
      </c>
      <c r="C125" t="str">
        <f>TRIM(Funde_observations_osservazioni!C128)</f>
        <v/>
      </c>
      <c r="D125" t="str">
        <f>TRIM(Funde_observations_osservazioni!D128)</f>
        <v/>
      </c>
      <c r="E125" t="str">
        <f>TRIM(Funde_observations_osservazioni!AN128)</f>
        <v/>
      </c>
      <c r="F125" t="str">
        <f>TRIM(Funde_observations_osservazioni!AO128)</f>
        <v/>
      </c>
      <c r="G125" t="str">
        <f>TRIM(Funde_observations_osservazioni!AP128)</f>
        <v/>
      </c>
      <c r="H125" t="str">
        <f>TRIM(Funde_observations_osservazioni!AQ128)</f>
        <v/>
      </c>
      <c r="I125" t="str">
        <f>TRIM(Funde_observations_osservazioni!AR128)</f>
        <v/>
      </c>
      <c r="J125" t="str">
        <f>TRIM(Funde_observations_osservazioni!AS128)</f>
        <v/>
      </c>
      <c r="K125" t="str">
        <f>IFERROR(VLOOKUP(Funde_observations_osservazioni!E128,Table31_Praezis[], 2, FALSE)&amp;"", "")</f>
        <v/>
      </c>
      <c r="L125" t="str">
        <f>TRIM(Funde_observations_osservazioni!AT128)</f>
        <v/>
      </c>
      <c r="M125" t="str">
        <f>TRIM(Funde_observations_osservazioni!F128)</f>
        <v/>
      </c>
      <c r="N125" t="str">
        <f>TRIM(Funde_observations_osservazioni!G128)</f>
        <v/>
      </c>
      <c r="O125" t="str">
        <f>TRIM(Funde_observations_osservazioni!H128)</f>
        <v/>
      </c>
      <c r="P125" s="161" t="str">
        <f>IF(Funde_observations_osservazioni!I128=0, "", TEXT(Funde_observations_osservazioni!I128,"dd/mm/yyyy"))</f>
        <v/>
      </c>
      <c r="Q125" t="str">
        <f>IFERROR(VLOOKUP(Funde_observations_osservazioni!J128,Table32_Datkante[],2,FALSE)&amp;"",  "")</f>
        <v/>
      </c>
      <c r="R125" t="str">
        <f>Funde_observations_osservazioni!K128&amp;""</f>
        <v/>
      </c>
      <c r="S125" t="str">
        <f>Funde_observations_osservazioni!L128&amp;""</f>
        <v/>
      </c>
      <c r="T125" t="str">
        <f>Funde_observations_osservazioni!N128&amp;""</f>
        <v/>
      </c>
      <c r="U125" t="str">
        <f>Funde_observations_osservazioni!O128&amp;""</f>
        <v/>
      </c>
      <c r="V125" t="str">
        <f>Funde_observations_osservazioni!P128&amp;""</f>
        <v/>
      </c>
      <c r="W125" t="str">
        <f ca="1">IFERROR(VLOOKUP(Funde_observations_osservazioni!V128,Table30_Delarze[],2,FALSE)&amp;"", "")</f>
        <v/>
      </c>
      <c r="X125" t="str">
        <f>IFERROR(VLOOKUP(Funde_observations_osservazioni!R128,Table6_Subgrob[],2,FALSE)&amp;"","")</f>
        <v/>
      </c>
      <c r="Y125" t="str">
        <f>IFERROR(VLOOKUP(Funde_observations_osservazioni!S128,#REF!,2,FALSE)&amp;"", "")</f>
        <v/>
      </c>
      <c r="Z125" t="str">
        <f ca="1">IFERROR(VLOOKUP(Funde_observations_osservazioni!W128,Table245_Host_tree[],2,FALSE)&amp;"", "")</f>
        <v/>
      </c>
      <c r="AA125" t="str">
        <f>TRIM(Funde_observations_osservazioni!X128)</f>
        <v/>
      </c>
      <c r="AB125" t="str">
        <f>TRIM(Funde_observations_osservazioni!Y128)</f>
        <v/>
      </c>
      <c r="AC125" t="str">
        <f ca="1">IFERROR(VLOOKUP(Funde_observations_osservazioni!T128,Holzabgr_mapping,2,FALSE)&amp;"", "")</f>
        <v/>
      </c>
      <c r="AD125" t="str">
        <f ca="1">IFERROR(VLOOKUP(Funde_observations_osservazioni!U128,Holzqual_mapping,2,FALSE)&amp;"", "")</f>
        <v/>
      </c>
      <c r="AE125" t="str">
        <f ca="1">IFERROR(VLOOKUP(Funde_observations_osservazioni!Z128,Table24_Near_tree[],2,FALSE)&amp;"", "")</f>
        <v/>
      </c>
      <c r="AF125" t="str">
        <f ca="1">IFERROR(VLOOKUP(Funde_observations_osservazioni!AA128,Table24_Near_tree[],2,FALSE)&amp;"", "")</f>
        <v/>
      </c>
      <c r="AG125" t="str">
        <f ca="1">IFERROR(VLOOKUP(Funde_observations_osservazioni!AB128,Table24_Near_tree[],2,FALSE)&amp;"", "")</f>
        <v/>
      </c>
      <c r="AH125" t="str">
        <f ca="1">IFERROR(VLOOKUP(Funde_observations_osservazioni!AC128,Anzfrk_mapping,2,FALSE)&amp;"", "")</f>
        <v/>
      </c>
      <c r="AI125" t="str">
        <f ca="1">IFERROR(VLOOKUP(Funde_observations_osservazioni!AD128,Sex_stage_mapping,2,FALSE)&amp;"", "")</f>
        <v/>
      </c>
      <c r="AJ125" t="str">
        <f ca="1">IFERROR(VLOOKUP(Funde_observations_osservazioni!AE128,Rust_spore_type_mapping,2,FALSE)&amp;"", "")</f>
        <v/>
      </c>
      <c r="AK125" t="str">
        <f>TRIM(Funde_observations_osservazioni!AU128)</f>
        <v/>
      </c>
      <c r="AL125" t="str">
        <f>TRIM( Funde_observations_osservazioni!AH128)</f>
        <v/>
      </c>
      <c r="AM125" t="str">
        <f>TRIM(Funde_observations_osservazioni!AI128)</f>
        <v/>
      </c>
      <c r="AN125" t="str">
        <f ca="1">IFERROR(VLOOKUP(Funde_observations_osservazioni!AG128,Table28_Herbaria[],2,FALSE)&amp;"", "")</f>
        <v/>
      </c>
      <c r="AO125" t="str">
        <f ca="1">IFERROR(VLOOKUP(Funde_observations_osservazioni!AF128,Beleg_mapping,2,FALSE)&amp;"","")</f>
        <v/>
      </c>
      <c r="AP125" t="str">
        <f>IFERROR(VLOOKUP(Funde_observations_osservazioni!AJ128,Tabelle10_literature[],2,FALSE)&amp;"", "")</f>
        <v/>
      </c>
      <c r="AQ125" t="str">
        <f>TRIM(Funde_observations_osservazioni!AV128)</f>
        <v/>
      </c>
      <c r="AR125" t="str">
        <f ca="1">IFERROR(VLOOKUP(Funde_observations_osservazioni!AK128,Rest_mapping,2,0)&amp;"","")</f>
        <v/>
      </c>
      <c r="AS125" t="str">
        <f ca="1">IFERROR(VLOOKUP(Funde_observations_osservazioni!AL128,Oeff_privat_mapping,2,0)&amp;"","")</f>
        <v/>
      </c>
      <c r="AT125" t="str">
        <f ca="1">IFERROR(VLOOKUP(Funde_observations_osservazioni!AM128,Namen_pub_mapping,2,0)&amp;"","")</f>
        <v/>
      </c>
    </row>
    <row r="126" spans="2:46" x14ac:dyDescent="0.45">
      <c r="B126" t="str">
        <f>TRIM(Funde_observations_osservazioni!B129)</f>
        <v/>
      </c>
      <c r="C126" t="str">
        <f>TRIM(Funde_observations_osservazioni!C129)</f>
        <v/>
      </c>
      <c r="D126" t="str">
        <f>TRIM(Funde_observations_osservazioni!D129)</f>
        <v/>
      </c>
      <c r="E126" t="str">
        <f>TRIM(Funde_observations_osservazioni!AN129)</f>
        <v/>
      </c>
      <c r="F126" t="str">
        <f>TRIM(Funde_observations_osservazioni!AO129)</f>
        <v/>
      </c>
      <c r="G126" t="str">
        <f>TRIM(Funde_observations_osservazioni!AP129)</f>
        <v/>
      </c>
      <c r="H126" t="str">
        <f>TRIM(Funde_observations_osservazioni!AQ129)</f>
        <v/>
      </c>
      <c r="I126" t="str">
        <f>TRIM(Funde_observations_osservazioni!AR129)</f>
        <v/>
      </c>
      <c r="J126" t="str">
        <f>TRIM(Funde_observations_osservazioni!AS129)</f>
        <v/>
      </c>
      <c r="K126" t="str">
        <f>IFERROR(VLOOKUP(Funde_observations_osservazioni!E129,Table31_Praezis[], 2, FALSE)&amp;"", "")</f>
        <v/>
      </c>
      <c r="L126" t="str">
        <f>TRIM(Funde_observations_osservazioni!AT129)</f>
        <v/>
      </c>
      <c r="M126" t="str">
        <f>TRIM(Funde_observations_osservazioni!F129)</f>
        <v/>
      </c>
      <c r="N126" t="str">
        <f>TRIM(Funde_observations_osservazioni!G129)</f>
        <v/>
      </c>
      <c r="O126" t="str">
        <f>TRIM(Funde_observations_osservazioni!H129)</f>
        <v/>
      </c>
      <c r="P126" s="161" t="str">
        <f>IF(Funde_observations_osservazioni!I129=0, "", TEXT(Funde_observations_osservazioni!I129,"dd/mm/yyyy"))</f>
        <v/>
      </c>
      <c r="Q126" t="str">
        <f>IFERROR(VLOOKUP(Funde_observations_osservazioni!J129,Table32_Datkante[],2,FALSE)&amp;"",  "")</f>
        <v/>
      </c>
      <c r="R126" t="str">
        <f>Funde_observations_osservazioni!K129&amp;""</f>
        <v/>
      </c>
      <c r="S126" t="str">
        <f>Funde_observations_osservazioni!L129&amp;""</f>
        <v/>
      </c>
      <c r="T126" t="str">
        <f>Funde_observations_osservazioni!N129&amp;""</f>
        <v/>
      </c>
      <c r="U126" t="str">
        <f>Funde_observations_osservazioni!O129&amp;""</f>
        <v/>
      </c>
      <c r="V126" t="str">
        <f>Funde_observations_osservazioni!P129&amp;""</f>
        <v/>
      </c>
      <c r="W126" t="str">
        <f ca="1">IFERROR(VLOOKUP(Funde_observations_osservazioni!V129,Table30_Delarze[],2,FALSE)&amp;"", "")</f>
        <v/>
      </c>
      <c r="X126" t="str">
        <f>IFERROR(VLOOKUP(Funde_observations_osservazioni!R129,Table6_Subgrob[],2,FALSE)&amp;"","")</f>
        <v/>
      </c>
      <c r="Y126" t="str">
        <f>IFERROR(VLOOKUP(Funde_observations_osservazioni!S129,#REF!,2,FALSE)&amp;"", "")</f>
        <v/>
      </c>
      <c r="Z126" t="str">
        <f ca="1">IFERROR(VLOOKUP(Funde_observations_osservazioni!W129,Table245_Host_tree[],2,FALSE)&amp;"", "")</f>
        <v/>
      </c>
      <c r="AA126" t="str">
        <f>TRIM(Funde_observations_osservazioni!X129)</f>
        <v/>
      </c>
      <c r="AB126" t="str">
        <f>TRIM(Funde_observations_osservazioni!Y129)</f>
        <v/>
      </c>
      <c r="AC126" t="str">
        <f ca="1">IFERROR(VLOOKUP(Funde_observations_osservazioni!T129,Holzabgr_mapping,2,FALSE)&amp;"", "")</f>
        <v/>
      </c>
      <c r="AD126" t="str">
        <f ca="1">IFERROR(VLOOKUP(Funde_observations_osservazioni!U129,Holzqual_mapping,2,FALSE)&amp;"", "")</f>
        <v/>
      </c>
      <c r="AE126" t="str">
        <f ca="1">IFERROR(VLOOKUP(Funde_observations_osservazioni!Z129,Table24_Near_tree[],2,FALSE)&amp;"", "")</f>
        <v/>
      </c>
      <c r="AF126" t="str">
        <f ca="1">IFERROR(VLOOKUP(Funde_observations_osservazioni!AA129,Table24_Near_tree[],2,FALSE)&amp;"", "")</f>
        <v/>
      </c>
      <c r="AG126" t="str">
        <f ca="1">IFERROR(VLOOKUP(Funde_observations_osservazioni!AB129,Table24_Near_tree[],2,FALSE)&amp;"", "")</f>
        <v/>
      </c>
      <c r="AH126" t="str">
        <f ca="1">IFERROR(VLOOKUP(Funde_observations_osservazioni!AC129,Anzfrk_mapping,2,FALSE)&amp;"", "")</f>
        <v/>
      </c>
      <c r="AI126" t="str">
        <f ca="1">IFERROR(VLOOKUP(Funde_observations_osservazioni!AD129,Sex_stage_mapping,2,FALSE)&amp;"", "")</f>
        <v/>
      </c>
      <c r="AJ126" t="str">
        <f ca="1">IFERROR(VLOOKUP(Funde_observations_osservazioni!AE129,Rust_spore_type_mapping,2,FALSE)&amp;"", "")</f>
        <v/>
      </c>
      <c r="AK126" t="str">
        <f>TRIM(Funde_observations_osservazioni!AU129)</f>
        <v/>
      </c>
      <c r="AL126" t="str">
        <f>TRIM( Funde_observations_osservazioni!AH129)</f>
        <v/>
      </c>
      <c r="AM126" t="str">
        <f>TRIM(Funde_observations_osservazioni!AI129)</f>
        <v/>
      </c>
      <c r="AN126" t="str">
        <f ca="1">IFERROR(VLOOKUP(Funde_observations_osservazioni!AG129,Table28_Herbaria[],2,FALSE)&amp;"", "")</f>
        <v/>
      </c>
      <c r="AO126" t="str">
        <f ca="1">IFERROR(VLOOKUP(Funde_observations_osservazioni!AF129,Beleg_mapping,2,FALSE)&amp;"","")</f>
        <v/>
      </c>
      <c r="AP126" t="str">
        <f>IFERROR(VLOOKUP(Funde_observations_osservazioni!AJ129,Tabelle10_literature[],2,FALSE)&amp;"", "")</f>
        <v/>
      </c>
      <c r="AQ126" t="str">
        <f>TRIM(Funde_observations_osservazioni!AV129)</f>
        <v/>
      </c>
      <c r="AR126" t="str">
        <f ca="1">IFERROR(VLOOKUP(Funde_observations_osservazioni!AK129,Rest_mapping,2,0)&amp;"","")</f>
        <v/>
      </c>
      <c r="AS126" t="str">
        <f ca="1">IFERROR(VLOOKUP(Funde_observations_osservazioni!AL129,Oeff_privat_mapping,2,0)&amp;"","")</f>
        <v/>
      </c>
      <c r="AT126" t="str">
        <f ca="1">IFERROR(VLOOKUP(Funde_observations_osservazioni!AM129,Namen_pub_mapping,2,0)&amp;"","")</f>
        <v/>
      </c>
    </row>
    <row r="127" spans="2:46" x14ac:dyDescent="0.45">
      <c r="B127" t="str">
        <f>TRIM(Funde_observations_osservazioni!B130)</f>
        <v/>
      </c>
      <c r="C127" t="str">
        <f>TRIM(Funde_observations_osservazioni!C130)</f>
        <v/>
      </c>
      <c r="D127" t="str">
        <f>TRIM(Funde_observations_osservazioni!D130)</f>
        <v/>
      </c>
      <c r="E127" t="str">
        <f>TRIM(Funde_observations_osservazioni!AN130)</f>
        <v/>
      </c>
      <c r="F127" t="str">
        <f>TRIM(Funde_observations_osservazioni!AO130)</f>
        <v/>
      </c>
      <c r="G127" t="str">
        <f>TRIM(Funde_observations_osservazioni!AP130)</f>
        <v/>
      </c>
      <c r="H127" t="str">
        <f>TRIM(Funde_observations_osservazioni!AQ130)</f>
        <v/>
      </c>
      <c r="I127" t="str">
        <f>TRIM(Funde_observations_osservazioni!AR130)</f>
        <v/>
      </c>
      <c r="J127" t="str">
        <f>TRIM(Funde_observations_osservazioni!AS130)</f>
        <v/>
      </c>
      <c r="K127" t="str">
        <f>IFERROR(VLOOKUP(Funde_observations_osservazioni!E130,Table31_Praezis[], 2, FALSE)&amp;"", "")</f>
        <v/>
      </c>
      <c r="L127" t="str">
        <f>TRIM(Funde_observations_osservazioni!AT130)</f>
        <v/>
      </c>
      <c r="M127" t="str">
        <f>TRIM(Funde_observations_osservazioni!F130)</f>
        <v/>
      </c>
      <c r="N127" t="str">
        <f>TRIM(Funde_observations_osservazioni!G130)</f>
        <v/>
      </c>
      <c r="O127" t="str">
        <f>TRIM(Funde_observations_osservazioni!H130)</f>
        <v/>
      </c>
      <c r="P127" s="161" t="str">
        <f>IF(Funde_observations_osservazioni!I130=0, "", TEXT(Funde_observations_osservazioni!I130,"dd/mm/yyyy"))</f>
        <v/>
      </c>
      <c r="Q127" t="str">
        <f>IFERROR(VLOOKUP(Funde_observations_osservazioni!J130,Table32_Datkante[],2,FALSE)&amp;"",  "")</f>
        <v/>
      </c>
      <c r="R127" t="str">
        <f>Funde_observations_osservazioni!K130&amp;""</f>
        <v/>
      </c>
      <c r="S127" t="str">
        <f>Funde_observations_osservazioni!L130&amp;""</f>
        <v/>
      </c>
      <c r="T127" t="str">
        <f>Funde_observations_osservazioni!N130&amp;""</f>
        <v/>
      </c>
      <c r="U127" t="str">
        <f>Funde_observations_osservazioni!O130&amp;""</f>
        <v/>
      </c>
      <c r="V127" t="str">
        <f>Funde_observations_osservazioni!P130&amp;""</f>
        <v/>
      </c>
      <c r="W127" t="str">
        <f ca="1">IFERROR(VLOOKUP(Funde_observations_osservazioni!V130,Table30_Delarze[],2,FALSE)&amp;"", "")</f>
        <v/>
      </c>
      <c r="X127" t="str">
        <f>IFERROR(VLOOKUP(Funde_observations_osservazioni!R130,Table6_Subgrob[],2,FALSE)&amp;"","")</f>
        <v/>
      </c>
      <c r="Y127" t="str">
        <f>IFERROR(VLOOKUP(Funde_observations_osservazioni!S130,#REF!,2,FALSE)&amp;"", "")</f>
        <v/>
      </c>
      <c r="Z127" t="str">
        <f ca="1">IFERROR(VLOOKUP(Funde_observations_osservazioni!W130,Table245_Host_tree[],2,FALSE)&amp;"", "")</f>
        <v/>
      </c>
      <c r="AA127" t="str">
        <f>TRIM(Funde_observations_osservazioni!X130)</f>
        <v/>
      </c>
      <c r="AB127" t="str">
        <f>TRIM(Funde_observations_osservazioni!Y130)</f>
        <v/>
      </c>
      <c r="AC127" t="str">
        <f ca="1">IFERROR(VLOOKUP(Funde_observations_osservazioni!T130,Holzabgr_mapping,2,FALSE)&amp;"", "")</f>
        <v/>
      </c>
      <c r="AD127" t="str">
        <f ca="1">IFERROR(VLOOKUP(Funde_observations_osservazioni!U130,Holzqual_mapping,2,FALSE)&amp;"", "")</f>
        <v/>
      </c>
      <c r="AE127" t="str">
        <f ca="1">IFERROR(VLOOKUP(Funde_observations_osservazioni!Z130,Table24_Near_tree[],2,FALSE)&amp;"", "")</f>
        <v/>
      </c>
      <c r="AF127" t="str">
        <f ca="1">IFERROR(VLOOKUP(Funde_observations_osservazioni!AA130,Table24_Near_tree[],2,FALSE)&amp;"", "")</f>
        <v/>
      </c>
      <c r="AG127" t="str">
        <f ca="1">IFERROR(VLOOKUP(Funde_observations_osservazioni!AB130,Table24_Near_tree[],2,FALSE)&amp;"", "")</f>
        <v/>
      </c>
      <c r="AH127" t="str">
        <f ca="1">IFERROR(VLOOKUP(Funde_observations_osservazioni!AC130,Anzfrk_mapping,2,FALSE)&amp;"", "")</f>
        <v/>
      </c>
      <c r="AI127" t="str">
        <f ca="1">IFERROR(VLOOKUP(Funde_observations_osservazioni!AD130,Sex_stage_mapping,2,FALSE)&amp;"", "")</f>
        <v/>
      </c>
      <c r="AJ127" t="str">
        <f ca="1">IFERROR(VLOOKUP(Funde_observations_osservazioni!AE130,Rust_spore_type_mapping,2,FALSE)&amp;"", "")</f>
        <v/>
      </c>
      <c r="AK127" t="str">
        <f>TRIM(Funde_observations_osservazioni!AU130)</f>
        <v/>
      </c>
      <c r="AL127" t="str">
        <f>TRIM( Funde_observations_osservazioni!AH130)</f>
        <v/>
      </c>
      <c r="AM127" t="str">
        <f>TRIM(Funde_observations_osservazioni!AI130)</f>
        <v/>
      </c>
      <c r="AN127" t="str">
        <f ca="1">IFERROR(VLOOKUP(Funde_observations_osservazioni!AG130,Table28_Herbaria[],2,FALSE)&amp;"", "")</f>
        <v/>
      </c>
      <c r="AO127" t="str">
        <f ca="1">IFERROR(VLOOKUP(Funde_observations_osservazioni!AF130,Beleg_mapping,2,FALSE)&amp;"","")</f>
        <v/>
      </c>
      <c r="AP127" t="str">
        <f>IFERROR(VLOOKUP(Funde_observations_osservazioni!AJ130,Tabelle10_literature[],2,FALSE)&amp;"", "")</f>
        <v/>
      </c>
      <c r="AQ127" t="str">
        <f>TRIM(Funde_observations_osservazioni!AV130)</f>
        <v/>
      </c>
      <c r="AR127" t="str">
        <f ca="1">IFERROR(VLOOKUP(Funde_observations_osservazioni!AK130,Rest_mapping,2,0)&amp;"","")</f>
        <v/>
      </c>
      <c r="AS127" t="str">
        <f ca="1">IFERROR(VLOOKUP(Funde_observations_osservazioni!AL130,Oeff_privat_mapping,2,0)&amp;"","")</f>
        <v/>
      </c>
      <c r="AT127" t="str">
        <f ca="1">IFERROR(VLOOKUP(Funde_observations_osservazioni!AM130,Namen_pub_mapping,2,0)&amp;"","")</f>
        <v/>
      </c>
    </row>
    <row r="128" spans="2:46" x14ac:dyDescent="0.45">
      <c r="B128" t="str">
        <f>TRIM(Funde_observations_osservazioni!B131)</f>
        <v/>
      </c>
      <c r="C128" t="str">
        <f>TRIM(Funde_observations_osservazioni!C131)</f>
        <v/>
      </c>
      <c r="D128" t="str">
        <f>TRIM(Funde_observations_osservazioni!D131)</f>
        <v/>
      </c>
      <c r="E128" t="str">
        <f>TRIM(Funde_observations_osservazioni!AN131)</f>
        <v/>
      </c>
      <c r="F128" t="str">
        <f>TRIM(Funde_observations_osservazioni!AO131)</f>
        <v/>
      </c>
      <c r="G128" t="str">
        <f>TRIM(Funde_observations_osservazioni!AP131)</f>
        <v/>
      </c>
      <c r="H128" t="str">
        <f>TRIM(Funde_observations_osservazioni!AQ131)</f>
        <v/>
      </c>
      <c r="I128" t="str">
        <f>TRIM(Funde_observations_osservazioni!AR131)</f>
        <v/>
      </c>
      <c r="J128" t="str">
        <f>TRIM(Funde_observations_osservazioni!AS131)</f>
        <v/>
      </c>
      <c r="K128" t="str">
        <f>IFERROR(VLOOKUP(Funde_observations_osservazioni!E131,Table31_Praezis[], 2, FALSE)&amp;"", "")</f>
        <v/>
      </c>
      <c r="L128" t="str">
        <f>TRIM(Funde_observations_osservazioni!AT131)</f>
        <v/>
      </c>
      <c r="M128" t="str">
        <f>TRIM(Funde_observations_osservazioni!F131)</f>
        <v/>
      </c>
      <c r="N128" t="str">
        <f>TRIM(Funde_observations_osservazioni!G131)</f>
        <v/>
      </c>
      <c r="O128" t="str">
        <f>TRIM(Funde_observations_osservazioni!H131)</f>
        <v/>
      </c>
      <c r="P128" s="161" t="str">
        <f>IF(Funde_observations_osservazioni!I131=0, "", TEXT(Funde_observations_osservazioni!I131,"dd/mm/yyyy"))</f>
        <v/>
      </c>
      <c r="Q128" t="str">
        <f>IFERROR(VLOOKUP(Funde_observations_osservazioni!J131,Table32_Datkante[],2,FALSE)&amp;"",  "")</f>
        <v/>
      </c>
      <c r="R128" t="str">
        <f>Funde_observations_osservazioni!K131&amp;""</f>
        <v/>
      </c>
      <c r="S128" t="str">
        <f>Funde_observations_osservazioni!L131&amp;""</f>
        <v/>
      </c>
      <c r="T128" t="str">
        <f>Funde_observations_osservazioni!N131&amp;""</f>
        <v/>
      </c>
      <c r="U128" t="str">
        <f>Funde_observations_osservazioni!O131&amp;""</f>
        <v/>
      </c>
      <c r="V128" t="str">
        <f>Funde_observations_osservazioni!P131&amp;""</f>
        <v/>
      </c>
      <c r="W128" t="str">
        <f ca="1">IFERROR(VLOOKUP(Funde_observations_osservazioni!V131,Table30_Delarze[],2,FALSE)&amp;"", "")</f>
        <v/>
      </c>
      <c r="X128" t="str">
        <f>IFERROR(VLOOKUP(Funde_observations_osservazioni!R131,Table6_Subgrob[],2,FALSE)&amp;"","")</f>
        <v/>
      </c>
      <c r="Y128" t="str">
        <f>IFERROR(VLOOKUP(Funde_observations_osservazioni!S131,#REF!,2,FALSE)&amp;"", "")</f>
        <v/>
      </c>
      <c r="Z128" t="str">
        <f ca="1">IFERROR(VLOOKUP(Funde_observations_osservazioni!W131,Table245_Host_tree[],2,FALSE)&amp;"", "")</f>
        <v/>
      </c>
      <c r="AA128" t="str">
        <f>TRIM(Funde_observations_osservazioni!X131)</f>
        <v/>
      </c>
      <c r="AB128" t="str">
        <f>TRIM(Funde_observations_osservazioni!Y131)</f>
        <v/>
      </c>
      <c r="AC128" t="str">
        <f ca="1">IFERROR(VLOOKUP(Funde_observations_osservazioni!T131,Holzabgr_mapping,2,FALSE)&amp;"", "")</f>
        <v/>
      </c>
      <c r="AD128" t="str">
        <f ca="1">IFERROR(VLOOKUP(Funde_observations_osservazioni!U131,Holzqual_mapping,2,FALSE)&amp;"", "")</f>
        <v/>
      </c>
      <c r="AE128" t="str">
        <f ca="1">IFERROR(VLOOKUP(Funde_observations_osservazioni!Z131,Table24_Near_tree[],2,FALSE)&amp;"", "")</f>
        <v/>
      </c>
      <c r="AF128" t="str">
        <f ca="1">IFERROR(VLOOKUP(Funde_observations_osservazioni!AA131,Table24_Near_tree[],2,FALSE)&amp;"", "")</f>
        <v/>
      </c>
      <c r="AG128" t="str">
        <f ca="1">IFERROR(VLOOKUP(Funde_observations_osservazioni!AB131,Table24_Near_tree[],2,FALSE)&amp;"", "")</f>
        <v/>
      </c>
      <c r="AH128" t="str">
        <f ca="1">IFERROR(VLOOKUP(Funde_observations_osservazioni!AC131,Anzfrk_mapping,2,FALSE)&amp;"", "")</f>
        <v/>
      </c>
      <c r="AI128" t="str">
        <f ca="1">IFERROR(VLOOKUP(Funde_observations_osservazioni!AD131,Sex_stage_mapping,2,FALSE)&amp;"", "")</f>
        <v/>
      </c>
      <c r="AJ128" t="str">
        <f ca="1">IFERROR(VLOOKUP(Funde_observations_osservazioni!AE131,Rust_spore_type_mapping,2,FALSE)&amp;"", "")</f>
        <v/>
      </c>
      <c r="AK128" t="str">
        <f>TRIM(Funde_observations_osservazioni!AU131)</f>
        <v/>
      </c>
      <c r="AL128" t="str">
        <f>TRIM( Funde_observations_osservazioni!AH131)</f>
        <v/>
      </c>
      <c r="AM128" t="str">
        <f>TRIM(Funde_observations_osservazioni!AI131)</f>
        <v/>
      </c>
      <c r="AN128" t="str">
        <f ca="1">IFERROR(VLOOKUP(Funde_observations_osservazioni!AG131,Table28_Herbaria[],2,FALSE)&amp;"", "")</f>
        <v/>
      </c>
      <c r="AO128" t="str">
        <f ca="1">IFERROR(VLOOKUP(Funde_observations_osservazioni!AF131,Beleg_mapping,2,FALSE)&amp;"","")</f>
        <v/>
      </c>
      <c r="AP128" t="str">
        <f>IFERROR(VLOOKUP(Funde_observations_osservazioni!AJ131,Tabelle10_literature[],2,FALSE)&amp;"", "")</f>
        <v/>
      </c>
      <c r="AQ128" t="str">
        <f>TRIM(Funde_observations_osservazioni!AV131)</f>
        <v/>
      </c>
      <c r="AR128" t="str">
        <f ca="1">IFERROR(VLOOKUP(Funde_observations_osservazioni!AK131,Rest_mapping,2,0)&amp;"","")</f>
        <v/>
      </c>
      <c r="AS128" t="str">
        <f ca="1">IFERROR(VLOOKUP(Funde_observations_osservazioni!AL131,Oeff_privat_mapping,2,0)&amp;"","")</f>
        <v/>
      </c>
      <c r="AT128" t="str">
        <f ca="1">IFERROR(VLOOKUP(Funde_observations_osservazioni!AM131,Namen_pub_mapping,2,0)&amp;"","")</f>
        <v/>
      </c>
    </row>
    <row r="129" spans="2:46" x14ac:dyDescent="0.45">
      <c r="B129" t="str">
        <f>TRIM(Funde_observations_osservazioni!B132)</f>
        <v/>
      </c>
      <c r="C129" t="str">
        <f>TRIM(Funde_observations_osservazioni!C132)</f>
        <v/>
      </c>
      <c r="D129" t="str">
        <f>TRIM(Funde_observations_osservazioni!D132)</f>
        <v/>
      </c>
      <c r="E129" t="str">
        <f>TRIM(Funde_observations_osservazioni!AN132)</f>
        <v/>
      </c>
      <c r="F129" t="str">
        <f>TRIM(Funde_observations_osservazioni!AO132)</f>
        <v/>
      </c>
      <c r="G129" t="str">
        <f>TRIM(Funde_observations_osservazioni!AP132)</f>
        <v/>
      </c>
      <c r="H129" t="str">
        <f>TRIM(Funde_observations_osservazioni!AQ132)</f>
        <v/>
      </c>
      <c r="I129" t="str">
        <f>TRIM(Funde_observations_osservazioni!AR132)</f>
        <v/>
      </c>
      <c r="J129" t="str">
        <f>TRIM(Funde_observations_osservazioni!AS132)</f>
        <v/>
      </c>
      <c r="K129" t="str">
        <f>IFERROR(VLOOKUP(Funde_observations_osservazioni!E132,Table31_Praezis[], 2, FALSE)&amp;"", "")</f>
        <v/>
      </c>
      <c r="L129" t="str">
        <f>TRIM(Funde_observations_osservazioni!AT132)</f>
        <v/>
      </c>
      <c r="M129" t="str">
        <f>TRIM(Funde_observations_osservazioni!F132)</f>
        <v/>
      </c>
      <c r="N129" t="str">
        <f>TRIM(Funde_observations_osservazioni!G132)</f>
        <v/>
      </c>
      <c r="O129" t="str">
        <f>TRIM(Funde_observations_osservazioni!H132)</f>
        <v/>
      </c>
      <c r="P129" s="161" t="str">
        <f>IF(Funde_observations_osservazioni!I132=0, "", TEXT(Funde_observations_osservazioni!I132,"dd/mm/yyyy"))</f>
        <v/>
      </c>
      <c r="Q129" t="str">
        <f>IFERROR(VLOOKUP(Funde_observations_osservazioni!J132,Table32_Datkante[],2,FALSE)&amp;"",  "")</f>
        <v/>
      </c>
      <c r="R129" t="str">
        <f>Funde_observations_osservazioni!K132&amp;""</f>
        <v/>
      </c>
      <c r="S129" t="str">
        <f>Funde_observations_osservazioni!L132&amp;""</f>
        <v/>
      </c>
      <c r="T129" t="str">
        <f>Funde_observations_osservazioni!N132&amp;""</f>
        <v/>
      </c>
      <c r="U129" t="str">
        <f>Funde_observations_osservazioni!O132&amp;""</f>
        <v/>
      </c>
      <c r="V129" t="str">
        <f>Funde_observations_osservazioni!P132&amp;""</f>
        <v/>
      </c>
      <c r="W129" t="str">
        <f ca="1">IFERROR(VLOOKUP(Funde_observations_osservazioni!V132,Table30_Delarze[],2,FALSE)&amp;"", "")</f>
        <v/>
      </c>
      <c r="X129" t="str">
        <f>IFERROR(VLOOKUP(Funde_observations_osservazioni!R132,Table6_Subgrob[],2,FALSE)&amp;"","")</f>
        <v/>
      </c>
      <c r="Y129" t="str">
        <f>IFERROR(VLOOKUP(Funde_observations_osservazioni!S132,#REF!,2,FALSE)&amp;"", "")</f>
        <v/>
      </c>
      <c r="Z129" t="str">
        <f ca="1">IFERROR(VLOOKUP(Funde_observations_osservazioni!W132,Table245_Host_tree[],2,FALSE)&amp;"", "")</f>
        <v/>
      </c>
      <c r="AA129" t="str">
        <f>TRIM(Funde_observations_osservazioni!X132)</f>
        <v/>
      </c>
      <c r="AB129" t="str">
        <f>TRIM(Funde_observations_osservazioni!Y132)</f>
        <v/>
      </c>
      <c r="AC129" t="str">
        <f ca="1">IFERROR(VLOOKUP(Funde_observations_osservazioni!T132,Holzabgr_mapping,2,FALSE)&amp;"", "")</f>
        <v/>
      </c>
      <c r="AD129" t="str">
        <f ca="1">IFERROR(VLOOKUP(Funde_observations_osservazioni!U132,Holzqual_mapping,2,FALSE)&amp;"", "")</f>
        <v/>
      </c>
      <c r="AE129" t="str">
        <f ca="1">IFERROR(VLOOKUP(Funde_observations_osservazioni!Z132,Table24_Near_tree[],2,FALSE)&amp;"", "")</f>
        <v/>
      </c>
      <c r="AF129" t="str">
        <f ca="1">IFERROR(VLOOKUP(Funde_observations_osservazioni!AA132,Table24_Near_tree[],2,FALSE)&amp;"", "")</f>
        <v/>
      </c>
      <c r="AG129" t="str">
        <f ca="1">IFERROR(VLOOKUP(Funde_observations_osservazioni!AB132,Table24_Near_tree[],2,FALSE)&amp;"", "")</f>
        <v/>
      </c>
      <c r="AH129" t="str">
        <f ca="1">IFERROR(VLOOKUP(Funde_observations_osservazioni!AC132,Anzfrk_mapping,2,FALSE)&amp;"", "")</f>
        <v/>
      </c>
      <c r="AI129" t="str">
        <f ca="1">IFERROR(VLOOKUP(Funde_observations_osservazioni!AD132,Sex_stage_mapping,2,FALSE)&amp;"", "")</f>
        <v/>
      </c>
      <c r="AJ129" t="str">
        <f ca="1">IFERROR(VLOOKUP(Funde_observations_osservazioni!AE132,Rust_spore_type_mapping,2,FALSE)&amp;"", "")</f>
        <v/>
      </c>
      <c r="AK129" t="str">
        <f>TRIM(Funde_observations_osservazioni!AU132)</f>
        <v/>
      </c>
      <c r="AL129" t="str">
        <f>TRIM( Funde_observations_osservazioni!AH132)</f>
        <v/>
      </c>
      <c r="AM129" t="str">
        <f>TRIM(Funde_observations_osservazioni!AI132)</f>
        <v/>
      </c>
      <c r="AN129" t="str">
        <f ca="1">IFERROR(VLOOKUP(Funde_observations_osservazioni!AG132,Table28_Herbaria[],2,FALSE)&amp;"", "")</f>
        <v/>
      </c>
      <c r="AO129" t="str">
        <f ca="1">IFERROR(VLOOKUP(Funde_observations_osservazioni!AF132,Beleg_mapping,2,FALSE)&amp;"","")</f>
        <v/>
      </c>
      <c r="AP129" t="str">
        <f>IFERROR(VLOOKUP(Funde_observations_osservazioni!AJ132,Tabelle10_literature[],2,FALSE)&amp;"", "")</f>
        <v/>
      </c>
      <c r="AQ129" t="str">
        <f>TRIM(Funde_observations_osservazioni!AV132)</f>
        <v/>
      </c>
      <c r="AR129" t="str">
        <f ca="1">IFERROR(VLOOKUP(Funde_observations_osservazioni!AK132,Rest_mapping,2,0)&amp;"","")</f>
        <v/>
      </c>
      <c r="AS129" t="str">
        <f ca="1">IFERROR(VLOOKUP(Funde_observations_osservazioni!AL132,Oeff_privat_mapping,2,0)&amp;"","")</f>
        <v/>
      </c>
      <c r="AT129" t="str">
        <f ca="1">IFERROR(VLOOKUP(Funde_observations_osservazioni!AM132,Namen_pub_mapping,2,0)&amp;"","")</f>
        <v/>
      </c>
    </row>
    <row r="130" spans="2:46" x14ac:dyDescent="0.45">
      <c r="B130" t="str">
        <f>TRIM(Funde_observations_osservazioni!B133)</f>
        <v/>
      </c>
      <c r="C130" t="str">
        <f>TRIM(Funde_observations_osservazioni!C133)</f>
        <v/>
      </c>
      <c r="D130" t="str">
        <f>TRIM(Funde_observations_osservazioni!D133)</f>
        <v/>
      </c>
      <c r="E130" t="str">
        <f>TRIM(Funde_observations_osservazioni!AN133)</f>
        <v/>
      </c>
      <c r="F130" t="str">
        <f>TRIM(Funde_observations_osservazioni!AO133)</f>
        <v/>
      </c>
      <c r="G130" t="str">
        <f>TRIM(Funde_observations_osservazioni!AP133)</f>
        <v/>
      </c>
      <c r="H130" t="str">
        <f>TRIM(Funde_observations_osservazioni!AQ133)</f>
        <v/>
      </c>
      <c r="I130" t="str">
        <f>TRIM(Funde_observations_osservazioni!AR133)</f>
        <v/>
      </c>
      <c r="J130" t="str">
        <f>TRIM(Funde_observations_osservazioni!AS133)</f>
        <v/>
      </c>
      <c r="K130" t="str">
        <f>IFERROR(VLOOKUP(Funde_observations_osservazioni!E133,Table31_Praezis[], 2, FALSE)&amp;"", "")</f>
        <v/>
      </c>
      <c r="L130" t="str">
        <f>TRIM(Funde_observations_osservazioni!AT133)</f>
        <v/>
      </c>
      <c r="M130" t="str">
        <f>TRIM(Funde_observations_osservazioni!F133)</f>
        <v/>
      </c>
      <c r="N130" t="str">
        <f>TRIM(Funde_observations_osservazioni!G133)</f>
        <v/>
      </c>
      <c r="O130" t="str">
        <f>TRIM(Funde_observations_osservazioni!H133)</f>
        <v/>
      </c>
      <c r="P130" s="161" t="str">
        <f>IF(Funde_observations_osservazioni!I133=0, "", TEXT(Funde_observations_osservazioni!I133,"dd/mm/yyyy"))</f>
        <v/>
      </c>
      <c r="Q130" t="str">
        <f>IFERROR(VLOOKUP(Funde_observations_osservazioni!J133,Table32_Datkante[],2,FALSE)&amp;"",  "")</f>
        <v/>
      </c>
      <c r="R130" t="str">
        <f>Funde_observations_osservazioni!K133&amp;""</f>
        <v/>
      </c>
      <c r="S130" t="str">
        <f>Funde_observations_osservazioni!L133&amp;""</f>
        <v/>
      </c>
      <c r="T130" t="str">
        <f>Funde_observations_osservazioni!N133&amp;""</f>
        <v/>
      </c>
      <c r="U130" t="str">
        <f>Funde_observations_osservazioni!O133&amp;""</f>
        <v/>
      </c>
      <c r="V130" t="str">
        <f>Funde_observations_osservazioni!P133&amp;""</f>
        <v/>
      </c>
      <c r="W130" t="str">
        <f ca="1">IFERROR(VLOOKUP(Funde_observations_osservazioni!V133,Table30_Delarze[],2,FALSE)&amp;"", "")</f>
        <v/>
      </c>
      <c r="X130" t="str">
        <f>IFERROR(VLOOKUP(Funde_observations_osservazioni!R133,Table6_Subgrob[],2,FALSE)&amp;"","")</f>
        <v/>
      </c>
      <c r="Y130" t="str">
        <f>IFERROR(VLOOKUP(Funde_observations_osservazioni!S133,#REF!,2,FALSE)&amp;"", "")</f>
        <v/>
      </c>
      <c r="Z130" t="str">
        <f ca="1">IFERROR(VLOOKUP(Funde_observations_osservazioni!W133,Table245_Host_tree[],2,FALSE)&amp;"", "")</f>
        <v/>
      </c>
      <c r="AA130" t="str">
        <f>TRIM(Funde_observations_osservazioni!X133)</f>
        <v/>
      </c>
      <c r="AB130" t="str">
        <f>TRIM(Funde_observations_osservazioni!Y133)</f>
        <v/>
      </c>
      <c r="AC130" t="str">
        <f ca="1">IFERROR(VLOOKUP(Funde_observations_osservazioni!T133,Holzabgr_mapping,2,FALSE)&amp;"", "")</f>
        <v/>
      </c>
      <c r="AD130" t="str">
        <f ca="1">IFERROR(VLOOKUP(Funde_observations_osservazioni!U133,Holzqual_mapping,2,FALSE)&amp;"", "")</f>
        <v/>
      </c>
      <c r="AE130" t="str">
        <f ca="1">IFERROR(VLOOKUP(Funde_observations_osservazioni!Z133,Table24_Near_tree[],2,FALSE)&amp;"", "")</f>
        <v/>
      </c>
      <c r="AF130" t="str">
        <f ca="1">IFERROR(VLOOKUP(Funde_observations_osservazioni!AA133,Table24_Near_tree[],2,FALSE)&amp;"", "")</f>
        <v/>
      </c>
      <c r="AG130" t="str">
        <f ca="1">IFERROR(VLOOKUP(Funde_observations_osservazioni!AB133,Table24_Near_tree[],2,FALSE)&amp;"", "")</f>
        <v/>
      </c>
      <c r="AH130" t="str">
        <f ca="1">IFERROR(VLOOKUP(Funde_observations_osservazioni!AC133,Anzfrk_mapping,2,FALSE)&amp;"", "")</f>
        <v/>
      </c>
      <c r="AI130" t="str">
        <f ca="1">IFERROR(VLOOKUP(Funde_observations_osservazioni!AD133,Sex_stage_mapping,2,FALSE)&amp;"", "")</f>
        <v/>
      </c>
      <c r="AJ130" t="str">
        <f ca="1">IFERROR(VLOOKUP(Funde_observations_osservazioni!AE133,Rust_spore_type_mapping,2,FALSE)&amp;"", "")</f>
        <v/>
      </c>
      <c r="AK130" t="str">
        <f>TRIM(Funde_observations_osservazioni!AU133)</f>
        <v/>
      </c>
      <c r="AL130" t="str">
        <f>TRIM( Funde_observations_osservazioni!AH133)</f>
        <v/>
      </c>
      <c r="AM130" t="str">
        <f>TRIM(Funde_observations_osservazioni!AI133)</f>
        <v/>
      </c>
      <c r="AN130" t="str">
        <f ca="1">IFERROR(VLOOKUP(Funde_observations_osservazioni!AG133,Table28_Herbaria[],2,FALSE)&amp;"", "")</f>
        <v/>
      </c>
      <c r="AO130" t="str">
        <f ca="1">IFERROR(VLOOKUP(Funde_observations_osservazioni!AF133,Beleg_mapping,2,FALSE)&amp;"","")</f>
        <v/>
      </c>
      <c r="AP130" t="str">
        <f>IFERROR(VLOOKUP(Funde_observations_osservazioni!AJ133,Tabelle10_literature[],2,FALSE)&amp;"", "")</f>
        <v/>
      </c>
      <c r="AQ130" t="str">
        <f>TRIM(Funde_observations_osservazioni!AV133)</f>
        <v/>
      </c>
      <c r="AR130" t="str">
        <f ca="1">IFERROR(VLOOKUP(Funde_observations_osservazioni!AK133,Rest_mapping,2,0)&amp;"","")</f>
        <v/>
      </c>
      <c r="AS130" t="str">
        <f ca="1">IFERROR(VLOOKUP(Funde_observations_osservazioni!AL133,Oeff_privat_mapping,2,0)&amp;"","")</f>
        <v/>
      </c>
      <c r="AT130" t="str">
        <f ca="1">IFERROR(VLOOKUP(Funde_observations_osservazioni!AM133,Namen_pub_mapping,2,0)&amp;"","")</f>
        <v/>
      </c>
    </row>
    <row r="131" spans="2:46" x14ac:dyDescent="0.45">
      <c r="B131" t="str">
        <f>TRIM(Funde_observations_osservazioni!B134)</f>
        <v/>
      </c>
      <c r="C131" t="str">
        <f>TRIM(Funde_observations_osservazioni!C134)</f>
        <v/>
      </c>
      <c r="D131" t="str">
        <f>TRIM(Funde_observations_osservazioni!D134)</f>
        <v/>
      </c>
      <c r="E131" t="str">
        <f>TRIM(Funde_observations_osservazioni!AN134)</f>
        <v/>
      </c>
      <c r="F131" t="str">
        <f>TRIM(Funde_observations_osservazioni!AO134)</f>
        <v/>
      </c>
      <c r="G131" t="str">
        <f>TRIM(Funde_observations_osservazioni!AP134)</f>
        <v/>
      </c>
      <c r="H131" t="str">
        <f>TRIM(Funde_observations_osservazioni!AQ134)</f>
        <v/>
      </c>
      <c r="I131" t="str">
        <f>TRIM(Funde_observations_osservazioni!AR134)</f>
        <v/>
      </c>
      <c r="J131" t="str">
        <f>TRIM(Funde_observations_osservazioni!AS134)</f>
        <v/>
      </c>
      <c r="K131" t="str">
        <f>IFERROR(VLOOKUP(Funde_observations_osservazioni!E134,Table31_Praezis[], 2, FALSE)&amp;"", "")</f>
        <v/>
      </c>
      <c r="L131" t="str">
        <f>TRIM(Funde_observations_osservazioni!AT134)</f>
        <v/>
      </c>
      <c r="M131" t="str">
        <f>TRIM(Funde_observations_osservazioni!F134)</f>
        <v/>
      </c>
      <c r="N131" t="str">
        <f>TRIM(Funde_observations_osservazioni!G134)</f>
        <v/>
      </c>
      <c r="O131" t="str">
        <f>TRIM(Funde_observations_osservazioni!H134)</f>
        <v/>
      </c>
      <c r="P131" s="161" t="str">
        <f>IF(Funde_observations_osservazioni!I134=0, "", TEXT(Funde_observations_osservazioni!I134,"dd/mm/yyyy"))</f>
        <v/>
      </c>
      <c r="Q131" t="str">
        <f>IFERROR(VLOOKUP(Funde_observations_osservazioni!J134,Table32_Datkante[],2,FALSE)&amp;"",  "")</f>
        <v/>
      </c>
      <c r="R131" t="str">
        <f>Funde_observations_osservazioni!K134&amp;""</f>
        <v/>
      </c>
      <c r="S131" t="str">
        <f>Funde_observations_osservazioni!L134&amp;""</f>
        <v/>
      </c>
      <c r="T131" t="str">
        <f>Funde_observations_osservazioni!N134&amp;""</f>
        <v/>
      </c>
      <c r="U131" t="str">
        <f>Funde_observations_osservazioni!O134&amp;""</f>
        <v/>
      </c>
      <c r="V131" t="str">
        <f>Funde_observations_osservazioni!P134&amp;""</f>
        <v/>
      </c>
      <c r="W131" t="str">
        <f ca="1">IFERROR(VLOOKUP(Funde_observations_osservazioni!V134,Table30_Delarze[],2,FALSE)&amp;"", "")</f>
        <v/>
      </c>
      <c r="X131" t="str">
        <f>IFERROR(VLOOKUP(Funde_observations_osservazioni!R134,Table6_Subgrob[],2,FALSE)&amp;"","")</f>
        <v/>
      </c>
      <c r="Y131" t="str">
        <f>IFERROR(VLOOKUP(Funde_observations_osservazioni!S134,#REF!,2,FALSE)&amp;"", "")</f>
        <v/>
      </c>
      <c r="Z131" t="str">
        <f ca="1">IFERROR(VLOOKUP(Funde_observations_osservazioni!W134,Table245_Host_tree[],2,FALSE)&amp;"", "")</f>
        <v/>
      </c>
      <c r="AA131" t="str">
        <f>TRIM(Funde_observations_osservazioni!X134)</f>
        <v/>
      </c>
      <c r="AB131" t="str">
        <f>TRIM(Funde_observations_osservazioni!Y134)</f>
        <v/>
      </c>
      <c r="AC131" t="str">
        <f ca="1">IFERROR(VLOOKUP(Funde_observations_osservazioni!T134,Holzabgr_mapping,2,FALSE)&amp;"", "")</f>
        <v/>
      </c>
      <c r="AD131" t="str">
        <f ca="1">IFERROR(VLOOKUP(Funde_observations_osservazioni!U134,Holzqual_mapping,2,FALSE)&amp;"", "")</f>
        <v/>
      </c>
      <c r="AE131" t="str">
        <f ca="1">IFERROR(VLOOKUP(Funde_observations_osservazioni!Z134,Table24_Near_tree[],2,FALSE)&amp;"", "")</f>
        <v/>
      </c>
      <c r="AF131" t="str">
        <f ca="1">IFERROR(VLOOKUP(Funde_observations_osservazioni!AA134,Table24_Near_tree[],2,FALSE)&amp;"", "")</f>
        <v/>
      </c>
      <c r="AG131" t="str">
        <f ca="1">IFERROR(VLOOKUP(Funde_observations_osservazioni!AB134,Table24_Near_tree[],2,FALSE)&amp;"", "")</f>
        <v/>
      </c>
      <c r="AH131" t="str">
        <f ca="1">IFERROR(VLOOKUP(Funde_observations_osservazioni!AC134,Anzfrk_mapping,2,FALSE)&amp;"", "")</f>
        <v/>
      </c>
      <c r="AI131" t="str">
        <f ca="1">IFERROR(VLOOKUP(Funde_observations_osservazioni!AD134,Sex_stage_mapping,2,FALSE)&amp;"", "")</f>
        <v/>
      </c>
      <c r="AJ131" t="str">
        <f ca="1">IFERROR(VLOOKUP(Funde_observations_osservazioni!AE134,Rust_spore_type_mapping,2,FALSE)&amp;"", "")</f>
        <v/>
      </c>
      <c r="AK131" t="str">
        <f>TRIM(Funde_observations_osservazioni!AU134)</f>
        <v/>
      </c>
      <c r="AL131" t="str">
        <f>TRIM( Funde_observations_osservazioni!AH134)</f>
        <v/>
      </c>
      <c r="AM131" t="str">
        <f>TRIM(Funde_observations_osservazioni!AI134)</f>
        <v/>
      </c>
      <c r="AN131" t="str">
        <f ca="1">IFERROR(VLOOKUP(Funde_observations_osservazioni!AG134,Table28_Herbaria[],2,FALSE)&amp;"", "")</f>
        <v/>
      </c>
      <c r="AO131" t="str">
        <f ca="1">IFERROR(VLOOKUP(Funde_observations_osservazioni!AF134,Beleg_mapping,2,FALSE)&amp;"","")</f>
        <v/>
      </c>
      <c r="AP131" t="str">
        <f>IFERROR(VLOOKUP(Funde_observations_osservazioni!AJ134,Tabelle10_literature[],2,FALSE)&amp;"", "")</f>
        <v/>
      </c>
      <c r="AQ131" t="str">
        <f>TRIM(Funde_observations_osservazioni!AV134)</f>
        <v/>
      </c>
      <c r="AR131" t="str">
        <f ca="1">IFERROR(VLOOKUP(Funde_observations_osservazioni!AK134,Rest_mapping,2,0)&amp;"","")</f>
        <v/>
      </c>
      <c r="AS131" t="str">
        <f ca="1">IFERROR(VLOOKUP(Funde_observations_osservazioni!AL134,Oeff_privat_mapping,2,0)&amp;"","")</f>
        <v/>
      </c>
      <c r="AT131" t="str">
        <f ca="1">IFERROR(VLOOKUP(Funde_observations_osservazioni!AM134,Namen_pub_mapping,2,0)&amp;"","")</f>
        <v/>
      </c>
    </row>
    <row r="132" spans="2:46" x14ac:dyDescent="0.45">
      <c r="B132" t="str">
        <f>TRIM(Funde_observations_osservazioni!B135)</f>
        <v/>
      </c>
      <c r="C132" t="str">
        <f>TRIM(Funde_observations_osservazioni!C135)</f>
        <v/>
      </c>
      <c r="D132" t="str">
        <f>TRIM(Funde_observations_osservazioni!D135)</f>
        <v/>
      </c>
      <c r="E132" t="str">
        <f>TRIM(Funde_observations_osservazioni!AN135)</f>
        <v/>
      </c>
      <c r="F132" t="str">
        <f>TRIM(Funde_observations_osservazioni!AO135)</f>
        <v/>
      </c>
      <c r="G132" t="str">
        <f>TRIM(Funde_observations_osservazioni!AP135)</f>
        <v/>
      </c>
      <c r="H132" t="str">
        <f>TRIM(Funde_observations_osservazioni!AQ135)</f>
        <v/>
      </c>
      <c r="I132" t="str">
        <f>TRIM(Funde_observations_osservazioni!AR135)</f>
        <v/>
      </c>
      <c r="J132" t="str">
        <f>TRIM(Funde_observations_osservazioni!AS135)</f>
        <v/>
      </c>
      <c r="K132" t="str">
        <f>IFERROR(VLOOKUP(Funde_observations_osservazioni!E135,Table31_Praezis[], 2, FALSE)&amp;"", "")</f>
        <v/>
      </c>
      <c r="L132" t="str">
        <f>TRIM(Funde_observations_osservazioni!AT135)</f>
        <v/>
      </c>
      <c r="M132" t="str">
        <f>TRIM(Funde_observations_osservazioni!F135)</f>
        <v/>
      </c>
      <c r="N132" t="str">
        <f>TRIM(Funde_observations_osservazioni!G135)</f>
        <v/>
      </c>
      <c r="O132" t="str">
        <f>TRIM(Funde_observations_osservazioni!H135)</f>
        <v/>
      </c>
      <c r="P132" s="161" t="str">
        <f>IF(Funde_observations_osservazioni!I135=0, "", TEXT(Funde_observations_osservazioni!I135,"dd/mm/yyyy"))</f>
        <v/>
      </c>
      <c r="Q132" t="str">
        <f>IFERROR(VLOOKUP(Funde_observations_osservazioni!J135,Table32_Datkante[],2,FALSE)&amp;"",  "")</f>
        <v/>
      </c>
      <c r="R132" t="str">
        <f>Funde_observations_osservazioni!K135&amp;""</f>
        <v/>
      </c>
      <c r="S132" t="str">
        <f>Funde_observations_osservazioni!L135&amp;""</f>
        <v/>
      </c>
      <c r="T132" t="str">
        <f>Funde_observations_osservazioni!N135&amp;""</f>
        <v/>
      </c>
      <c r="U132" t="str">
        <f>Funde_observations_osservazioni!O135&amp;""</f>
        <v/>
      </c>
      <c r="V132" t="str">
        <f>Funde_observations_osservazioni!P135&amp;""</f>
        <v/>
      </c>
      <c r="W132" t="str">
        <f ca="1">IFERROR(VLOOKUP(Funde_observations_osservazioni!V135,Table30_Delarze[],2,FALSE)&amp;"", "")</f>
        <v/>
      </c>
      <c r="X132" t="str">
        <f>IFERROR(VLOOKUP(Funde_observations_osservazioni!R135,Table6_Subgrob[],2,FALSE)&amp;"","")</f>
        <v/>
      </c>
      <c r="Y132" t="str">
        <f>IFERROR(VLOOKUP(Funde_observations_osservazioni!S135,#REF!,2,FALSE)&amp;"", "")</f>
        <v/>
      </c>
      <c r="Z132" t="str">
        <f ca="1">IFERROR(VLOOKUP(Funde_observations_osservazioni!W135,Table245_Host_tree[],2,FALSE)&amp;"", "")</f>
        <v/>
      </c>
      <c r="AA132" t="str">
        <f>TRIM(Funde_observations_osservazioni!X135)</f>
        <v/>
      </c>
      <c r="AB132" t="str">
        <f>TRIM(Funde_observations_osservazioni!Y135)</f>
        <v/>
      </c>
      <c r="AC132" t="str">
        <f ca="1">IFERROR(VLOOKUP(Funde_observations_osservazioni!T135,Holzabgr_mapping,2,FALSE)&amp;"", "")</f>
        <v/>
      </c>
      <c r="AD132" t="str">
        <f ca="1">IFERROR(VLOOKUP(Funde_observations_osservazioni!U135,Holzqual_mapping,2,FALSE)&amp;"", "")</f>
        <v/>
      </c>
      <c r="AE132" t="str">
        <f ca="1">IFERROR(VLOOKUP(Funde_observations_osservazioni!Z135,Table24_Near_tree[],2,FALSE)&amp;"", "")</f>
        <v/>
      </c>
      <c r="AF132" t="str">
        <f ca="1">IFERROR(VLOOKUP(Funde_observations_osservazioni!AA135,Table24_Near_tree[],2,FALSE)&amp;"", "")</f>
        <v/>
      </c>
      <c r="AG132" t="str">
        <f ca="1">IFERROR(VLOOKUP(Funde_observations_osservazioni!AB135,Table24_Near_tree[],2,FALSE)&amp;"", "")</f>
        <v/>
      </c>
      <c r="AH132" t="str">
        <f ca="1">IFERROR(VLOOKUP(Funde_observations_osservazioni!AC135,Anzfrk_mapping,2,FALSE)&amp;"", "")</f>
        <v/>
      </c>
      <c r="AI132" t="str">
        <f ca="1">IFERROR(VLOOKUP(Funde_observations_osservazioni!AD135,Sex_stage_mapping,2,FALSE)&amp;"", "")</f>
        <v/>
      </c>
      <c r="AJ132" t="str">
        <f ca="1">IFERROR(VLOOKUP(Funde_observations_osservazioni!AE135,Rust_spore_type_mapping,2,FALSE)&amp;"", "")</f>
        <v/>
      </c>
      <c r="AK132" t="str">
        <f>TRIM(Funde_observations_osservazioni!AU135)</f>
        <v/>
      </c>
      <c r="AL132" t="str">
        <f>TRIM( Funde_observations_osservazioni!AH135)</f>
        <v/>
      </c>
      <c r="AM132" t="str">
        <f>TRIM(Funde_observations_osservazioni!AI135)</f>
        <v/>
      </c>
      <c r="AN132" t="str">
        <f ca="1">IFERROR(VLOOKUP(Funde_observations_osservazioni!AG135,Table28_Herbaria[],2,FALSE)&amp;"", "")</f>
        <v/>
      </c>
      <c r="AO132" t="str">
        <f ca="1">IFERROR(VLOOKUP(Funde_observations_osservazioni!AF135,Beleg_mapping,2,FALSE)&amp;"","")</f>
        <v/>
      </c>
      <c r="AP132" t="str">
        <f>IFERROR(VLOOKUP(Funde_observations_osservazioni!AJ135,Tabelle10_literature[],2,FALSE)&amp;"", "")</f>
        <v/>
      </c>
      <c r="AQ132" t="str">
        <f>TRIM(Funde_observations_osservazioni!AV135)</f>
        <v/>
      </c>
      <c r="AR132" t="str">
        <f ca="1">IFERROR(VLOOKUP(Funde_observations_osservazioni!AK135,Rest_mapping,2,0)&amp;"","")</f>
        <v/>
      </c>
      <c r="AS132" t="str">
        <f ca="1">IFERROR(VLOOKUP(Funde_observations_osservazioni!AL135,Oeff_privat_mapping,2,0)&amp;"","")</f>
        <v/>
      </c>
      <c r="AT132" t="str">
        <f ca="1">IFERROR(VLOOKUP(Funde_observations_osservazioni!AM135,Namen_pub_mapping,2,0)&amp;"","")</f>
        <v/>
      </c>
    </row>
    <row r="133" spans="2:46" x14ac:dyDescent="0.45">
      <c r="B133" t="str">
        <f>TRIM(Funde_observations_osservazioni!B136)</f>
        <v/>
      </c>
      <c r="C133" t="str">
        <f>TRIM(Funde_observations_osservazioni!C136)</f>
        <v/>
      </c>
      <c r="D133" t="str">
        <f>TRIM(Funde_observations_osservazioni!D136)</f>
        <v/>
      </c>
      <c r="E133" t="str">
        <f>TRIM(Funde_observations_osservazioni!AN136)</f>
        <v/>
      </c>
      <c r="F133" t="str">
        <f>TRIM(Funde_observations_osservazioni!AO136)</f>
        <v/>
      </c>
      <c r="G133" t="str">
        <f>TRIM(Funde_observations_osservazioni!AP136)</f>
        <v/>
      </c>
      <c r="H133" t="str">
        <f>TRIM(Funde_observations_osservazioni!AQ136)</f>
        <v/>
      </c>
      <c r="I133" t="str">
        <f>TRIM(Funde_observations_osservazioni!AR136)</f>
        <v/>
      </c>
      <c r="J133" t="str">
        <f>TRIM(Funde_observations_osservazioni!AS136)</f>
        <v/>
      </c>
      <c r="K133" t="str">
        <f>IFERROR(VLOOKUP(Funde_observations_osservazioni!E136,Table31_Praezis[], 2, FALSE)&amp;"", "")</f>
        <v/>
      </c>
      <c r="L133" t="str">
        <f>TRIM(Funde_observations_osservazioni!AT136)</f>
        <v/>
      </c>
      <c r="M133" t="str">
        <f>TRIM(Funde_observations_osservazioni!F136)</f>
        <v/>
      </c>
      <c r="N133" t="str">
        <f>TRIM(Funde_observations_osservazioni!G136)</f>
        <v/>
      </c>
      <c r="O133" t="str">
        <f>TRIM(Funde_observations_osservazioni!H136)</f>
        <v/>
      </c>
      <c r="P133" s="161" t="str">
        <f>IF(Funde_observations_osservazioni!I136=0, "", TEXT(Funde_observations_osservazioni!I136,"dd/mm/yyyy"))</f>
        <v/>
      </c>
      <c r="Q133" t="str">
        <f>IFERROR(VLOOKUP(Funde_observations_osservazioni!J136,Table32_Datkante[],2,FALSE)&amp;"",  "")</f>
        <v/>
      </c>
      <c r="R133" t="str">
        <f>Funde_observations_osservazioni!K136&amp;""</f>
        <v/>
      </c>
      <c r="S133" t="str">
        <f>Funde_observations_osservazioni!L136&amp;""</f>
        <v/>
      </c>
      <c r="T133" t="str">
        <f>Funde_observations_osservazioni!N136&amp;""</f>
        <v/>
      </c>
      <c r="U133" t="str">
        <f>Funde_observations_osservazioni!O136&amp;""</f>
        <v/>
      </c>
      <c r="V133" t="str">
        <f>Funde_observations_osservazioni!P136&amp;""</f>
        <v/>
      </c>
      <c r="W133" t="str">
        <f ca="1">IFERROR(VLOOKUP(Funde_observations_osservazioni!V136,Table30_Delarze[],2,FALSE)&amp;"", "")</f>
        <v/>
      </c>
      <c r="X133" t="str">
        <f>IFERROR(VLOOKUP(Funde_observations_osservazioni!R136,Table6_Subgrob[],2,FALSE)&amp;"","")</f>
        <v/>
      </c>
      <c r="Y133" t="str">
        <f>IFERROR(VLOOKUP(Funde_observations_osservazioni!S136,#REF!,2,FALSE)&amp;"", "")</f>
        <v/>
      </c>
      <c r="Z133" t="str">
        <f ca="1">IFERROR(VLOOKUP(Funde_observations_osservazioni!W136,Table245_Host_tree[],2,FALSE)&amp;"", "")</f>
        <v/>
      </c>
      <c r="AA133" t="str">
        <f>TRIM(Funde_observations_osservazioni!X136)</f>
        <v/>
      </c>
      <c r="AB133" t="str">
        <f>TRIM(Funde_observations_osservazioni!Y136)</f>
        <v/>
      </c>
      <c r="AC133" t="str">
        <f ca="1">IFERROR(VLOOKUP(Funde_observations_osservazioni!T136,Holzabgr_mapping,2,FALSE)&amp;"", "")</f>
        <v/>
      </c>
      <c r="AD133" t="str">
        <f ca="1">IFERROR(VLOOKUP(Funde_observations_osservazioni!U136,Holzqual_mapping,2,FALSE)&amp;"", "")</f>
        <v/>
      </c>
      <c r="AE133" t="str">
        <f ca="1">IFERROR(VLOOKUP(Funde_observations_osservazioni!Z136,Table24_Near_tree[],2,FALSE)&amp;"", "")</f>
        <v/>
      </c>
      <c r="AF133" t="str">
        <f ca="1">IFERROR(VLOOKUP(Funde_observations_osservazioni!AA136,Table24_Near_tree[],2,FALSE)&amp;"", "")</f>
        <v/>
      </c>
      <c r="AG133" t="str">
        <f ca="1">IFERROR(VLOOKUP(Funde_observations_osservazioni!AB136,Table24_Near_tree[],2,FALSE)&amp;"", "")</f>
        <v/>
      </c>
      <c r="AH133" t="str">
        <f ca="1">IFERROR(VLOOKUP(Funde_observations_osservazioni!AC136,Anzfrk_mapping,2,FALSE)&amp;"", "")</f>
        <v/>
      </c>
      <c r="AI133" t="str">
        <f ca="1">IFERROR(VLOOKUP(Funde_observations_osservazioni!AD136,Sex_stage_mapping,2,FALSE)&amp;"", "")</f>
        <v/>
      </c>
      <c r="AJ133" t="str">
        <f ca="1">IFERROR(VLOOKUP(Funde_observations_osservazioni!AE136,Rust_spore_type_mapping,2,FALSE)&amp;"", "")</f>
        <v/>
      </c>
      <c r="AK133" t="str">
        <f>TRIM(Funde_observations_osservazioni!AU136)</f>
        <v/>
      </c>
      <c r="AL133" t="str">
        <f>TRIM( Funde_observations_osservazioni!AH136)</f>
        <v/>
      </c>
      <c r="AM133" t="str">
        <f>TRIM(Funde_observations_osservazioni!AI136)</f>
        <v/>
      </c>
      <c r="AN133" t="str">
        <f ca="1">IFERROR(VLOOKUP(Funde_observations_osservazioni!AG136,Table28_Herbaria[],2,FALSE)&amp;"", "")</f>
        <v/>
      </c>
      <c r="AO133" t="str">
        <f ca="1">IFERROR(VLOOKUP(Funde_observations_osservazioni!AF136,Beleg_mapping,2,FALSE)&amp;"","")</f>
        <v/>
      </c>
      <c r="AP133" t="str">
        <f>IFERROR(VLOOKUP(Funde_observations_osservazioni!AJ136,Tabelle10_literature[],2,FALSE)&amp;"", "")</f>
        <v/>
      </c>
      <c r="AQ133" t="str">
        <f>TRIM(Funde_observations_osservazioni!AV136)</f>
        <v/>
      </c>
      <c r="AR133" t="str">
        <f ca="1">IFERROR(VLOOKUP(Funde_observations_osservazioni!AK136,Rest_mapping,2,0)&amp;"","")</f>
        <v/>
      </c>
      <c r="AS133" t="str">
        <f ca="1">IFERROR(VLOOKUP(Funde_observations_osservazioni!AL136,Oeff_privat_mapping,2,0)&amp;"","")</f>
        <v/>
      </c>
      <c r="AT133" t="str">
        <f ca="1">IFERROR(VLOOKUP(Funde_observations_osservazioni!AM136,Namen_pub_mapping,2,0)&amp;"","")</f>
        <v/>
      </c>
    </row>
    <row r="134" spans="2:46" x14ac:dyDescent="0.45">
      <c r="B134" t="str">
        <f>TRIM(Funde_observations_osservazioni!B137)</f>
        <v/>
      </c>
      <c r="C134" t="str">
        <f>TRIM(Funde_observations_osservazioni!C137)</f>
        <v/>
      </c>
      <c r="D134" t="str">
        <f>TRIM(Funde_observations_osservazioni!D137)</f>
        <v/>
      </c>
      <c r="E134" t="str">
        <f>TRIM(Funde_observations_osservazioni!AN137)</f>
        <v/>
      </c>
      <c r="F134" t="str">
        <f>TRIM(Funde_observations_osservazioni!AO137)</f>
        <v/>
      </c>
      <c r="G134" t="str">
        <f>TRIM(Funde_observations_osservazioni!AP137)</f>
        <v/>
      </c>
      <c r="H134" t="str">
        <f>TRIM(Funde_observations_osservazioni!AQ137)</f>
        <v/>
      </c>
      <c r="I134" t="str">
        <f>TRIM(Funde_observations_osservazioni!AR137)</f>
        <v/>
      </c>
      <c r="J134" t="str">
        <f>TRIM(Funde_observations_osservazioni!AS137)</f>
        <v/>
      </c>
      <c r="K134" t="str">
        <f>IFERROR(VLOOKUP(Funde_observations_osservazioni!E137,Table31_Praezis[], 2, FALSE)&amp;"", "")</f>
        <v/>
      </c>
      <c r="L134" t="str">
        <f>TRIM(Funde_observations_osservazioni!AT137)</f>
        <v/>
      </c>
      <c r="M134" t="str">
        <f>TRIM(Funde_observations_osservazioni!F137)</f>
        <v/>
      </c>
      <c r="N134" t="str">
        <f>TRIM(Funde_observations_osservazioni!G137)</f>
        <v/>
      </c>
      <c r="O134" t="str">
        <f>TRIM(Funde_observations_osservazioni!H137)</f>
        <v/>
      </c>
      <c r="P134" s="161" t="str">
        <f>IF(Funde_observations_osservazioni!I137=0, "", TEXT(Funde_observations_osservazioni!I137,"dd/mm/yyyy"))</f>
        <v/>
      </c>
      <c r="Q134" t="str">
        <f>IFERROR(VLOOKUP(Funde_observations_osservazioni!J137,Table32_Datkante[],2,FALSE)&amp;"",  "")</f>
        <v/>
      </c>
      <c r="R134" t="str">
        <f>Funde_observations_osservazioni!K137&amp;""</f>
        <v/>
      </c>
      <c r="S134" t="str">
        <f>Funde_observations_osservazioni!L137&amp;""</f>
        <v/>
      </c>
      <c r="T134" t="str">
        <f>Funde_observations_osservazioni!N137&amp;""</f>
        <v/>
      </c>
      <c r="U134" t="str">
        <f>Funde_observations_osservazioni!O137&amp;""</f>
        <v/>
      </c>
      <c r="V134" t="str">
        <f>Funde_observations_osservazioni!P137&amp;""</f>
        <v/>
      </c>
      <c r="W134" t="str">
        <f ca="1">IFERROR(VLOOKUP(Funde_observations_osservazioni!V137,Table30_Delarze[],2,FALSE)&amp;"", "")</f>
        <v/>
      </c>
      <c r="X134" t="str">
        <f>IFERROR(VLOOKUP(Funde_observations_osservazioni!R137,Table6_Subgrob[],2,FALSE)&amp;"","")</f>
        <v/>
      </c>
      <c r="Y134" t="str">
        <f>IFERROR(VLOOKUP(Funde_observations_osservazioni!S137,#REF!,2,FALSE)&amp;"", "")</f>
        <v/>
      </c>
      <c r="Z134" t="str">
        <f ca="1">IFERROR(VLOOKUP(Funde_observations_osservazioni!W137,Table245_Host_tree[],2,FALSE)&amp;"", "")</f>
        <v/>
      </c>
      <c r="AA134" t="str">
        <f>TRIM(Funde_observations_osservazioni!X137)</f>
        <v/>
      </c>
      <c r="AB134" t="str">
        <f>TRIM(Funde_observations_osservazioni!Y137)</f>
        <v/>
      </c>
      <c r="AC134" t="str">
        <f ca="1">IFERROR(VLOOKUP(Funde_observations_osservazioni!T137,Holzabgr_mapping,2,FALSE)&amp;"", "")</f>
        <v/>
      </c>
      <c r="AD134" t="str">
        <f ca="1">IFERROR(VLOOKUP(Funde_observations_osservazioni!U137,Holzqual_mapping,2,FALSE)&amp;"", "")</f>
        <v/>
      </c>
      <c r="AE134" t="str">
        <f ca="1">IFERROR(VLOOKUP(Funde_observations_osservazioni!Z137,Table24_Near_tree[],2,FALSE)&amp;"", "")</f>
        <v/>
      </c>
      <c r="AF134" t="str">
        <f ca="1">IFERROR(VLOOKUP(Funde_observations_osservazioni!AA137,Table24_Near_tree[],2,FALSE)&amp;"", "")</f>
        <v/>
      </c>
      <c r="AG134" t="str">
        <f ca="1">IFERROR(VLOOKUP(Funde_observations_osservazioni!AB137,Table24_Near_tree[],2,FALSE)&amp;"", "")</f>
        <v/>
      </c>
      <c r="AH134" t="str">
        <f ca="1">IFERROR(VLOOKUP(Funde_observations_osservazioni!AC137,Anzfrk_mapping,2,FALSE)&amp;"", "")</f>
        <v/>
      </c>
      <c r="AI134" t="str">
        <f ca="1">IFERROR(VLOOKUP(Funde_observations_osservazioni!AD137,Sex_stage_mapping,2,FALSE)&amp;"", "")</f>
        <v/>
      </c>
      <c r="AJ134" t="str">
        <f ca="1">IFERROR(VLOOKUP(Funde_observations_osservazioni!AE137,Rust_spore_type_mapping,2,FALSE)&amp;"", "")</f>
        <v/>
      </c>
      <c r="AK134" t="str">
        <f>TRIM(Funde_observations_osservazioni!AU137)</f>
        <v/>
      </c>
      <c r="AL134" t="str">
        <f>TRIM( Funde_observations_osservazioni!AH137)</f>
        <v/>
      </c>
      <c r="AM134" t="str">
        <f>TRIM(Funde_observations_osservazioni!AI137)</f>
        <v/>
      </c>
      <c r="AN134" t="str">
        <f ca="1">IFERROR(VLOOKUP(Funde_observations_osservazioni!AG137,Table28_Herbaria[],2,FALSE)&amp;"", "")</f>
        <v/>
      </c>
      <c r="AO134" t="str">
        <f ca="1">IFERROR(VLOOKUP(Funde_observations_osservazioni!AF137,Beleg_mapping,2,FALSE)&amp;"","")</f>
        <v/>
      </c>
      <c r="AP134" t="str">
        <f>IFERROR(VLOOKUP(Funde_observations_osservazioni!AJ137,Tabelle10_literature[],2,FALSE)&amp;"", "")</f>
        <v/>
      </c>
      <c r="AQ134" t="str">
        <f>TRIM(Funde_observations_osservazioni!AV137)</f>
        <v/>
      </c>
      <c r="AR134" t="str">
        <f ca="1">IFERROR(VLOOKUP(Funde_observations_osservazioni!AK137,Rest_mapping,2,0)&amp;"","")</f>
        <v/>
      </c>
      <c r="AS134" t="str">
        <f ca="1">IFERROR(VLOOKUP(Funde_observations_osservazioni!AL137,Oeff_privat_mapping,2,0)&amp;"","")</f>
        <v/>
      </c>
      <c r="AT134" t="str">
        <f ca="1">IFERROR(VLOOKUP(Funde_observations_osservazioni!AM137,Namen_pub_mapping,2,0)&amp;"","")</f>
        <v/>
      </c>
    </row>
    <row r="135" spans="2:46" x14ac:dyDescent="0.45">
      <c r="B135" t="str">
        <f>TRIM(Funde_observations_osservazioni!B138)</f>
        <v/>
      </c>
      <c r="C135" t="str">
        <f>TRIM(Funde_observations_osservazioni!C138)</f>
        <v/>
      </c>
      <c r="D135" t="str">
        <f>TRIM(Funde_observations_osservazioni!D138)</f>
        <v/>
      </c>
      <c r="E135" t="str">
        <f>TRIM(Funde_observations_osservazioni!AN138)</f>
        <v/>
      </c>
      <c r="F135" t="str">
        <f>TRIM(Funde_observations_osservazioni!AO138)</f>
        <v/>
      </c>
      <c r="G135" t="str">
        <f>TRIM(Funde_observations_osservazioni!AP138)</f>
        <v/>
      </c>
      <c r="H135" t="str">
        <f>TRIM(Funde_observations_osservazioni!AQ138)</f>
        <v/>
      </c>
      <c r="I135" t="str">
        <f>TRIM(Funde_observations_osservazioni!AR138)</f>
        <v/>
      </c>
      <c r="J135" t="str">
        <f>TRIM(Funde_observations_osservazioni!AS138)</f>
        <v/>
      </c>
      <c r="K135" t="str">
        <f>IFERROR(VLOOKUP(Funde_observations_osservazioni!E138,Table31_Praezis[], 2, FALSE)&amp;"", "")</f>
        <v/>
      </c>
      <c r="L135" t="str">
        <f>TRIM(Funde_observations_osservazioni!AT138)</f>
        <v/>
      </c>
      <c r="M135" t="str">
        <f>TRIM(Funde_observations_osservazioni!F138)</f>
        <v/>
      </c>
      <c r="N135" t="str">
        <f>TRIM(Funde_observations_osservazioni!G138)</f>
        <v/>
      </c>
      <c r="O135" t="str">
        <f>TRIM(Funde_observations_osservazioni!H138)</f>
        <v/>
      </c>
      <c r="P135" s="161" t="str">
        <f>IF(Funde_observations_osservazioni!I138=0, "", TEXT(Funde_observations_osservazioni!I138,"dd/mm/yyyy"))</f>
        <v/>
      </c>
      <c r="Q135" t="str">
        <f>IFERROR(VLOOKUP(Funde_observations_osservazioni!J138,Table32_Datkante[],2,FALSE)&amp;"",  "")</f>
        <v/>
      </c>
      <c r="R135" t="str">
        <f>Funde_observations_osservazioni!K138&amp;""</f>
        <v/>
      </c>
      <c r="S135" t="str">
        <f>Funde_observations_osservazioni!L138&amp;""</f>
        <v/>
      </c>
      <c r="T135" t="str">
        <f>Funde_observations_osservazioni!N138&amp;""</f>
        <v/>
      </c>
      <c r="U135" t="str">
        <f>Funde_observations_osservazioni!O138&amp;""</f>
        <v/>
      </c>
      <c r="V135" t="str">
        <f>Funde_observations_osservazioni!P138&amp;""</f>
        <v/>
      </c>
      <c r="W135" t="str">
        <f ca="1">IFERROR(VLOOKUP(Funde_observations_osservazioni!V138,Table30_Delarze[],2,FALSE)&amp;"", "")</f>
        <v/>
      </c>
      <c r="X135" t="str">
        <f>IFERROR(VLOOKUP(Funde_observations_osservazioni!R138,Table6_Subgrob[],2,FALSE)&amp;"","")</f>
        <v/>
      </c>
      <c r="Y135" t="str">
        <f>IFERROR(VLOOKUP(Funde_observations_osservazioni!S138,#REF!,2,FALSE)&amp;"", "")</f>
        <v/>
      </c>
      <c r="Z135" t="str">
        <f ca="1">IFERROR(VLOOKUP(Funde_observations_osservazioni!W138,Table245_Host_tree[],2,FALSE)&amp;"", "")</f>
        <v/>
      </c>
      <c r="AA135" t="str">
        <f>TRIM(Funde_observations_osservazioni!X138)</f>
        <v/>
      </c>
      <c r="AB135" t="str">
        <f>TRIM(Funde_observations_osservazioni!Y138)</f>
        <v/>
      </c>
      <c r="AC135" t="str">
        <f ca="1">IFERROR(VLOOKUP(Funde_observations_osservazioni!T138,Holzabgr_mapping,2,FALSE)&amp;"", "")</f>
        <v/>
      </c>
      <c r="AD135" t="str">
        <f ca="1">IFERROR(VLOOKUP(Funde_observations_osservazioni!U138,Holzqual_mapping,2,FALSE)&amp;"", "")</f>
        <v/>
      </c>
      <c r="AE135" t="str">
        <f ca="1">IFERROR(VLOOKUP(Funde_observations_osservazioni!Z138,Table24_Near_tree[],2,FALSE)&amp;"", "")</f>
        <v/>
      </c>
      <c r="AF135" t="str">
        <f ca="1">IFERROR(VLOOKUP(Funde_observations_osservazioni!AA138,Table24_Near_tree[],2,FALSE)&amp;"", "")</f>
        <v/>
      </c>
      <c r="AG135" t="str">
        <f ca="1">IFERROR(VLOOKUP(Funde_observations_osservazioni!AB138,Table24_Near_tree[],2,FALSE)&amp;"", "")</f>
        <v/>
      </c>
      <c r="AH135" t="str">
        <f ca="1">IFERROR(VLOOKUP(Funde_observations_osservazioni!AC138,Anzfrk_mapping,2,FALSE)&amp;"", "")</f>
        <v/>
      </c>
      <c r="AI135" t="str">
        <f ca="1">IFERROR(VLOOKUP(Funde_observations_osservazioni!AD138,Sex_stage_mapping,2,FALSE)&amp;"", "")</f>
        <v/>
      </c>
      <c r="AJ135" t="str">
        <f ca="1">IFERROR(VLOOKUP(Funde_observations_osservazioni!AE138,Rust_spore_type_mapping,2,FALSE)&amp;"", "")</f>
        <v/>
      </c>
      <c r="AK135" t="str">
        <f>TRIM(Funde_observations_osservazioni!AU138)</f>
        <v/>
      </c>
      <c r="AL135" t="str">
        <f>TRIM( Funde_observations_osservazioni!AH138)</f>
        <v/>
      </c>
      <c r="AM135" t="str">
        <f>TRIM(Funde_observations_osservazioni!AI138)</f>
        <v/>
      </c>
      <c r="AN135" t="str">
        <f ca="1">IFERROR(VLOOKUP(Funde_observations_osservazioni!AG138,Table28_Herbaria[],2,FALSE)&amp;"", "")</f>
        <v/>
      </c>
      <c r="AO135" t="str">
        <f ca="1">IFERROR(VLOOKUP(Funde_observations_osservazioni!AF138,Beleg_mapping,2,FALSE)&amp;"","")</f>
        <v/>
      </c>
      <c r="AP135" t="str">
        <f>IFERROR(VLOOKUP(Funde_observations_osservazioni!AJ138,Tabelle10_literature[],2,FALSE)&amp;"", "")</f>
        <v/>
      </c>
      <c r="AQ135" t="str">
        <f>TRIM(Funde_observations_osservazioni!AV138)</f>
        <v/>
      </c>
      <c r="AR135" t="str">
        <f ca="1">IFERROR(VLOOKUP(Funde_observations_osservazioni!AK138,Rest_mapping,2,0)&amp;"","")</f>
        <v/>
      </c>
      <c r="AS135" t="str">
        <f ca="1">IFERROR(VLOOKUP(Funde_observations_osservazioni!AL138,Oeff_privat_mapping,2,0)&amp;"","")</f>
        <v/>
      </c>
      <c r="AT135" t="str">
        <f ca="1">IFERROR(VLOOKUP(Funde_observations_osservazioni!AM138,Namen_pub_mapping,2,0)&amp;"","")</f>
        <v/>
      </c>
    </row>
    <row r="136" spans="2:46" x14ac:dyDescent="0.45">
      <c r="B136" t="str">
        <f>TRIM(Funde_observations_osservazioni!B139)</f>
        <v/>
      </c>
      <c r="C136" t="str">
        <f>TRIM(Funde_observations_osservazioni!C139)</f>
        <v/>
      </c>
      <c r="D136" t="str">
        <f>TRIM(Funde_observations_osservazioni!D139)</f>
        <v/>
      </c>
      <c r="E136" t="str">
        <f>TRIM(Funde_observations_osservazioni!AN139)</f>
        <v/>
      </c>
      <c r="F136" t="str">
        <f>TRIM(Funde_observations_osservazioni!AO139)</f>
        <v/>
      </c>
      <c r="G136" t="str">
        <f>TRIM(Funde_observations_osservazioni!AP139)</f>
        <v/>
      </c>
      <c r="H136" t="str">
        <f>TRIM(Funde_observations_osservazioni!AQ139)</f>
        <v/>
      </c>
      <c r="I136" t="str">
        <f>TRIM(Funde_observations_osservazioni!AR139)</f>
        <v/>
      </c>
      <c r="J136" t="str">
        <f>TRIM(Funde_observations_osservazioni!AS139)</f>
        <v/>
      </c>
      <c r="K136" t="str">
        <f>IFERROR(VLOOKUP(Funde_observations_osservazioni!E139,Table31_Praezis[], 2, FALSE)&amp;"", "")</f>
        <v/>
      </c>
      <c r="L136" t="str">
        <f>TRIM(Funde_observations_osservazioni!AT139)</f>
        <v/>
      </c>
      <c r="M136" t="str">
        <f>TRIM(Funde_observations_osservazioni!F139)</f>
        <v/>
      </c>
      <c r="N136" t="str">
        <f>TRIM(Funde_observations_osservazioni!G139)</f>
        <v/>
      </c>
      <c r="O136" t="str">
        <f>TRIM(Funde_observations_osservazioni!H139)</f>
        <v/>
      </c>
      <c r="P136" s="161" t="str">
        <f>IF(Funde_observations_osservazioni!I139=0, "", TEXT(Funde_observations_osservazioni!I139,"dd/mm/yyyy"))</f>
        <v/>
      </c>
      <c r="Q136" t="str">
        <f>IFERROR(VLOOKUP(Funde_observations_osservazioni!J139,Table32_Datkante[],2,FALSE)&amp;"",  "")</f>
        <v/>
      </c>
      <c r="R136" t="str">
        <f>Funde_observations_osservazioni!K139&amp;""</f>
        <v/>
      </c>
      <c r="S136" t="str">
        <f>Funde_observations_osservazioni!L139&amp;""</f>
        <v/>
      </c>
      <c r="T136" t="str">
        <f>Funde_observations_osservazioni!N139&amp;""</f>
        <v/>
      </c>
      <c r="U136" t="str">
        <f>Funde_observations_osservazioni!O139&amp;""</f>
        <v/>
      </c>
      <c r="V136" t="str">
        <f>Funde_observations_osservazioni!P139&amp;""</f>
        <v/>
      </c>
      <c r="W136" t="str">
        <f ca="1">IFERROR(VLOOKUP(Funde_observations_osservazioni!V139,Table30_Delarze[],2,FALSE)&amp;"", "")</f>
        <v/>
      </c>
      <c r="X136" t="str">
        <f>IFERROR(VLOOKUP(Funde_observations_osservazioni!R139,Table6_Subgrob[],2,FALSE)&amp;"","")</f>
        <v/>
      </c>
      <c r="Y136" t="str">
        <f>IFERROR(VLOOKUP(Funde_observations_osservazioni!S139,#REF!,2,FALSE)&amp;"", "")</f>
        <v/>
      </c>
      <c r="Z136" t="str">
        <f ca="1">IFERROR(VLOOKUP(Funde_observations_osservazioni!W139,Table245_Host_tree[],2,FALSE)&amp;"", "")</f>
        <v/>
      </c>
      <c r="AA136" t="str">
        <f>TRIM(Funde_observations_osservazioni!X139)</f>
        <v/>
      </c>
      <c r="AB136" t="str">
        <f>TRIM(Funde_observations_osservazioni!Y139)</f>
        <v/>
      </c>
      <c r="AC136" t="str">
        <f ca="1">IFERROR(VLOOKUP(Funde_observations_osservazioni!T139,Holzabgr_mapping,2,FALSE)&amp;"", "")</f>
        <v/>
      </c>
      <c r="AD136" t="str">
        <f ca="1">IFERROR(VLOOKUP(Funde_observations_osservazioni!U139,Holzqual_mapping,2,FALSE)&amp;"", "")</f>
        <v/>
      </c>
      <c r="AE136" t="str">
        <f ca="1">IFERROR(VLOOKUP(Funde_observations_osservazioni!Z139,Table24_Near_tree[],2,FALSE)&amp;"", "")</f>
        <v/>
      </c>
      <c r="AF136" t="str">
        <f ca="1">IFERROR(VLOOKUP(Funde_observations_osservazioni!AA139,Table24_Near_tree[],2,FALSE)&amp;"", "")</f>
        <v/>
      </c>
      <c r="AG136" t="str">
        <f ca="1">IFERROR(VLOOKUP(Funde_observations_osservazioni!AB139,Table24_Near_tree[],2,FALSE)&amp;"", "")</f>
        <v/>
      </c>
      <c r="AH136" t="str">
        <f ca="1">IFERROR(VLOOKUP(Funde_observations_osservazioni!AC139,Anzfrk_mapping,2,FALSE)&amp;"", "")</f>
        <v/>
      </c>
      <c r="AI136" t="str">
        <f ca="1">IFERROR(VLOOKUP(Funde_observations_osservazioni!AD139,Sex_stage_mapping,2,FALSE)&amp;"", "")</f>
        <v/>
      </c>
      <c r="AJ136" t="str">
        <f ca="1">IFERROR(VLOOKUP(Funde_observations_osservazioni!AE139,Rust_spore_type_mapping,2,FALSE)&amp;"", "")</f>
        <v/>
      </c>
      <c r="AK136" t="str">
        <f>TRIM(Funde_observations_osservazioni!AU139)</f>
        <v/>
      </c>
      <c r="AL136" t="str">
        <f>TRIM( Funde_observations_osservazioni!AH139)</f>
        <v/>
      </c>
      <c r="AM136" t="str">
        <f>TRIM(Funde_observations_osservazioni!AI139)</f>
        <v/>
      </c>
      <c r="AN136" t="str">
        <f ca="1">IFERROR(VLOOKUP(Funde_observations_osservazioni!AG139,Table28_Herbaria[],2,FALSE)&amp;"", "")</f>
        <v/>
      </c>
      <c r="AO136" t="str">
        <f ca="1">IFERROR(VLOOKUP(Funde_observations_osservazioni!AF139,Beleg_mapping,2,FALSE)&amp;"","")</f>
        <v/>
      </c>
      <c r="AP136" t="str">
        <f>IFERROR(VLOOKUP(Funde_observations_osservazioni!AJ139,Tabelle10_literature[],2,FALSE)&amp;"", "")</f>
        <v/>
      </c>
      <c r="AQ136" t="str">
        <f>TRIM(Funde_observations_osservazioni!AV139)</f>
        <v/>
      </c>
      <c r="AR136" t="str">
        <f ca="1">IFERROR(VLOOKUP(Funde_observations_osservazioni!AK139,Rest_mapping,2,0)&amp;"","")</f>
        <v/>
      </c>
      <c r="AS136" t="str">
        <f ca="1">IFERROR(VLOOKUP(Funde_observations_osservazioni!AL139,Oeff_privat_mapping,2,0)&amp;"","")</f>
        <v/>
      </c>
      <c r="AT136" t="str">
        <f ca="1">IFERROR(VLOOKUP(Funde_observations_osservazioni!AM139,Namen_pub_mapping,2,0)&amp;"","")</f>
        <v/>
      </c>
    </row>
    <row r="137" spans="2:46" x14ac:dyDescent="0.45">
      <c r="B137" t="str">
        <f>TRIM(Funde_observations_osservazioni!B140)</f>
        <v/>
      </c>
      <c r="C137" t="str">
        <f>TRIM(Funde_observations_osservazioni!C140)</f>
        <v/>
      </c>
      <c r="D137" t="str">
        <f>TRIM(Funde_observations_osservazioni!D140)</f>
        <v/>
      </c>
      <c r="E137" t="str">
        <f>TRIM(Funde_observations_osservazioni!AN140)</f>
        <v/>
      </c>
      <c r="F137" t="str">
        <f>TRIM(Funde_observations_osservazioni!AO140)</f>
        <v/>
      </c>
      <c r="G137" t="str">
        <f>TRIM(Funde_observations_osservazioni!AP140)</f>
        <v/>
      </c>
      <c r="H137" t="str">
        <f>TRIM(Funde_observations_osservazioni!AQ140)</f>
        <v/>
      </c>
      <c r="I137" t="str">
        <f>TRIM(Funde_observations_osservazioni!AR140)</f>
        <v/>
      </c>
      <c r="J137" t="str">
        <f>TRIM(Funde_observations_osservazioni!AS140)</f>
        <v/>
      </c>
      <c r="K137" t="str">
        <f>IFERROR(VLOOKUP(Funde_observations_osservazioni!E140,Table31_Praezis[], 2, FALSE)&amp;"", "")</f>
        <v/>
      </c>
      <c r="L137" t="str">
        <f>TRIM(Funde_observations_osservazioni!AT140)</f>
        <v/>
      </c>
      <c r="M137" t="str">
        <f>TRIM(Funde_observations_osservazioni!F140)</f>
        <v/>
      </c>
      <c r="N137" t="str">
        <f>TRIM(Funde_observations_osservazioni!G140)</f>
        <v/>
      </c>
      <c r="O137" t="str">
        <f>TRIM(Funde_observations_osservazioni!H140)</f>
        <v/>
      </c>
      <c r="P137" s="161" t="str">
        <f>IF(Funde_observations_osservazioni!I140=0, "", TEXT(Funde_observations_osservazioni!I140,"dd/mm/yyyy"))</f>
        <v/>
      </c>
      <c r="Q137" t="str">
        <f>IFERROR(VLOOKUP(Funde_observations_osservazioni!J140,Table32_Datkante[],2,FALSE)&amp;"",  "")</f>
        <v/>
      </c>
      <c r="R137" t="str">
        <f>Funde_observations_osservazioni!K140&amp;""</f>
        <v/>
      </c>
      <c r="S137" t="str">
        <f>Funde_observations_osservazioni!L140&amp;""</f>
        <v/>
      </c>
      <c r="T137" t="str">
        <f>Funde_observations_osservazioni!N140&amp;""</f>
        <v/>
      </c>
      <c r="U137" t="str">
        <f>Funde_observations_osservazioni!O140&amp;""</f>
        <v/>
      </c>
      <c r="V137" t="str">
        <f>Funde_observations_osservazioni!P140&amp;""</f>
        <v/>
      </c>
      <c r="W137" t="str">
        <f ca="1">IFERROR(VLOOKUP(Funde_observations_osservazioni!V140,Table30_Delarze[],2,FALSE)&amp;"", "")</f>
        <v/>
      </c>
      <c r="X137" t="str">
        <f>IFERROR(VLOOKUP(Funde_observations_osservazioni!R140,Table6_Subgrob[],2,FALSE)&amp;"","")</f>
        <v/>
      </c>
      <c r="Y137" t="str">
        <f>IFERROR(VLOOKUP(Funde_observations_osservazioni!S140,#REF!,2,FALSE)&amp;"", "")</f>
        <v/>
      </c>
      <c r="Z137" t="str">
        <f ca="1">IFERROR(VLOOKUP(Funde_observations_osservazioni!W140,Table245_Host_tree[],2,FALSE)&amp;"", "")</f>
        <v/>
      </c>
      <c r="AA137" t="str">
        <f>TRIM(Funde_observations_osservazioni!X140)</f>
        <v/>
      </c>
      <c r="AB137" t="str">
        <f>TRIM(Funde_observations_osservazioni!Y140)</f>
        <v/>
      </c>
      <c r="AC137" t="str">
        <f ca="1">IFERROR(VLOOKUP(Funde_observations_osservazioni!T140,Holzabgr_mapping,2,FALSE)&amp;"", "")</f>
        <v/>
      </c>
      <c r="AD137" t="str">
        <f ca="1">IFERROR(VLOOKUP(Funde_observations_osservazioni!U140,Holzqual_mapping,2,FALSE)&amp;"", "")</f>
        <v/>
      </c>
      <c r="AE137" t="str">
        <f ca="1">IFERROR(VLOOKUP(Funde_observations_osservazioni!Z140,Table24_Near_tree[],2,FALSE)&amp;"", "")</f>
        <v/>
      </c>
      <c r="AF137" t="str">
        <f ca="1">IFERROR(VLOOKUP(Funde_observations_osservazioni!AA140,Table24_Near_tree[],2,FALSE)&amp;"", "")</f>
        <v/>
      </c>
      <c r="AG137" t="str">
        <f ca="1">IFERROR(VLOOKUP(Funde_observations_osservazioni!AB140,Table24_Near_tree[],2,FALSE)&amp;"", "")</f>
        <v/>
      </c>
      <c r="AH137" t="str">
        <f ca="1">IFERROR(VLOOKUP(Funde_observations_osservazioni!AC140,Anzfrk_mapping,2,FALSE)&amp;"", "")</f>
        <v/>
      </c>
      <c r="AI137" t="str">
        <f ca="1">IFERROR(VLOOKUP(Funde_observations_osservazioni!AD140,Sex_stage_mapping,2,FALSE)&amp;"", "")</f>
        <v/>
      </c>
      <c r="AJ137" t="str">
        <f ca="1">IFERROR(VLOOKUP(Funde_observations_osservazioni!AE140,Rust_spore_type_mapping,2,FALSE)&amp;"", "")</f>
        <v/>
      </c>
      <c r="AK137" t="str">
        <f>TRIM(Funde_observations_osservazioni!AU140)</f>
        <v/>
      </c>
      <c r="AL137" t="str">
        <f>TRIM( Funde_observations_osservazioni!AH140)</f>
        <v/>
      </c>
      <c r="AM137" t="str">
        <f>TRIM(Funde_observations_osservazioni!AI140)</f>
        <v/>
      </c>
      <c r="AN137" t="str">
        <f ca="1">IFERROR(VLOOKUP(Funde_observations_osservazioni!AG140,Table28_Herbaria[],2,FALSE)&amp;"", "")</f>
        <v/>
      </c>
      <c r="AO137" t="str">
        <f ca="1">IFERROR(VLOOKUP(Funde_observations_osservazioni!AF140,Beleg_mapping,2,FALSE)&amp;"","")</f>
        <v/>
      </c>
      <c r="AP137" t="str">
        <f>IFERROR(VLOOKUP(Funde_observations_osservazioni!AJ140,Tabelle10_literature[],2,FALSE)&amp;"", "")</f>
        <v/>
      </c>
      <c r="AQ137" t="str">
        <f>TRIM(Funde_observations_osservazioni!AV140)</f>
        <v/>
      </c>
      <c r="AR137" t="str">
        <f ca="1">IFERROR(VLOOKUP(Funde_observations_osservazioni!AK140,Rest_mapping,2,0)&amp;"","")</f>
        <v/>
      </c>
      <c r="AS137" t="str">
        <f ca="1">IFERROR(VLOOKUP(Funde_observations_osservazioni!AL140,Oeff_privat_mapping,2,0)&amp;"","")</f>
        <v/>
      </c>
      <c r="AT137" t="str">
        <f ca="1">IFERROR(VLOOKUP(Funde_observations_osservazioni!AM140,Namen_pub_mapping,2,0)&amp;"","")</f>
        <v/>
      </c>
    </row>
    <row r="138" spans="2:46" x14ac:dyDescent="0.45">
      <c r="B138" t="str">
        <f>TRIM(Funde_observations_osservazioni!B141)</f>
        <v/>
      </c>
      <c r="C138" t="str">
        <f>TRIM(Funde_observations_osservazioni!C141)</f>
        <v/>
      </c>
      <c r="D138" t="str">
        <f>TRIM(Funde_observations_osservazioni!D141)</f>
        <v/>
      </c>
      <c r="E138" t="str">
        <f>TRIM(Funde_observations_osservazioni!AN141)</f>
        <v/>
      </c>
      <c r="F138" t="str">
        <f>TRIM(Funde_observations_osservazioni!AO141)</f>
        <v/>
      </c>
      <c r="G138" t="str">
        <f>TRIM(Funde_observations_osservazioni!AP141)</f>
        <v/>
      </c>
      <c r="H138" t="str">
        <f>TRIM(Funde_observations_osservazioni!AQ141)</f>
        <v/>
      </c>
      <c r="I138" t="str">
        <f>TRIM(Funde_observations_osservazioni!AR141)</f>
        <v/>
      </c>
      <c r="J138" t="str">
        <f>TRIM(Funde_observations_osservazioni!AS141)</f>
        <v/>
      </c>
      <c r="K138" t="str">
        <f>IFERROR(VLOOKUP(Funde_observations_osservazioni!E141,Table31_Praezis[], 2, FALSE)&amp;"", "")</f>
        <v/>
      </c>
      <c r="L138" t="str">
        <f>TRIM(Funde_observations_osservazioni!AT141)</f>
        <v/>
      </c>
      <c r="M138" t="str">
        <f>TRIM(Funde_observations_osservazioni!F141)</f>
        <v/>
      </c>
      <c r="N138" t="str">
        <f>TRIM(Funde_observations_osservazioni!G141)</f>
        <v/>
      </c>
      <c r="O138" t="str">
        <f>TRIM(Funde_observations_osservazioni!H141)</f>
        <v/>
      </c>
      <c r="P138" s="161" t="str">
        <f>IF(Funde_observations_osservazioni!I141=0, "", TEXT(Funde_observations_osservazioni!I141,"dd/mm/yyyy"))</f>
        <v/>
      </c>
      <c r="Q138" t="str">
        <f>IFERROR(VLOOKUP(Funde_observations_osservazioni!J141,Table32_Datkante[],2,FALSE)&amp;"",  "")</f>
        <v/>
      </c>
      <c r="R138" t="str">
        <f>Funde_observations_osservazioni!K141&amp;""</f>
        <v/>
      </c>
      <c r="S138" t="str">
        <f>Funde_observations_osservazioni!L141&amp;""</f>
        <v/>
      </c>
      <c r="T138" t="str">
        <f>Funde_observations_osservazioni!N141&amp;""</f>
        <v/>
      </c>
      <c r="U138" t="str">
        <f>Funde_observations_osservazioni!O141&amp;""</f>
        <v/>
      </c>
      <c r="V138" t="str">
        <f>Funde_observations_osservazioni!P141&amp;""</f>
        <v/>
      </c>
      <c r="W138" t="str">
        <f ca="1">IFERROR(VLOOKUP(Funde_observations_osservazioni!V141,Table30_Delarze[],2,FALSE)&amp;"", "")</f>
        <v/>
      </c>
      <c r="X138" t="str">
        <f>IFERROR(VLOOKUP(Funde_observations_osservazioni!R141,Table6_Subgrob[],2,FALSE)&amp;"","")</f>
        <v/>
      </c>
      <c r="Y138" t="str">
        <f>IFERROR(VLOOKUP(Funde_observations_osservazioni!S141,#REF!,2,FALSE)&amp;"", "")</f>
        <v/>
      </c>
      <c r="Z138" t="str">
        <f ca="1">IFERROR(VLOOKUP(Funde_observations_osservazioni!W141,Table245_Host_tree[],2,FALSE)&amp;"", "")</f>
        <v/>
      </c>
      <c r="AA138" t="str">
        <f>TRIM(Funde_observations_osservazioni!X141)</f>
        <v/>
      </c>
      <c r="AB138" t="str">
        <f>TRIM(Funde_observations_osservazioni!Y141)</f>
        <v/>
      </c>
      <c r="AC138" t="str">
        <f ca="1">IFERROR(VLOOKUP(Funde_observations_osservazioni!T141,Holzabgr_mapping,2,FALSE)&amp;"", "")</f>
        <v/>
      </c>
      <c r="AD138" t="str">
        <f ca="1">IFERROR(VLOOKUP(Funde_observations_osservazioni!U141,Holzqual_mapping,2,FALSE)&amp;"", "")</f>
        <v/>
      </c>
      <c r="AE138" t="str">
        <f ca="1">IFERROR(VLOOKUP(Funde_observations_osservazioni!Z141,Table24_Near_tree[],2,FALSE)&amp;"", "")</f>
        <v/>
      </c>
      <c r="AF138" t="str">
        <f ca="1">IFERROR(VLOOKUP(Funde_observations_osservazioni!AA141,Table24_Near_tree[],2,FALSE)&amp;"", "")</f>
        <v/>
      </c>
      <c r="AG138" t="str">
        <f ca="1">IFERROR(VLOOKUP(Funde_observations_osservazioni!AB141,Table24_Near_tree[],2,FALSE)&amp;"", "")</f>
        <v/>
      </c>
      <c r="AH138" t="str">
        <f ca="1">IFERROR(VLOOKUP(Funde_observations_osservazioni!AC141,Anzfrk_mapping,2,FALSE)&amp;"", "")</f>
        <v/>
      </c>
      <c r="AI138" t="str">
        <f ca="1">IFERROR(VLOOKUP(Funde_observations_osservazioni!AD141,Sex_stage_mapping,2,FALSE)&amp;"", "")</f>
        <v/>
      </c>
      <c r="AJ138" t="str">
        <f ca="1">IFERROR(VLOOKUP(Funde_observations_osservazioni!AE141,Rust_spore_type_mapping,2,FALSE)&amp;"", "")</f>
        <v/>
      </c>
      <c r="AK138" t="str">
        <f>TRIM(Funde_observations_osservazioni!AU141)</f>
        <v/>
      </c>
      <c r="AL138" t="str">
        <f>TRIM( Funde_observations_osservazioni!AH141)</f>
        <v/>
      </c>
      <c r="AM138" t="str">
        <f>TRIM(Funde_observations_osservazioni!AI141)</f>
        <v/>
      </c>
      <c r="AN138" t="str">
        <f ca="1">IFERROR(VLOOKUP(Funde_observations_osservazioni!AG141,Table28_Herbaria[],2,FALSE)&amp;"", "")</f>
        <v/>
      </c>
      <c r="AO138" t="str">
        <f ca="1">IFERROR(VLOOKUP(Funde_observations_osservazioni!AF141,Beleg_mapping,2,FALSE)&amp;"","")</f>
        <v/>
      </c>
      <c r="AP138" t="str">
        <f>IFERROR(VLOOKUP(Funde_observations_osservazioni!AJ141,Tabelle10_literature[],2,FALSE)&amp;"", "")</f>
        <v/>
      </c>
      <c r="AQ138" t="str">
        <f>TRIM(Funde_observations_osservazioni!AV141)</f>
        <v/>
      </c>
      <c r="AR138" t="str">
        <f ca="1">IFERROR(VLOOKUP(Funde_observations_osservazioni!AK141,Rest_mapping,2,0)&amp;"","")</f>
        <v/>
      </c>
      <c r="AS138" t="str">
        <f ca="1">IFERROR(VLOOKUP(Funde_observations_osservazioni!AL141,Oeff_privat_mapping,2,0)&amp;"","")</f>
        <v/>
      </c>
      <c r="AT138" t="str">
        <f ca="1">IFERROR(VLOOKUP(Funde_observations_osservazioni!AM141,Namen_pub_mapping,2,0)&amp;"","")</f>
        <v/>
      </c>
    </row>
    <row r="139" spans="2:46" x14ac:dyDescent="0.45">
      <c r="B139" t="str">
        <f>TRIM(Funde_observations_osservazioni!B142)</f>
        <v/>
      </c>
      <c r="C139" t="str">
        <f>TRIM(Funde_observations_osservazioni!C142)</f>
        <v/>
      </c>
      <c r="D139" t="str">
        <f>TRIM(Funde_observations_osservazioni!D142)</f>
        <v/>
      </c>
      <c r="E139" t="str">
        <f>TRIM(Funde_observations_osservazioni!AN142)</f>
        <v/>
      </c>
      <c r="F139" t="str">
        <f>TRIM(Funde_observations_osservazioni!AO142)</f>
        <v/>
      </c>
      <c r="G139" t="str">
        <f>TRIM(Funde_observations_osservazioni!AP142)</f>
        <v/>
      </c>
      <c r="H139" t="str">
        <f>TRIM(Funde_observations_osservazioni!AQ142)</f>
        <v/>
      </c>
      <c r="I139" t="str">
        <f>TRIM(Funde_observations_osservazioni!AR142)</f>
        <v/>
      </c>
      <c r="J139" t="str">
        <f>TRIM(Funde_observations_osservazioni!AS142)</f>
        <v/>
      </c>
      <c r="K139" t="str">
        <f>IFERROR(VLOOKUP(Funde_observations_osservazioni!E142,Table31_Praezis[], 2, FALSE)&amp;"", "")</f>
        <v/>
      </c>
      <c r="L139" t="str">
        <f>TRIM(Funde_observations_osservazioni!AT142)</f>
        <v/>
      </c>
      <c r="M139" t="str">
        <f>TRIM(Funde_observations_osservazioni!F142)</f>
        <v/>
      </c>
      <c r="N139" t="str">
        <f>TRIM(Funde_observations_osservazioni!G142)</f>
        <v/>
      </c>
      <c r="O139" t="str">
        <f>TRIM(Funde_observations_osservazioni!H142)</f>
        <v/>
      </c>
      <c r="P139" s="161" t="str">
        <f>IF(Funde_observations_osservazioni!I142=0, "", TEXT(Funde_observations_osservazioni!I142,"dd/mm/yyyy"))</f>
        <v/>
      </c>
      <c r="Q139" t="str">
        <f>IFERROR(VLOOKUP(Funde_observations_osservazioni!J142,Table32_Datkante[],2,FALSE)&amp;"",  "")</f>
        <v/>
      </c>
      <c r="R139" t="str">
        <f>Funde_observations_osservazioni!K142&amp;""</f>
        <v/>
      </c>
      <c r="S139" t="str">
        <f>Funde_observations_osservazioni!L142&amp;""</f>
        <v/>
      </c>
      <c r="T139" t="str">
        <f>Funde_observations_osservazioni!N142&amp;""</f>
        <v/>
      </c>
      <c r="U139" t="str">
        <f>Funde_observations_osservazioni!O142&amp;""</f>
        <v/>
      </c>
      <c r="V139" t="str">
        <f>Funde_observations_osservazioni!P142&amp;""</f>
        <v/>
      </c>
      <c r="W139" t="str">
        <f ca="1">IFERROR(VLOOKUP(Funde_observations_osservazioni!V142,Table30_Delarze[],2,FALSE)&amp;"", "")</f>
        <v/>
      </c>
      <c r="X139" t="str">
        <f>IFERROR(VLOOKUP(Funde_observations_osservazioni!R142,Table6_Subgrob[],2,FALSE)&amp;"","")</f>
        <v/>
      </c>
      <c r="Y139" t="str">
        <f>IFERROR(VLOOKUP(Funde_observations_osservazioni!S142,#REF!,2,FALSE)&amp;"", "")</f>
        <v/>
      </c>
      <c r="Z139" t="str">
        <f ca="1">IFERROR(VLOOKUP(Funde_observations_osservazioni!W142,Table245_Host_tree[],2,FALSE)&amp;"", "")</f>
        <v/>
      </c>
      <c r="AA139" t="str">
        <f>TRIM(Funde_observations_osservazioni!X142)</f>
        <v/>
      </c>
      <c r="AB139" t="str">
        <f>TRIM(Funde_observations_osservazioni!Y142)</f>
        <v/>
      </c>
      <c r="AC139" t="str">
        <f ca="1">IFERROR(VLOOKUP(Funde_observations_osservazioni!T142,Holzabgr_mapping,2,FALSE)&amp;"", "")</f>
        <v/>
      </c>
      <c r="AD139" t="str">
        <f ca="1">IFERROR(VLOOKUP(Funde_observations_osservazioni!U142,Holzqual_mapping,2,FALSE)&amp;"", "")</f>
        <v/>
      </c>
      <c r="AE139" t="str">
        <f ca="1">IFERROR(VLOOKUP(Funde_observations_osservazioni!Z142,Table24_Near_tree[],2,FALSE)&amp;"", "")</f>
        <v/>
      </c>
      <c r="AF139" t="str">
        <f ca="1">IFERROR(VLOOKUP(Funde_observations_osservazioni!AA142,Table24_Near_tree[],2,FALSE)&amp;"", "")</f>
        <v/>
      </c>
      <c r="AG139" t="str">
        <f ca="1">IFERROR(VLOOKUP(Funde_observations_osservazioni!AB142,Table24_Near_tree[],2,FALSE)&amp;"", "")</f>
        <v/>
      </c>
      <c r="AH139" t="str">
        <f ca="1">IFERROR(VLOOKUP(Funde_observations_osservazioni!AC142,Anzfrk_mapping,2,FALSE)&amp;"", "")</f>
        <v/>
      </c>
      <c r="AI139" t="str">
        <f ca="1">IFERROR(VLOOKUP(Funde_observations_osservazioni!AD142,Sex_stage_mapping,2,FALSE)&amp;"", "")</f>
        <v/>
      </c>
      <c r="AJ139" t="str">
        <f ca="1">IFERROR(VLOOKUP(Funde_observations_osservazioni!AE142,Rust_spore_type_mapping,2,FALSE)&amp;"", "")</f>
        <v/>
      </c>
      <c r="AK139" t="str">
        <f>TRIM(Funde_observations_osservazioni!AU142)</f>
        <v/>
      </c>
      <c r="AL139" t="str">
        <f>TRIM( Funde_observations_osservazioni!AH142)</f>
        <v/>
      </c>
      <c r="AM139" t="str">
        <f>TRIM(Funde_observations_osservazioni!AI142)</f>
        <v/>
      </c>
      <c r="AN139" t="str">
        <f ca="1">IFERROR(VLOOKUP(Funde_observations_osservazioni!AG142,Table28_Herbaria[],2,FALSE)&amp;"", "")</f>
        <v/>
      </c>
      <c r="AO139" t="str">
        <f ca="1">IFERROR(VLOOKUP(Funde_observations_osservazioni!AF142,Beleg_mapping,2,FALSE)&amp;"","")</f>
        <v/>
      </c>
      <c r="AP139" t="str">
        <f>IFERROR(VLOOKUP(Funde_observations_osservazioni!AJ142,Tabelle10_literature[],2,FALSE)&amp;"", "")</f>
        <v/>
      </c>
      <c r="AQ139" t="str">
        <f>TRIM(Funde_observations_osservazioni!AV142)</f>
        <v/>
      </c>
      <c r="AR139" t="str">
        <f ca="1">IFERROR(VLOOKUP(Funde_observations_osservazioni!AK142,Rest_mapping,2,0)&amp;"","")</f>
        <v/>
      </c>
      <c r="AS139" t="str">
        <f ca="1">IFERROR(VLOOKUP(Funde_observations_osservazioni!AL142,Oeff_privat_mapping,2,0)&amp;"","")</f>
        <v/>
      </c>
      <c r="AT139" t="str">
        <f ca="1">IFERROR(VLOOKUP(Funde_observations_osservazioni!AM142,Namen_pub_mapping,2,0)&amp;"","")</f>
        <v/>
      </c>
    </row>
    <row r="140" spans="2:46" x14ac:dyDescent="0.45">
      <c r="B140" t="str">
        <f>TRIM(Funde_observations_osservazioni!B143)</f>
        <v/>
      </c>
      <c r="C140" t="str">
        <f>TRIM(Funde_observations_osservazioni!C143)</f>
        <v/>
      </c>
      <c r="D140" t="str">
        <f>TRIM(Funde_observations_osservazioni!D143)</f>
        <v/>
      </c>
      <c r="E140" t="str">
        <f>TRIM(Funde_observations_osservazioni!AN143)</f>
        <v/>
      </c>
      <c r="F140" t="str">
        <f>TRIM(Funde_observations_osservazioni!AO143)</f>
        <v/>
      </c>
      <c r="G140" t="str">
        <f>TRIM(Funde_observations_osservazioni!AP143)</f>
        <v/>
      </c>
      <c r="H140" t="str">
        <f>TRIM(Funde_observations_osservazioni!AQ143)</f>
        <v/>
      </c>
      <c r="I140" t="str">
        <f>TRIM(Funde_observations_osservazioni!AR143)</f>
        <v/>
      </c>
      <c r="J140" t="str">
        <f>TRIM(Funde_observations_osservazioni!AS143)</f>
        <v/>
      </c>
      <c r="K140" t="str">
        <f>IFERROR(VLOOKUP(Funde_observations_osservazioni!E143,Table31_Praezis[], 2, FALSE)&amp;"", "")</f>
        <v/>
      </c>
      <c r="L140" t="str">
        <f>TRIM(Funde_observations_osservazioni!AT143)</f>
        <v/>
      </c>
      <c r="M140" t="str">
        <f>TRIM(Funde_observations_osservazioni!F143)</f>
        <v/>
      </c>
      <c r="N140" t="str">
        <f>TRIM(Funde_observations_osservazioni!G143)</f>
        <v/>
      </c>
      <c r="O140" t="str">
        <f>TRIM(Funde_observations_osservazioni!H143)</f>
        <v/>
      </c>
      <c r="P140" s="161" t="str">
        <f>IF(Funde_observations_osservazioni!I143=0, "", TEXT(Funde_observations_osservazioni!I143,"dd/mm/yyyy"))</f>
        <v/>
      </c>
      <c r="Q140" t="str">
        <f>IFERROR(VLOOKUP(Funde_observations_osservazioni!J143,Table32_Datkante[],2,FALSE)&amp;"",  "")</f>
        <v/>
      </c>
      <c r="R140" t="str">
        <f>Funde_observations_osservazioni!K143&amp;""</f>
        <v/>
      </c>
      <c r="S140" t="str">
        <f>Funde_observations_osservazioni!L143&amp;""</f>
        <v/>
      </c>
      <c r="T140" t="str">
        <f>Funde_observations_osservazioni!N143&amp;""</f>
        <v/>
      </c>
      <c r="U140" t="str">
        <f>Funde_observations_osservazioni!O143&amp;""</f>
        <v/>
      </c>
      <c r="V140" t="str">
        <f>Funde_observations_osservazioni!P143&amp;""</f>
        <v/>
      </c>
      <c r="W140" t="str">
        <f ca="1">IFERROR(VLOOKUP(Funde_observations_osservazioni!V143,Table30_Delarze[],2,FALSE)&amp;"", "")</f>
        <v/>
      </c>
      <c r="X140" t="str">
        <f>IFERROR(VLOOKUP(Funde_observations_osservazioni!R143,Table6_Subgrob[],2,FALSE)&amp;"","")</f>
        <v/>
      </c>
      <c r="Y140" t="str">
        <f>IFERROR(VLOOKUP(Funde_observations_osservazioni!S143,#REF!,2,FALSE)&amp;"", "")</f>
        <v/>
      </c>
      <c r="Z140" t="str">
        <f ca="1">IFERROR(VLOOKUP(Funde_observations_osservazioni!W143,Table245_Host_tree[],2,FALSE)&amp;"", "")</f>
        <v/>
      </c>
      <c r="AA140" t="str">
        <f>TRIM(Funde_observations_osservazioni!X143)</f>
        <v/>
      </c>
      <c r="AB140" t="str">
        <f>TRIM(Funde_observations_osservazioni!Y143)</f>
        <v/>
      </c>
      <c r="AC140" t="str">
        <f ca="1">IFERROR(VLOOKUP(Funde_observations_osservazioni!T143,Holzabgr_mapping,2,FALSE)&amp;"", "")</f>
        <v/>
      </c>
      <c r="AD140" t="str">
        <f ca="1">IFERROR(VLOOKUP(Funde_observations_osservazioni!U143,Holzqual_mapping,2,FALSE)&amp;"", "")</f>
        <v/>
      </c>
      <c r="AE140" t="str">
        <f ca="1">IFERROR(VLOOKUP(Funde_observations_osservazioni!Z143,Table24_Near_tree[],2,FALSE)&amp;"", "")</f>
        <v/>
      </c>
      <c r="AF140" t="str">
        <f ca="1">IFERROR(VLOOKUP(Funde_observations_osservazioni!AA143,Table24_Near_tree[],2,FALSE)&amp;"", "")</f>
        <v/>
      </c>
      <c r="AG140" t="str">
        <f ca="1">IFERROR(VLOOKUP(Funde_observations_osservazioni!AB143,Table24_Near_tree[],2,FALSE)&amp;"", "")</f>
        <v/>
      </c>
      <c r="AH140" t="str">
        <f ca="1">IFERROR(VLOOKUP(Funde_observations_osservazioni!AC143,Anzfrk_mapping,2,FALSE)&amp;"", "")</f>
        <v/>
      </c>
      <c r="AI140" t="str">
        <f ca="1">IFERROR(VLOOKUP(Funde_observations_osservazioni!AD143,Sex_stage_mapping,2,FALSE)&amp;"", "")</f>
        <v/>
      </c>
      <c r="AJ140" t="str">
        <f ca="1">IFERROR(VLOOKUP(Funde_observations_osservazioni!AE143,Rust_spore_type_mapping,2,FALSE)&amp;"", "")</f>
        <v/>
      </c>
      <c r="AK140" t="str">
        <f>TRIM(Funde_observations_osservazioni!AU143)</f>
        <v/>
      </c>
      <c r="AL140" t="str">
        <f>TRIM( Funde_observations_osservazioni!AH143)</f>
        <v/>
      </c>
      <c r="AM140" t="str">
        <f>TRIM(Funde_observations_osservazioni!AI143)</f>
        <v/>
      </c>
      <c r="AN140" t="str">
        <f ca="1">IFERROR(VLOOKUP(Funde_observations_osservazioni!AG143,Table28_Herbaria[],2,FALSE)&amp;"", "")</f>
        <v/>
      </c>
      <c r="AO140" t="str">
        <f ca="1">IFERROR(VLOOKUP(Funde_observations_osservazioni!AF143,Beleg_mapping,2,FALSE)&amp;"","")</f>
        <v/>
      </c>
      <c r="AP140" t="str">
        <f>IFERROR(VLOOKUP(Funde_observations_osservazioni!AJ143,Tabelle10_literature[],2,FALSE)&amp;"", "")</f>
        <v/>
      </c>
      <c r="AQ140" t="str">
        <f>TRIM(Funde_observations_osservazioni!AV143)</f>
        <v/>
      </c>
      <c r="AR140" t="str">
        <f ca="1">IFERROR(VLOOKUP(Funde_observations_osservazioni!AK143,Rest_mapping,2,0)&amp;"","")</f>
        <v/>
      </c>
      <c r="AS140" t="str">
        <f ca="1">IFERROR(VLOOKUP(Funde_observations_osservazioni!AL143,Oeff_privat_mapping,2,0)&amp;"","")</f>
        <v/>
      </c>
      <c r="AT140" t="str">
        <f ca="1">IFERROR(VLOOKUP(Funde_observations_osservazioni!AM143,Namen_pub_mapping,2,0)&amp;"","")</f>
        <v/>
      </c>
    </row>
    <row r="141" spans="2:46" x14ac:dyDescent="0.45">
      <c r="B141" t="str">
        <f>TRIM(Funde_observations_osservazioni!B144)</f>
        <v/>
      </c>
      <c r="C141" t="str">
        <f>TRIM(Funde_observations_osservazioni!C144)</f>
        <v/>
      </c>
      <c r="D141" t="str">
        <f>TRIM(Funde_observations_osservazioni!D144)</f>
        <v/>
      </c>
      <c r="E141" t="str">
        <f>TRIM(Funde_observations_osservazioni!AN144)</f>
        <v/>
      </c>
      <c r="F141" t="str">
        <f>TRIM(Funde_observations_osservazioni!AO144)</f>
        <v/>
      </c>
      <c r="G141" t="str">
        <f>TRIM(Funde_observations_osservazioni!AP144)</f>
        <v/>
      </c>
      <c r="H141" t="str">
        <f>TRIM(Funde_observations_osservazioni!AQ144)</f>
        <v/>
      </c>
      <c r="I141" t="str">
        <f>TRIM(Funde_observations_osservazioni!AR144)</f>
        <v/>
      </c>
      <c r="J141" t="str">
        <f>TRIM(Funde_observations_osservazioni!AS144)</f>
        <v/>
      </c>
      <c r="K141" t="str">
        <f>IFERROR(VLOOKUP(Funde_observations_osservazioni!E144,Table31_Praezis[], 2, FALSE)&amp;"", "")</f>
        <v/>
      </c>
      <c r="L141" t="str">
        <f>TRIM(Funde_observations_osservazioni!AT144)</f>
        <v/>
      </c>
      <c r="M141" t="str">
        <f>TRIM(Funde_observations_osservazioni!F144)</f>
        <v/>
      </c>
      <c r="N141" t="str">
        <f>TRIM(Funde_observations_osservazioni!G144)</f>
        <v/>
      </c>
      <c r="O141" t="str">
        <f>TRIM(Funde_observations_osservazioni!H144)</f>
        <v/>
      </c>
      <c r="P141" s="161" t="str">
        <f>IF(Funde_observations_osservazioni!I144=0, "", TEXT(Funde_observations_osservazioni!I144,"dd/mm/yyyy"))</f>
        <v/>
      </c>
      <c r="Q141" t="str">
        <f>IFERROR(VLOOKUP(Funde_observations_osservazioni!J144,Table32_Datkante[],2,FALSE)&amp;"",  "")</f>
        <v/>
      </c>
      <c r="R141" t="str">
        <f>Funde_observations_osservazioni!K144&amp;""</f>
        <v/>
      </c>
      <c r="S141" t="str">
        <f>Funde_observations_osservazioni!L144&amp;""</f>
        <v/>
      </c>
      <c r="T141" t="str">
        <f>Funde_observations_osservazioni!N144&amp;""</f>
        <v/>
      </c>
      <c r="U141" t="str">
        <f>Funde_observations_osservazioni!O144&amp;""</f>
        <v/>
      </c>
      <c r="V141" t="str">
        <f>Funde_observations_osservazioni!P144&amp;""</f>
        <v/>
      </c>
      <c r="W141" t="str">
        <f ca="1">IFERROR(VLOOKUP(Funde_observations_osservazioni!V144,Table30_Delarze[],2,FALSE)&amp;"", "")</f>
        <v/>
      </c>
      <c r="X141" t="str">
        <f>IFERROR(VLOOKUP(Funde_observations_osservazioni!R144,Table6_Subgrob[],2,FALSE)&amp;"","")</f>
        <v/>
      </c>
      <c r="Y141" t="str">
        <f>IFERROR(VLOOKUP(Funde_observations_osservazioni!S144,#REF!,2,FALSE)&amp;"", "")</f>
        <v/>
      </c>
      <c r="Z141" t="str">
        <f ca="1">IFERROR(VLOOKUP(Funde_observations_osservazioni!W144,Table245_Host_tree[],2,FALSE)&amp;"", "")</f>
        <v/>
      </c>
      <c r="AA141" t="str">
        <f>TRIM(Funde_observations_osservazioni!X144)</f>
        <v/>
      </c>
      <c r="AB141" t="str">
        <f>TRIM(Funde_observations_osservazioni!Y144)</f>
        <v/>
      </c>
      <c r="AC141" t="str">
        <f ca="1">IFERROR(VLOOKUP(Funde_observations_osservazioni!T144,Holzabgr_mapping,2,FALSE)&amp;"", "")</f>
        <v/>
      </c>
      <c r="AD141" t="str">
        <f ca="1">IFERROR(VLOOKUP(Funde_observations_osservazioni!U144,Holzqual_mapping,2,FALSE)&amp;"", "")</f>
        <v/>
      </c>
      <c r="AE141" t="str">
        <f ca="1">IFERROR(VLOOKUP(Funde_observations_osservazioni!Z144,Table24_Near_tree[],2,FALSE)&amp;"", "")</f>
        <v/>
      </c>
      <c r="AF141" t="str">
        <f ca="1">IFERROR(VLOOKUP(Funde_observations_osservazioni!AA144,Table24_Near_tree[],2,FALSE)&amp;"", "")</f>
        <v/>
      </c>
      <c r="AG141" t="str">
        <f ca="1">IFERROR(VLOOKUP(Funde_observations_osservazioni!AB144,Table24_Near_tree[],2,FALSE)&amp;"", "")</f>
        <v/>
      </c>
      <c r="AH141" t="str">
        <f ca="1">IFERROR(VLOOKUP(Funde_observations_osservazioni!AC144,Anzfrk_mapping,2,FALSE)&amp;"", "")</f>
        <v/>
      </c>
      <c r="AI141" t="str">
        <f ca="1">IFERROR(VLOOKUP(Funde_observations_osservazioni!AD144,Sex_stage_mapping,2,FALSE)&amp;"", "")</f>
        <v/>
      </c>
      <c r="AJ141" t="str">
        <f ca="1">IFERROR(VLOOKUP(Funde_observations_osservazioni!AE144,Rust_spore_type_mapping,2,FALSE)&amp;"", "")</f>
        <v/>
      </c>
      <c r="AK141" t="str">
        <f>TRIM(Funde_observations_osservazioni!AU144)</f>
        <v/>
      </c>
      <c r="AL141" t="str">
        <f>TRIM( Funde_observations_osservazioni!AH144)</f>
        <v/>
      </c>
      <c r="AM141" t="str">
        <f>TRIM(Funde_observations_osservazioni!AI144)</f>
        <v/>
      </c>
      <c r="AN141" t="str">
        <f ca="1">IFERROR(VLOOKUP(Funde_observations_osservazioni!AG144,Table28_Herbaria[],2,FALSE)&amp;"", "")</f>
        <v/>
      </c>
      <c r="AO141" t="str">
        <f ca="1">IFERROR(VLOOKUP(Funde_observations_osservazioni!AF144,Beleg_mapping,2,FALSE)&amp;"","")</f>
        <v/>
      </c>
      <c r="AP141" t="str">
        <f>IFERROR(VLOOKUP(Funde_observations_osservazioni!AJ144,Tabelle10_literature[],2,FALSE)&amp;"", "")</f>
        <v/>
      </c>
      <c r="AQ141" t="str">
        <f>TRIM(Funde_observations_osservazioni!AV144)</f>
        <v/>
      </c>
      <c r="AR141" t="str">
        <f ca="1">IFERROR(VLOOKUP(Funde_observations_osservazioni!AK144,Rest_mapping,2,0)&amp;"","")</f>
        <v/>
      </c>
      <c r="AS141" t="str">
        <f ca="1">IFERROR(VLOOKUP(Funde_observations_osservazioni!AL144,Oeff_privat_mapping,2,0)&amp;"","")</f>
        <v/>
      </c>
      <c r="AT141" t="str">
        <f ca="1">IFERROR(VLOOKUP(Funde_observations_osservazioni!AM144,Namen_pub_mapping,2,0)&amp;"","")</f>
        <v/>
      </c>
    </row>
    <row r="142" spans="2:46" x14ac:dyDescent="0.45">
      <c r="B142" t="str">
        <f>TRIM(Funde_observations_osservazioni!B145)</f>
        <v/>
      </c>
      <c r="C142" t="str">
        <f>TRIM(Funde_observations_osservazioni!C145)</f>
        <v/>
      </c>
      <c r="D142" t="str">
        <f>TRIM(Funde_observations_osservazioni!D145)</f>
        <v/>
      </c>
      <c r="E142" t="str">
        <f>TRIM(Funde_observations_osservazioni!AN145)</f>
        <v/>
      </c>
      <c r="F142" t="str">
        <f>TRIM(Funde_observations_osservazioni!AO145)</f>
        <v/>
      </c>
      <c r="G142" t="str">
        <f>TRIM(Funde_observations_osservazioni!AP145)</f>
        <v/>
      </c>
      <c r="H142" t="str">
        <f>TRIM(Funde_observations_osservazioni!AQ145)</f>
        <v/>
      </c>
      <c r="I142" t="str">
        <f>TRIM(Funde_observations_osservazioni!AR145)</f>
        <v/>
      </c>
      <c r="J142" t="str">
        <f>TRIM(Funde_observations_osservazioni!AS145)</f>
        <v/>
      </c>
      <c r="K142" t="str">
        <f>IFERROR(VLOOKUP(Funde_observations_osservazioni!E145,Table31_Praezis[], 2, FALSE)&amp;"", "")</f>
        <v/>
      </c>
      <c r="L142" t="str">
        <f>TRIM(Funde_observations_osservazioni!AT145)</f>
        <v/>
      </c>
      <c r="M142" t="str">
        <f>TRIM(Funde_observations_osservazioni!F145)</f>
        <v/>
      </c>
      <c r="N142" t="str">
        <f>TRIM(Funde_observations_osservazioni!G145)</f>
        <v/>
      </c>
      <c r="O142" t="str">
        <f>TRIM(Funde_observations_osservazioni!H145)</f>
        <v/>
      </c>
      <c r="P142" s="161" t="str">
        <f>IF(Funde_observations_osservazioni!I145=0, "", TEXT(Funde_observations_osservazioni!I145,"dd/mm/yyyy"))</f>
        <v/>
      </c>
      <c r="Q142" t="str">
        <f>IFERROR(VLOOKUP(Funde_observations_osservazioni!J145,Table32_Datkante[],2,FALSE)&amp;"",  "")</f>
        <v/>
      </c>
      <c r="R142" t="str">
        <f>Funde_observations_osservazioni!K145&amp;""</f>
        <v/>
      </c>
      <c r="S142" t="str">
        <f>Funde_observations_osservazioni!L145&amp;""</f>
        <v/>
      </c>
      <c r="T142" t="str">
        <f>Funde_observations_osservazioni!N145&amp;""</f>
        <v/>
      </c>
      <c r="U142" t="str">
        <f>Funde_observations_osservazioni!O145&amp;""</f>
        <v/>
      </c>
      <c r="V142" t="str">
        <f>Funde_observations_osservazioni!P145&amp;""</f>
        <v/>
      </c>
      <c r="W142" t="str">
        <f ca="1">IFERROR(VLOOKUP(Funde_observations_osservazioni!V145,Table30_Delarze[],2,FALSE)&amp;"", "")</f>
        <v/>
      </c>
      <c r="X142" t="str">
        <f>IFERROR(VLOOKUP(Funde_observations_osservazioni!R145,Table6_Subgrob[],2,FALSE)&amp;"","")</f>
        <v/>
      </c>
      <c r="Y142" t="str">
        <f>IFERROR(VLOOKUP(Funde_observations_osservazioni!S145,#REF!,2,FALSE)&amp;"", "")</f>
        <v/>
      </c>
      <c r="Z142" t="str">
        <f ca="1">IFERROR(VLOOKUP(Funde_observations_osservazioni!W145,Table245_Host_tree[],2,FALSE)&amp;"", "")</f>
        <v/>
      </c>
      <c r="AA142" t="str">
        <f>TRIM(Funde_observations_osservazioni!X145)</f>
        <v/>
      </c>
      <c r="AB142" t="str">
        <f>TRIM(Funde_observations_osservazioni!Y145)</f>
        <v/>
      </c>
      <c r="AC142" t="str">
        <f ca="1">IFERROR(VLOOKUP(Funde_observations_osservazioni!T145,Holzabgr_mapping,2,FALSE)&amp;"", "")</f>
        <v/>
      </c>
      <c r="AD142" t="str">
        <f ca="1">IFERROR(VLOOKUP(Funde_observations_osservazioni!U145,Holzqual_mapping,2,FALSE)&amp;"", "")</f>
        <v/>
      </c>
      <c r="AE142" t="str">
        <f ca="1">IFERROR(VLOOKUP(Funde_observations_osservazioni!Z145,Table24_Near_tree[],2,FALSE)&amp;"", "")</f>
        <v/>
      </c>
      <c r="AF142" t="str">
        <f ca="1">IFERROR(VLOOKUP(Funde_observations_osservazioni!AA145,Table24_Near_tree[],2,FALSE)&amp;"", "")</f>
        <v/>
      </c>
      <c r="AG142" t="str">
        <f ca="1">IFERROR(VLOOKUP(Funde_observations_osservazioni!AB145,Table24_Near_tree[],2,FALSE)&amp;"", "")</f>
        <v/>
      </c>
      <c r="AH142" t="str">
        <f ca="1">IFERROR(VLOOKUP(Funde_observations_osservazioni!AC145,Anzfrk_mapping,2,FALSE)&amp;"", "")</f>
        <v/>
      </c>
      <c r="AI142" t="str">
        <f ca="1">IFERROR(VLOOKUP(Funde_observations_osservazioni!AD145,Sex_stage_mapping,2,FALSE)&amp;"", "")</f>
        <v/>
      </c>
      <c r="AJ142" t="str">
        <f ca="1">IFERROR(VLOOKUP(Funde_observations_osservazioni!AE145,Rust_spore_type_mapping,2,FALSE)&amp;"", "")</f>
        <v/>
      </c>
      <c r="AK142" t="str">
        <f>TRIM(Funde_observations_osservazioni!AU145)</f>
        <v/>
      </c>
      <c r="AL142" t="str">
        <f>TRIM( Funde_observations_osservazioni!AH145)</f>
        <v/>
      </c>
      <c r="AM142" t="str">
        <f>TRIM(Funde_observations_osservazioni!AI145)</f>
        <v/>
      </c>
      <c r="AN142" t="str">
        <f ca="1">IFERROR(VLOOKUP(Funde_observations_osservazioni!AG145,Table28_Herbaria[],2,FALSE)&amp;"", "")</f>
        <v/>
      </c>
      <c r="AO142" t="str">
        <f ca="1">IFERROR(VLOOKUP(Funde_observations_osservazioni!AF145,Beleg_mapping,2,FALSE)&amp;"","")</f>
        <v/>
      </c>
      <c r="AP142" t="str">
        <f>IFERROR(VLOOKUP(Funde_observations_osservazioni!AJ145,Tabelle10_literature[],2,FALSE)&amp;"", "")</f>
        <v/>
      </c>
      <c r="AQ142" t="str">
        <f>TRIM(Funde_observations_osservazioni!AV145)</f>
        <v/>
      </c>
      <c r="AR142" t="str">
        <f ca="1">IFERROR(VLOOKUP(Funde_observations_osservazioni!AK145,Rest_mapping,2,0)&amp;"","")</f>
        <v/>
      </c>
      <c r="AS142" t="str">
        <f ca="1">IFERROR(VLOOKUP(Funde_observations_osservazioni!AL145,Oeff_privat_mapping,2,0)&amp;"","")</f>
        <v/>
      </c>
      <c r="AT142" t="str">
        <f ca="1">IFERROR(VLOOKUP(Funde_observations_osservazioni!AM145,Namen_pub_mapping,2,0)&amp;"","")</f>
        <v/>
      </c>
    </row>
    <row r="143" spans="2:46" x14ac:dyDescent="0.45">
      <c r="B143" t="str">
        <f>TRIM(Funde_observations_osservazioni!B146)</f>
        <v/>
      </c>
      <c r="C143" t="str">
        <f>TRIM(Funde_observations_osservazioni!C146)</f>
        <v/>
      </c>
      <c r="D143" t="str">
        <f>TRIM(Funde_observations_osservazioni!D146)</f>
        <v/>
      </c>
      <c r="E143" t="str">
        <f>TRIM(Funde_observations_osservazioni!AN146)</f>
        <v/>
      </c>
      <c r="F143" t="str">
        <f>TRIM(Funde_observations_osservazioni!AO146)</f>
        <v/>
      </c>
      <c r="G143" t="str">
        <f>TRIM(Funde_observations_osservazioni!AP146)</f>
        <v/>
      </c>
      <c r="H143" t="str">
        <f>TRIM(Funde_observations_osservazioni!AQ146)</f>
        <v/>
      </c>
      <c r="I143" t="str">
        <f>TRIM(Funde_observations_osservazioni!AR146)</f>
        <v/>
      </c>
      <c r="J143" t="str">
        <f>TRIM(Funde_observations_osservazioni!AS146)</f>
        <v/>
      </c>
      <c r="K143" t="str">
        <f>IFERROR(VLOOKUP(Funde_observations_osservazioni!E146,Table31_Praezis[], 2, FALSE)&amp;"", "")</f>
        <v/>
      </c>
      <c r="L143" t="str">
        <f>TRIM(Funde_observations_osservazioni!AT146)</f>
        <v/>
      </c>
      <c r="M143" t="str">
        <f>TRIM(Funde_observations_osservazioni!F146)</f>
        <v/>
      </c>
      <c r="N143" t="str">
        <f>TRIM(Funde_observations_osservazioni!G146)</f>
        <v/>
      </c>
      <c r="O143" t="str">
        <f>TRIM(Funde_observations_osservazioni!H146)</f>
        <v/>
      </c>
      <c r="P143" s="161" t="str">
        <f>IF(Funde_observations_osservazioni!I146=0, "", TEXT(Funde_observations_osservazioni!I146,"dd/mm/yyyy"))</f>
        <v/>
      </c>
      <c r="Q143" t="str">
        <f>IFERROR(VLOOKUP(Funde_observations_osservazioni!J146,Table32_Datkante[],2,FALSE)&amp;"",  "")</f>
        <v/>
      </c>
      <c r="R143" t="str">
        <f>Funde_observations_osservazioni!K146&amp;""</f>
        <v/>
      </c>
      <c r="S143" t="str">
        <f>Funde_observations_osservazioni!L146&amp;""</f>
        <v/>
      </c>
      <c r="T143" t="str">
        <f>Funde_observations_osservazioni!N146&amp;""</f>
        <v/>
      </c>
      <c r="U143" t="str">
        <f>Funde_observations_osservazioni!O146&amp;""</f>
        <v/>
      </c>
      <c r="V143" t="str">
        <f>Funde_observations_osservazioni!P146&amp;""</f>
        <v/>
      </c>
      <c r="W143" t="str">
        <f ca="1">IFERROR(VLOOKUP(Funde_observations_osservazioni!V146,Table30_Delarze[],2,FALSE)&amp;"", "")</f>
        <v/>
      </c>
      <c r="X143" t="str">
        <f>IFERROR(VLOOKUP(Funde_observations_osservazioni!R146,Table6_Subgrob[],2,FALSE)&amp;"","")</f>
        <v/>
      </c>
      <c r="Y143" t="str">
        <f>IFERROR(VLOOKUP(Funde_observations_osservazioni!S146,#REF!,2,FALSE)&amp;"", "")</f>
        <v/>
      </c>
      <c r="Z143" t="str">
        <f ca="1">IFERROR(VLOOKUP(Funde_observations_osservazioni!W146,Table245_Host_tree[],2,FALSE)&amp;"", "")</f>
        <v/>
      </c>
      <c r="AA143" t="str">
        <f>TRIM(Funde_observations_osservazioni!X146)</f>
        <v/>
      </c>
      <c r="AB143" t="str">
        <f>TRIM(Funde_observations_osservazioni!Y146)</f>
        <v/>
      </c>
      <c r="AC143" t="str">
        <f ca="1">IFERROR(VLOOKUP(Funde_observations_osservazioni!T146,Holzabgr_mapping,2,FALSE)&amp;"", "")</f>
        <v/>
      </c>
      <c r="AD143" t="str">
        <f ca="1">IFERROR(VLOOKUP(Funde_observations_osservazioni!U146,Holzqual_mapping,2,FALSE)&amp;"", "")</f>
        <v/>
      </c>
      <c r="AE143" t="str">
        <f ca="1">IFERROR(VLOOKUP(Funde_observations_osservazioni!Z146,Table24_Near_tree[],2,FALSE)&amp;"", "")</f>
        <v/>
      </c>
      <c r="AF143" t="str">
        <f ca="1">IFERROR(VLOOKUP(Funde_observations_osservazioni!AA146,Table24_Near_tree[],2,FALSE)&amp;"", "")</f>
        <v/>
      </c>
      <c r="AG143" t="str">
        <f ca="1">IFERROR(VLOOKUP(Funde_observations_osservazioni!AB146,Table24_Near_tree[],2,FALSE)&amp;"", "")</f>
        <v/>
      </c>
      <c r="AH143" t="str">
        <f ca="1">IFERROR(VLOOKUP(Funde_observations_osservazioni!AC146,Anzfrk_mapping,2,FALSE)&amp;"", "")</f>
        <v/>
      </c>
      <c r="AI143" t="str">
        <f ca="1">IFERROR(VLOOKUP(Funde_observations_osservazioni!AD146,Sex_stage_mapping,2,FALSE)&amp;"", "")</f>
        <v/>
      </c>
      <c r="AJ143" t="str">
        <f ca="1">IFERROR(VLOOKUP(Funde_observations_osservazioni!AE146,Rust_spore_type_mapping,2,FALSE)&amp;"", "")</f>
        <v/>
      </c>
      <c r="AK143" t="str">
        <f>TRIM(Funde_observations_osservazioni!AU146)</f>
        <v/>
      </c>
      <c r="AL143" t="str">
        <f>TRIM( Funde_observations_osservazioni!AH146)</f>
        <v/>
      </c>
      <c r="AM143" t="str">
        <f>TRIM(Funde_observations_osservazioni!AI146)</f>
        <v/>
      </c>
      <c r="AN143" t="str">
        <f ca="1">IFERROR(VLOOKUP(Funde_observations_osservazioni!AG146,Table28_Herbaria[],2,FALSE)&amp;"", "")</f>
        <v/>
      </c>
      <c r="AO143" t="str">
        <f ca="1">IFERROR(VLOOKUP(Funde_observations_osservazioni!AF146,Beleg_mapping,2,FALSE)&amp;"","")</f>
        <v/>
      </c>
      <c r="AP143" t="str">
        <f>IFERROR(VLOOKUP(Funde_observations_osservazioni!AJ146,Tabelle10_literature[],2,FALSE)&amp;"", "")</f>
        <v/>
      </c>
      <c r="AQ143" t="str">
        <f>TRIM(Funde_observations_osservazioni!AV146)</f>
        <v/>
      </c>
      <c r="AR143" t="str">
        <f ca="1">IFERROR(VLOOKUP(Funde_observations_osservazioni!AK146,Rest_mapping,2,0)&amp;"","")</f>
        <v/>
      </c>
      <c r="AS143" t="str">
        <f ca="1">IFERROR(VLOOKUP(Funde_observations_osservazioni!AL146,Oeff_privat_mapping,2,0)&amp;"","")</f>
        <v/>
      </c>
      <c r="AT143" t="str">
        <f ca="1">IFERROR(VLOOKUP(Funde_observations_osservazioni!AM146,Namen_pub_mapping,2,0)&amp;"","")</f>
        <v/>
      </c>
    </row>
    <row r="144" spans="2:46" x14ac:dyDescent="0.45">
      <c r="B144" t="str">
        <f>TRIM(Funde_observations_osservazioni!B147)</f>
        <v/>
      </c>
      <c r="C144" t="str">
        <f>TRIM(Funde_observations_osservazioni!C147)</f>
        <v/>
      </c>
      <c r="D144" t="str">
        <f>TRIM(Funde_observations_osservazioni!D147)</f>
        <v/>
      </c>
      <c r="E144" t="str">
        <f>TRIM(Funde_observations_osservazioni!AN147)</f>
        <v/>
      </c>
      <c r="F144" t="str">
        <f>TRIM(Funde_observations_osservazioni!AO147)</f>
        <v/>
      </c>
      <c r="G144" t="str">
        <f>TRIM(Funde_observations_osservazioni!AP147)</f>
        <v/>
      </c>
      <c r="H144" t="str">
        <f>TRIM(Funde_observations_osservazioni!AQ147)</f>
        <v/>
      </c>
      <c r="I144" t="str">
        <f>TRIM(Funde_observations_osservazioni!AR147)</f>
        <v/>
      </c>
      <c r="J144" t="str">
        <f>TRIM(Funde_observations_osservazioni!AS147)</f>
        <v/>
      </c>
      <c r="K144" t="str">
        <f>IFERROR(VLOOKUP(Funde_observations_osservazioni!E147,Table31_Praezis[], 2, FALSE)&amp;"", "")</f>
        <v/>
      </c>
      <c r="L144" t="str">
        <f>TRIM(Funde_observations_osservazioni!AT147)</f>
        <v/>
      </c>
      <c r="M144" t="str">
        <f>TRIM(Funde_observations_osservazioni!F147)</f>
        <v/>
      </c>
      <c r="N144" t="str">
        <f>TRIM(Funde_observations_osservazioni!G147)</f>
        <v/>
      </c>
      <c r="O144" t="str">
        <f>TRIM(Funde_observations_osservazioni!H147)</f>
        <v/>
      </c>
      <c r="P144" s="161" t="str">
        <f>IF(Funde_observations_osservazioni!I147=0, "", TEXT(Funde_observations_osservazioni!I147,"dd/mm/yyyy"))</f>
        <v/>
      </c>
      <c r="Q144" t="str">
        <f>IFERROR(VLOOKUP(Funde_observations_osservazioni!J147,Table32_Datkante[],2,FALSE)&amp;"",  "")</f>
        <v/>
      </c>
      <c r="R144" t="str">
        <f>Funde_observations_osservazioni!K147&amp;""</f>
        <v/>
      </c>
      <c r="S144" t="str">
        <f>Funde_observations_osservazioni!L147&amp;""</f>
        <v/>
      </c>
      <c r="T144" t="str">
        <f>Funde_observations_osservazioni!N147&amp;""</f>
        <v/>
      </c>
      <c r="U144" t="str">
        <f>Funde_observations_osservazioni!O147&amp;""</f>
        <v/>
      </c>
      <c r="V144" t="str">
        <f>Funde_observations_osservazioni!P147&amp;""</f>
        <v/>
      </c>
      <c r="W144" t="str">
        <f ca="1">IFERROR(VLOOKUP(Funde_observations_osservazioni!V147,Table30_Delarze[],2,FALSE)&amp;"", "")</f>
        <v/>
      </c>
      <c r="X144" t="str">
        <f>IFERROR(VLOOKUP(Funde_observations_osservazioni!R147,Table6_Subgrob[],2,FALSE)&amp;"","")</f>
        <v/>
      </c>
      <c r="Y144" t="str">
        <f>IFERROR(VLOOKUP(Funde_observations_osservazioni!S147,#REF!,2,FALSE)&amp;"", "")</f>
        <v/>
      </c>
      <c r="Z144" t="str">
        <f ca="1">IFERROR(VLOOKUP(Funde_observations_osservazioni!W147,Table245_Host_tree[],2,FALSE)&amp;"", "")</f>
        <v/>
      </c>
      <c r="AA144" t="str">
        <f>TRIM(Funde_observations_osservazioni!X147)</f>
        <v/>
      </c>
      <c r="AB144" t="str">
        <f>TRIM(Funde_observations_osservazioni!Y147)</f>
        <v/>
      </c>
      <c r="AC144" t="str">
        <f ca="1">IFERROR(VLOOKUP(Funde_observations_osservazioni!T147,Holzabgr_mapping,2,FALSE)&amp;"", "")</f>
        <v/>
      </c>
      <c r="AD144" t="str">
        <f ca="1">IFERROR(VLOOKUP(Funde_observations_osservazioni!U147,Holzqual_mapping,2,FALSE)&amp;"", "")</f>
        <v/>
      </c>
      <c r="AE144" t="str">
        <f ca="1">IFERROR(VLOOKUP(Funde_observations_osservazioni!Z147,Table24_Near_tree[],2,FALSE)&amp;"", "")</f>
        <v/>
      </c>
      <c r="AF144" t="str">
        <f ca="1">IFERROR(VLOOKUP(Funde_observations_osservazioni!AA147,Table24_Near_tree[],2,FALSE)&amp;"", "")</f>
        <v/>
      </c>
      <c r="AG144" t="str">
        <f ca="1">IFERROR(VLOOKUP(Funde_observations_osservazioni!AB147,Table24_Near_tree[],2,FALSE)&amp;"", "")</f>
        <v/>
      </c>
      <c r="AH144" t="str">
        <f ca="1">IFERROR(VLOOKUP(Funde_observations_osservazioni!AC147,Anzfrk_mapping,2,FALSE)&amp;"", "")</f>
        <v/>
      </c>
      <c r="AI144" t="str">
        <f ca="1">IFERROR(VLOOKUP(Funde_observations_osservazioni!AD147,Sex_stage_mapping,2,FALSE)&amp;"", "")</f>
        <v/>
      </c>
      <c r="AJ144" t="str">
        <f ca="1">IFERROR(VLOOKUP(Funde_observations_osservazioni!AE147,Rust_spore_type_mapping,2,FALSE)&amp;"", "")</f>
        <v/>
      </c>
      <c r="AK144" t="str">
        <f>TRIM(Funde_observations_osservazioni!AU147)</f>
        <v/>
      </c>
      <c r="AL144" t="str">
        <f>TRIM( Funde_observations_osservazioni!AH147)</f>
        <v/>
      </c>
      <c r="AM144" t="str">
        <f>TRIM(Funde_observations_osservazioni!AI147)</f>
        <v/>
      </c>
      <c r="AN144" t="str">
        <f ca="1">IFERROR(VLOOKUP(Funde_observations_osservazioni!AG147,Table28_Herbaria[],2,FALSE)&amp;"", "")</f>
        <v/>
      </c>
      <c r="AO144" t="str">
        <f ca="1">IFERROR(VLOOKUP(Funde_observations_osservazioni!AF147,Beleg_mapping,2,FALSE)&amp;"","")</f>
        <v/>
      </c>
      <c r="AP144" t="str">
        <f>IFERROR(VLOOKUP(Funde_observations_osservazioni!AJ147,Tabelle10_literature[],2,FALSE)&amp;"", "")</f>
        <v/>
      </c>
      <c r="AQ144" t="str">
        <f>TRIM(Funde_observations_osservazioni!AV147)</f>
        <v/>
      </c>
      <c r="AR144" t="str">
        <f ca="1">IFERROR(VLOOKUP(Funde_observations_osservazioni!AK147,Rest_mapping,2,0)&amp;"","")</f>
        <v/>
      </c>
      <c r="AS144" t="str">
        <f ca="1">IFERROR(VLOOKUP(Funde_observations_osservazioni!AL147,Oeff_privat_mapping,2,0)&amp;"","")</f>
        <v/>
      </c>
      <c r="AT144" t="str">
        <f ca="1">IFERROR(VLOOKUP(Funde_observations_osservazioni!AM147,Namen_pub_mapping,2,0)&amp;"","")</f>
        <v/>
      </c>
    </row>
    <row r="145" spans="2:46" x14ac:dyDescent="0.45">
      <c r="B145" t="str">
        <f>TRIM(Funde_observations_osservazioni!B148)</f>
        <v/>
      </c>
      <c r="C145" t="str">
        <f>TRIM(Funde_observations_osservazioni!C148)</f>
        <v/>
      </c>
      <c r="D145" t="str">
        <f>TRIM(Funde_observations_osservazioni!D148)</f>
        <v/>
      </c>
      <c r="E145" t="str">
        <f>TRIM(Funde_observations_osservazioni!AN148)</f>
        <v/>
      </c>
      <c r="F145" t="str">
        <f>TRIM(Funde_observations_osservazioni!AO148)</f>
        <v/>
      </c>
      <c r="G145" t="str">
        <f>TRIM(Funde_observations_osservazioni!AP148)</f>
        <v/>
      </c>
      <c r="H145" t="str">
        <f>TRIM(Funde_observations_osservazioni!AQ148)</f>
        <v/>
      </c>
      <c r="I145" t="str">
        <f>TRIM(Funde_observations_osservazioni!AR148)</f>
        <v/>
      </c>
      <c r="J145" t="str">
        <f>TRIM(Funde_observations_osservazioni!AS148)</f>
        <v/>
      </c>
      <c r="K145" t="str">
        <f>IFERROR(VLOOKUP(Funde_observations_osservazioni!E148,Table31_Praezis[], 2, FALSE)&amp;"", "")</f>
        <v/>
      </c>
      <c r="L145" t="str">
        <f>TRIM(Funde_observations_osservazioni!AT148)</f>
        <v/>
      </c>
      <c r="M145" t="str">
        <f>TRIM(Funde_observations_osservazioni!F148)</f>
        <v/>
      </c>
      <c r="N145" t="str">
        <f>TRIM(Funde_observations_osservazioni!G148)</f>
        <v/>
      </c>
      <c r="O145" t="str">
        <f>TRIM(Funde_observations_osservazioni!H148)</f>
        <v/>
      </c>
      <c r="P145" s="161" t="str">
        <f>IF(Funde_observations_osservazioni!I148=0, "", TEXT(Funde_observations_osservazioni!I148,"dd/mm/yyyy"))</f>
        <v/>
      </c>
      <c r="Q145" t="str">
        <f>IFERROR(VLOOKUP(Funde_observations_osservazioni!J148,Table32_Datkante[],2,FALSE)&amp;"",  "")</f>
        <v/>
      </c>
      <c r="R145" t="str">
        <f>Funde_observations_osservazioni!K148&amp;""</f>
        <v/>
      </c>
      <c r="S145" t="str">
        <f>Funde_observations_osservazioni!L148&amp;""</f>
        <v/>
      </c>
      <c r="T145" t="str">
        <f>Funde_observations_osservazioni!N148&amp;""</f>
        <v/>
      </c>
      <c r="U145" t="str">
        <f>Funde_observations_osservazioni!O148&amp;""</f>
        <v/>
      </c>
      <c r="V145" t="str">
        <f>Funde_observations_osservazioni!P148&amp;""</f>
        <v/>
      </c>
      <c r="W145" t="str">
        <f ca="1">IFERROR(VLOOKUP(Funde_observations_osservazioni!V148,Table30_Delarze[],2,FALSE)&amp;"", "")</f>
        <v/>
      </c>
      <c r="X145" t="str">
        <f>IFERROR(VLOOKUP(Funde_observations_osservazioni!R148,Table6_Subgrob[],2,FALSE)&amp;"","")</f>
        <v/>
      </c>
      <c r="Y145" t="str">
        <f>IFERROR(VLOOKUP(Funde_observations_osservazioni!S148,#REF!,2,FALSE)&amp;"", "")</f>
        <v/>
      </c>
      <c r="Z145" t="str">
        <f ca="1">IFERROR(VLOOKUP(Funde_observations_osservazioni!W148,Table245_Host_tree[],2,FALSE)&amp;"", "")</f>
        <v/>
      </c>
      <c r="AA145" t="str">
        <f>TRIM(Funde_observations_osservazioni!X148)</f>
        <v/>
      </c>
      <c r="AB145" t="str">
        <f>TRIM(Funde_observations_osservazioni!Y148)</f>
        <v/>
      </c>
      <c r="AC145" t="str">
        <f ca="1">IFERROR(VLOOKUP(Funde_observations_osservazioni!T148,Holzabgr_mapping,2,FALSE)&amp;"", "")</f>
        <v/>
      </c>
      <c r="AD145" t="str">
        <f ca="1">IFERROR(VLOOKUP(Funde_observations_osservazioni!U148,Holzqual_mapping,2,FALSE)&amp;"", "")</f>
        <v/>
      </c>
      <c r="AE145" t="str">
        <f ca="1">IFERROR(VLOOKUP(Funde_observations_osservazioni!Z148,Table24_Near_tree[],2,FALSE)&amp;"", "")</f>
        <v/>
      </c>
      <c r="AF145" t="str">
        <f ca="1">IFERROR(VLOOKUP(Funde_observations_osservazioni!AA148,Table24_Near_tree[],2,FALSE)&amp;"", "")</f>
        <v/>
      </c>
      <c r="AG145" t="str">
        <f ca="1">IFERROR(VLOOKUP(Funde_observations_osservazioni!AB148,Table24_Near_tree[],2,FALSE)&amp;"", "")</f>
        <v/>
      </c>
      <c r="AH145" t="str">
        <f ca="1">IFERROR(VLOOKUP(Funde_observations_osservazioni!AC148,Anzfrk_mapping,2,FALSE)&amp;"", "")</f>
        <v/>
      </c>
      <c r="AI145" t="str">
        <f ca="1">IFERROR(VLOOKUP(Funde_observations_osservazioni!AD148,Sex_stage_mapping,2,FALSE)&amp;"", "")</f>
        <v/>
      </c>
      <c r="AJ145" t="str">
        <f ca="1">IFERROR(VLOOKUP(Funde_observations_osservazioni!AE148,Rust_spore_type_mapping,2,FALSE)&amp;"", "")</f>
        <v/>
      </c>
      <c r="AK145" t="str">
        <f>TRIM(Funde_observations_osservazioni!AU148)</f>
        <v/>
      </c>
      <c r="AL145" t="str">
        <f>TRIM( Funde_observations_osservazioni!AH148)</f>
        <v/>
      </c>
      <c r="AM145" t="str">
        <f>TRIM(Funde_observations_osservazioni!AI148)</f>
        <v/>
      </c>
      <c r="AN145" t="str">
        <f ca="1">IFERROR(VLOOKUP(Funde_observations_osservazioni!AG148,Table28_Herbaria[],2,FALSE)&amp;"", "")</f>
        <v/>
      </c>
      <c r="AO145" t="str">
        <f ca="1">IFERROR(VLOOKUP(Funde_observations_osservazioni!AF148,Beleg_mapping,2,FALSE)&amp;"","")</f>
        <v/>
      </c>
      <c r="AP145" t="str">
        <f>IFERROR(VLOOKUP(Funde_observations_osservazioni!AJ148,Tabelle10_literature[],2,FALSE)&amp;"", "")</f>
        <v/>
      </c>
      <c r="AQ145" t="str">
        <f>TRIM(Funde_observations_osservazioni!AV148)</f>
        <v/>
      </c>
      <c r="AR145" t="str">
        <f ca="1">IFERROR(VLOOKUP(Funde_observations_osservazioni!AK148,Rest_mapping,2,0)&amp;"","")</f>
        <v/>
      </c>
      <c r="AS145" t="str">
        <f ca="1">IFERROR(VLOOKUP(Funde_observations_osservazioni!AL148,Oeff_privat_mapping,2,0)&amp;"","")</f>
        <v/>
      </c>
      <c r="AT145" t="str">
        <f ca="1">IFERROR(VLOOKUP(Funde_observations_osservazioni!AM148,Namen_pub_mapping,2,0)&amp;"","")</f>
        <v/>
      </c>
    </row>
    <row r="146" spans="2:46" x14ac:dyDescent="0.45">
      <c r="B146" t="str">
        <f>TRIM(Funde_observations_osservazioni!B149)</f>
        <v/>
      </c>
      <c r="C146" t="str">
        <f>TRIM(Funde_observations_osservazioni!C149)</f>
        <v/>
      </c>
      <c r="D146" t="str">
        <f>TRIM(Funde_observations_osservazioni!D149)</f>
        <v/>
      </c>
      <c r="E146" t="str">
        <f>TRIM(Funde_observations_osservazioni!AN149)</f>
        <v/>
      </c>
      <c r="F146" t="str">
        <f>TRIM(Funde_observations_osservazioni!AO149)</f>
        <v/>
      </c>
      <c r="G146" t="str">
        <f>TRIM(Funde_observations_osservazioni!AP149)</f>
        <v/>
      </c>
      <c r="H146" t="str">
        <f>TRIM(Funde_observations_osservazioni!AQ149)</f>
        <v/>
      </c>
      <c r="I146" t="str">
        <f>TRIM(Funde_observations_osservazioni!AR149)</f>
        <v/>
      </c>
      <c r="J146" t="str">
        <f>TRIM(Funde_observations_osservazioni!AS149)</f>
        <v/>
      </c>
      <c r="K146" t="str">
        <f>IFERROR(VLOOKUP(Funde_observations_osservazioni!E149,Table31_Praezis[], 2, FALSE)&amp;"", "")</f>
        <v/>
      </c>
      <c r="L146" t="str">
        <f>TRIM(Funde_observations_osservazioni!AT149)</f>
        <v/>
      </c>
      <c r="M146" t="str">
        <f>TRIM(Funde_observations_osservazioni!F149)</f>
        <v/>
      </c>
      <c r="N146" t="str">
        <f>TRIM(Funde_observations_osservazioni!G149)</f>
        <v/>
      </c>
      <c r="O146" t="str">
        <f>TRIM(Funde_observations_osservazioni!H149)</f>
        <v/>
      </c>
      <c r="P146" s="161" t="str">
        <f>IF(Funde_observations_osservazioni!I149=0, "", TEXT(Funde_observations_osservazioni!I149,"dd/mm/yyyy"))</f>
        <v/>
      </c>
      <c r="Q146" t="str">
        <f>IFERROR(VLOOKUP(Funde_observations_osservazioni!J149,Table32_Datkante[],2,FALSE)&amp;"",  "")</f>
        <v/>
      </c>
      <c r="R146" t="str">
        <f>Funde_observations_osservazioni!K149&amp;""</f>
        <v/>
      </c>
      <c r="S146" t="str">
        <f>Funde_observations_osservazioni!L149&amp;""</f>
        <v/>
      </c>
      <c r="T146" t="str">
        <f>Funde_observations_osservazioni!N149&amp;""</f>
        <v/>
      </c>
      <c r="U146" t="str">
        <f>Funde_observations_osservazioni!O149&amp;""</f>
        <v/>
      </c>
      <c r="V146" t="str">
        <f>Funde_observations_osservazioni!P149&amp;""</f>
        <v/>
      </c>
      <c r="W146" t="str">
        <f ca="1">IFERROR(VLOOKUP(Funde_observations_osservazioni!V149,Table30_Delarze[],2,FALSE)&amp;"", "")</f>
        <v/>
      </c>
      <c r="X146" t="str">
        <f>IFERROR(VLOOKUP(Funde_observations_osservazioni!R149,Table6_Subgrob[],2,FALSE)&amp;"","")</f>
        <v/>
      </c>
      <c r="Y146" t="str">
        <f>IFERROR(VLOOKUP(Funde_observations_osservazioni!S149,#REF!,2,FALSE)&amp;"", "")</f>
        <v/>
      </c>
      <c r="Z146" t="str">
        <f ca="1">IFERROR(VLOOKUP(Funde_observations_osservazioni!W149,Table245_Host_tree[],2,FALSE)&amp;"", "")</f>
        <v/>
      </c>
      <c r="AA146" t="str">
        <f>TRIM(Funde_observations_osservazioni!X149)</f>
        <v/>
      </c>
      <c r="AB146" t="str">
        <f>TRIM(Funde_observations_osservazioni!Y149)</f>
        <v/>
      </c>
      <c r="AC146" t="str">
        <f ca="1">IFERROR(VLOOKUP(Funde_observations_osservazioni!T149,Holzabgr_mapping,2,FALSE)&amp;"", "")</f>
        <v/>
      </c>
      <c r="AD146" t="str">
        <f ca="1">IFERROR(VLOOKUP(Funde_observations_osservazioni!U149,Holzqual_mapping,2,FALSE)&amp;"", "")</f>
        <v/>
      </c>
      <c r="AE146" t="str">
        <f ca="1">IFERROR(VLOOKUP(Funde_observations_osservazioni!Z149,Table24_Near_tree[],2,FALSE)&amp;"", "")</f>
        <v/>
      </c>
      <c r="AF146" t="str">
        <f ca="1">IFERROR(VLOOKUP(Funde_observations_osservazioni!AA149,Table24_Near_tree[],2,FALSE)&amp;"", "")</f>
        <v/>
      </c>
      <c r="AG146" t="str">
        <f ca="1">IFERROR(VLOOKUP(Funde_observations_osservazioni!AB149,Table24_Near_tree[],2,FALSE)&amp;"", "")</f>
        <v/>
      </c>
      <c r="AH146" t="str">
        <f ca="1">IFERROR(VLOOKUP(Funde_observations_osservazioni!AC149,Anzfrk_mapping,2,FALSE)&amp;"", "")</f>
        <v/>
      </c>
      <c r="AI146" t="str">
        <f ca="1">IFERROR(VLOOKUP(Funde_observations_osservazioni!AD149,Sex_stage_mapping,2,FALSE)&amp;"", "")</f>
        <v/>
      </c>
      <c r="AJ146" t="str">
        <f ca="1">IFERROR(VLOOKUP(Funde_observations_osservazioni!AE149,Rust_spore_type_mapping,2,FALSE)&amp;"", "")</f>
        <v/>
      </c>
      <c r="AK146" t="str">
        <f>TRIM(Funde_observations_osservazioni!AU149)</f>
        <v/>
      </c>
      <c r="AL146" t="str">
        <f>TRIM( Funde_observations_osservazioni!AH149)</f>
        <v/>
      </c>
      <c r="AM146" t="str">
        <f>TRIM(Funde_observations_osservazioni!AI149)</f>
        <v/>
      </c>
      <c r="AN146" t="str">
        <f ca="1">IFERROR(VLOOKUP(Funde_observations_osservazioni!AG149,Table28_Herbaria[],2,FALSE)&amp;"", "")</f>
        <v/>
      </c>
      <c r="AO146" t="str">
        <f ca="1">IFERROR(VLOOKUP(Funde_observations_osservazioni!AF149,Beleg_mapping,2,FALSE)&amp;"","")</f>
        <v/>
      </c>
      <c r="AP146" t="str">
        <f>IFERROR(VLOOKUP(Funde_observations_osservazioni!AJ149,Tabelle10_literature[],2,FALSE)&amp;"", "")</f>
        <v/>
      </c>
      <c r="AQ146" t="str">
        <f>TRIM(Funde_observations_osservazioni!AV149)</f>
        <v/>
      </c>
      <c r="AR146" t="str">
        <f ca="1">IFERROR(VLOOKUP(Funde_observations_osservazioni!AK149,Rest_mapping,2,0)&amp;"","")</f>
        <v/>
      </c>
      <c r="AS146" t="str">
        <f ca="1">IFERROR(VLOOKUP(Funde_observations_osservazioni!AL149,Oeff_privat_mapping,2,0)&amp;"","")</f>
        <v/>
      </c>
      <c r="AT146" t="str">
        <f ca="1">IFERROR(VLOOKUP(Funde_observations_osservazioni!AM149,Namen_pub_mapping,2,0)&amp;"","")</f>
        <v/>
      </c>
    </row>
    <row r="147" spans="2:46" x14ac:dyDescent="0.45">
      <c r="B147" t="str">
        <f>TRIM(Funde_observations_osservazioni!B150)</f>
        <v/>
      </c>
      <c r="C147" t="str">
        <f>TRIM(Funde_observations_osservazioni!C150)</f>
        <v/>
      </c>
      <c r="D147" t="str">
        <f>TRIM(Funde_observations_osservazioni!D150)</f>
        <v/>
      </c>
      <c r="E147" t="str">
        <f>TRIM(Funde_observations_osservazioni!AN150)</f>
        <v/>
      </c>
      <c r="F147" t="str">
        <f>TRIM(Funde_observations_osservazioni!AO150)</f>
        <v/>
      </c>
      <c r="G147" t="str">
        <f>TRIM(Funde_observations_osservazioni!AP150)</f>
        <v/>
      </c>
      <c r="H147" t="str">
        <f>TRIM(Funde_observations_osservazioni!AQ150)</f>
        <v/>
      </c>
      <c r="I147" t="str">
        <f>TRIM(Funde_observations_osservazioni!AR150)</f>
        <v/>
      </c>
      <c r="J147" t="str">
        <f>TRIM(Funde_observations_osservazioni!AS150)</f>
        <v/>
      </c>
      <c r="K147" t="str">
        <f>IFERROR(VLOOKUP(Funde_observations_osservazioni!E150,Table31_Praezis[], 2, FALSE)&amp;"", "")</f>
        <v/>
      </c>
      <c r="L147" t="str">
        <f>TRIM(Funde_observations_osservazioni!AT150)</f>
        <v/>
      </c>
      <c r="M147" t="str">
        <f>TRIM(Funde_observations_osservazioni!F150)</f>
        <v/>
      </c>
      <c r="N147" t="str">
        <f>TRIM(Funde_observations_osservazioni!G150)</f>
        <v/>
      </c>
      <c r="O147" t="str">
        <f>TRIM(Funde_observations_osservazioni!H150)</f>
        <v/>
      </c>
      <c r="P147" s="161" t="str">
        <f>IF(Funde_observations_osservazioni!I150=0, "", TEXT(Funde_observations_osservazioni!I150,"dd/mm/yyyy"))</f>
        <v/>
      </c>
      <c r="Q147" t="str">
        <f>IFERROR(VLOOKUP(Funde_observations_osservazioni!J150,Table32_Datkante[],2,FALSE)&amp;"",  "")</f>
        <v/>
      </c>
      <c r="R147" t="str">
        <f>Funde_observations_osservazioni!K150&amp;""</f>
        <v/>
      </c>
      <c r="S147" t="str">
        <f>Funde_observations_osservazioni!L150&amp;""</f>
        <v/>
      </c>
      <c r="T147" t="str">
        <f>Funde_observations_osservazioni!N150&amp;""</f>
        <v/>
      </c>
      <c r="U147" t="str">
        <f>Funde_observations_osservazioni!O150&amp;""</f>
        <v/>
      </c>
      <c r="V147" t="str">
        <f>Funde_observations_osservazioni!P150&amp;""</f>
        <v/>
      </c>
      <c r="W147" t="str">
        <f ca="1">IFERROR(VLOOKUP(Funde_observations_osservazioni!V150,Table30_Delarze[],2,FALSE)&amp;"", "")</f>
        <v/>
      </c>
      <c r="X147" t="str">
        <f>IFERROR(VLOOKUP(Funde_observations_osservazioni!R150,Table6_Subgrob[],2,FALSE)&amp;"","")</f>
        <v/>
      </c>
      <c r="Y147" t="str">
        <f>IFERROR(VLOOKUP(Funde_observations_osservazioni!S150,#REF!,2,FALSE)&amp;"", "")</f>
        <v/>
      </c>
      <c r="Z147" t="str">
        <f ca="1">IFERROR(VLOOKUP(Funde_observations_osservazioni!W150,Table245_Host_tree[],2,FALSE)&amp;"", "")</f>
        <v/>
      </c>
      <c r="AA147" t="str">
        <f>TRIM(Funde_observations_osservazioni!X150)</f>
        <v/>
      </c>
      <c r="AB147" t="str">
        <f>TRIM(Funde_observations_osservazioni!Y150)</f>
        <v/>
      </c>
      <c r="AC147" t="str">
        <f ca="1">IFERROR(VLOOKUP(Funde_observations_osservazioni!T150,Holzabgr_mapping,2,FALSE)&amp;"", "")</f>
        <v/>
      </c>
      <c r="AD147" t="str">
        <f ca="1">IFERROR(VLOOKUP(Funde_observations_osservazioni!U150,Holzqual_mapping,2,FALSE)&amp;"", "")</f>
        <v/>
      </c>
      <c r="AE147" t="str">
        <f ca="1">IFERROR(VLOOKUP(Funde_observations_osservazioni!Z150,Table24_Near_tree[],2,FALSE)&amp;"", "")</f>
        <v/>
      </c>
      <c r="AF147" t="str">
        <f ca="1">IFERROR(VLOOKUP(Funde_observations_osservazioni!AA150,Table24_Near_tree[],2,FALSE)&amp;"", "")</f>
        <v/>
      </c>
      <c r="AG147" t="str">
        <f ca="1">IFERROR(VLOOKUP(Funde_observations_osservazioni!AB150,Table24_Near_tree[],2,FALSE)&amp;"", "")</f>
        <v/>
      </c>
      <c r="AH147" t="str">
        <f ca="1">IFERROR(VLOOKUP(Funde_observations_osservazioni!AC150,Anzfrk_mapping,2,FALSE)&amp;"", "")</f>
        <v/>
      </c>
      <c r="AI147" t="str">
        <f ca="1">IFERROR(VLOOKUP(Funde_observations_osservazioni!AD150,Sex_stage_mapping,2,FALSE)&amp;"", "")</f>
        <v/>
      </c>
      <c r="AJ147" t="str">
        <f ca="1">IFERROR(VLOOKUP(Funde_observations_osservazioni!AE150,Rust_spore_type_mapping,2,FALSE)&amp;"", "")</f>
        <v/>
      </c>
      <c r="AK147" t="str">
        <f>TRIM(Funde_observations_osservazioni!AU150)</f>
        <v/>
      </c>
      <c r="AL147" t="str">
        <f>TRIM( Funde_observations_osservazioni!AH150)</f>
        <v/>
      </c>
      <c r="AM147" t="str">
        <f>TRIM(Funde_observations_osservazioni!AI150)</f>
        <v/>
      </c>
      <c r="AN147" t="str">
        <f ca="1">IFERROR(VLOOKUP(Funde_observations_osservazioni!AG150,Table28_Herbaria[],2,FALSE)&amp;"", "")</f>
        <v/>
      </c>
      <c r="AO147" t="str">
        <f ca="1">IFERROR(VLOOKUP(Funde_observations_osservazioni!AF150,Beleg_mapping,2,FALSE)&amp;"","")</f>
        <v/>
      </c>
      <c r="AP147" t="str">
        <f>IFERROR(VLOOKUP(Funde_observations_osservazioni!AJ150,Tabelle10_literature[],2,FALSE)&amp;"", "")</f>
        <v/>
      </c>
      <c r="AQ147" t="str">
        <f>TRIM(Funde_observations_osservazioni!AV150)</f>
        <v/>
      </c>
      <c r="AR147" t="str">
        <f ca="1">IFERROR(VLOOKUP(Funde_observations_osservazioni!AK150,Rest_mapping,2,0)&amp;"","")</f>
        <v/>
      </c>
      <c r="AS147" t="str">
        <f ca="1">IFERROR(VLOOKUP(Funde_observations_osservazioni!AL150,Oeff_privat_mapping,2,0)&amp;"","")</f>
        <v/>
      </c>
      <c r="AT147" t="str">
        <f ca="1">IFERROR(VLOOKUP(Funde_observations_osservazioni!AM150,Namen_pub_mapping,2,0)&amp;"","")</f>
        <v/>
      </c>
    </row>
    <row r="148" spans="2:46" x14ac:dyDescent="0.45">
      <c r="B148" t="str">
        <f>TRIM(Funde_observations_osservazioni!B151)</f>
        <v/>
      </c>
      <c r="C148" t="str">
        <f>TRIM(Funde_observations_osservazioni!C151)</f>
        <v/>
      </c>
      <c r="D148" t="str">
        <f>TRIM(Funde_observations_osservazioni!D151)</f>
        <v/>
      </c>
      <c r="E148" t="str">
        <f>TRIM(Funde_observations_osservazioni!AN151)</f>
        <v/>
      </c>
      <c r="F148" t="str">
        <f>TRIM(Funde_observations_osservazioni!AO151)</f>
        <v/>
      </c>
      <c r="G148" t="str">
        <f>TRIM(Funde_observations_osservazioni!AP151)</f>
        <v/>
      </c>
      <c r="H148" t="str">
        <f>TRIM(Funde_observations_osservazioni!AQ151)</f>
        <v/>
      </c>
      <c r="I148" t="str">
        <f>TRIM(Funde_observations_osservazioni!AR151)</f>
        <v/>
      </c>
      <c r="J148" t="str">
        <f>TRIM(Funde_observations_osservazioni!AS151)</f>
        <v/>
      </c>
      <c r="K148" t="str">
        <f>IFERROR(VLOOKUP(Funde_observations_osservazioni!E151,Table31_Praezis[], 2, FALSE)&amp;"", "")</f>
        <v/>
      </c>
      <c r="L148" t="str">
        <f>TRIM(Funde_observations_osservazioni!AT151)</f>
        <v/>
      </c>
      <c r="M148" t="str">
        <f>TRIM(Funde_observations_osservazioni!F151)</f>
        <v/>
      </c>
      <c r="N148" t="str">
        <f>TRIM(Funde_observations_osservazioni!G151)</f>
        <v/>
      </c>
      <c r="O148" t="str">
        <f>TRIM(Funde_observations_osservazioni!H151)</f>
        <v/>
      </c>
      <c r="P148" s="161" t="str">
        <f>IF(Funde_observations_osservazioni!I151=0, "", TEXT(Funde_observations_osservazioni!I151,"dd/mm/yyyy"))</f>
        <v/>
      </c>
      <c r="Q148" t="str">
        <f>IFERROR(VLOOKUP(Funde_observations_osservazioni!J151,Table32_Datkante[],2,FALSE)&amp;"",  "")</f>
        <v/>
      </c>
      <c r="R148" t="str">
        <f>Funde_observations_osservazioni!K151&amp;""</f>
        <v/>
      </c>
      <c r="S148" t="str">
        <f>Funde_observations_osservazioni!L151&amp;""</f>
        <v/>
      </c>
      <c r="T148" t="str">
        <f>Funde_observations_osservazioni!N151&amp;""</f>
        <v/>
      </c>
      <c r="U148" t="str">
        <f>Funde_observations_osservazioni!O151&amp;""</f>
        <v/>
      </c>
      <c r="V148" t="str">
        <f>Funde_observations_osservazioni!P151&amp;""</f>
        <v/>
      </c>
      <c r="W148" t="str">
        <f ca="1">IFERROR(VLOOKUP(Funde_observations_osservazioni!V151,Table30_Delarze[],2,FALSE)&amp;"", "")</f>
        <v/>
      </c>
      <c r="X148" t="str">
        <f>IFERROR(VLOOKUP(Funde_observations_osservazioni!R151,Table6_Subgrob[],2,FALSE)&amp;"","")</f>
        <v/>
      </c>
      <c r="Y148" t="str">
        <f>IFERROR(VLOOKUP(Funde_observations_osservazioni!S151,#REF!,2,FALSE)&amp;"", "")</f>
        <v/>
      </c>
      <c r="Z148" t="str">
        <f ca="1">IFERROR(VLOOKUP(Funde_observations_osservazioni!W151,Table245_Host_tree[],2,FALSE)&amp;"", "")</f>
        <v/>
      </c>
      <c r="AA148" t="str">
        <f>TRIM(Funde_observations_osservazioni!X151)</f>
        <v/>
      </c>
      <c r="AB148" t="str">
        <f>TRIM(Funde_observations_osservazioni!Y151)</f>
        <v/>
      </c>
      <c r="AC148" t="str">
        <f ca="1">IFERROR(VLOOKUP(Funde_observations_osservazioni!T151,Holzabgr_mapping,2,FALSE)&amp;"", "")</f>
        <v/>
      </c>
      <c r="AD148" t="str">
        <f ca="1">IFERROR(VLOOKUP(Funde_observations_osservazioni!U151,Holzqual_mapping,2,FALSE)&amp;"", "")</f>
        <v/>
      </c>
      <c r="AE148" t="str">
        <f ca="1">IFERROR(VLOOKUP(Funde_observations_osservazioni!Z151,Table24_Near_tree[],2,FALSE)&amp;"", "")</f>
        <v/>
      </c>
      <c r="AF148" t="str">
        <f ca="1">IFERROR(VLOOKUP(Funde_observations_osservazioni!AA151,Table24_Near_tree[],2,FALSE)&amp;"", "")</f>
        <v/>
      </c>
      <c r="AG148" t="str">
        <f ca="1">IFERROR(VLOOKUP(Funde_observations_osservazioni!AB151,Table24_Near_tree[],2,FALSE)&amp;"", "")</f>
        <v/>
      </c>
      <c r="AH148" t="str">
        <f ca="1">IFERROR(VLOOKUP(Funde_observations_osservazioni!AC151,Anzfrk_mapping,2,FALSE)&amp;"", "")</f>
        <v/>
      </c>
      <c r="AI148" t="str">
        <f ca="1">IFERROR(VLOOKUP(Funde_observations_osservazioni!AD151,Sex_stage_mapping,2,FALSE)&amp;"", "")</f>
        <v/>
      </c>
      <c r="AJ148" t="str">
        <f ca="1">IFERROR(VLOOKUP(Funde_observations_osservazioni!AE151,Rust_spore_type_mapping,2,FALSE)&amp;"", "")</f>
        <v/>
      </c>
      <c r="AK148" t="str">
        <f>TRIM(Funde_observations_osservazioni!AU151)</f>
        <v/>
      </c>
      <c r="AL148" t="str">
        <f>TRIM( Funde_observations_osservazioni!AH151)</f>
        <v/>
      </c>
      <c r="AM148" t="str">
        <f>TRIM(Funde_observations_osservazioni!AI151)</f>
        <v/>
      </c>
      <c r="AN148" t="str">
        <f ca="1">IFERROR(VLOOKUP(Funde_observations_osservazioni!AG151,Table28_Herbaria[],2,FALSE)&amp;"", "")</f>
        <v/>
      </c>
      <c r="AO148" t="str">
        <f ca="1">IFERROR(VLOOKUP(Funde_observations_osservazioni!AF151,Beleg_mapping,2,FALSE)&amp;"","")</f>
        <v/>
      </c>
      <c r="AP148" t="str">
        <f>IFERROR(VLOOKUP(Funde_observations_osservazioni!AJ151,Tabelle10_literature[],2,FALSE)&amp;"", "")</f>
        <v/>
      </c>
      <c r="AQ148" t="str">
        <f>TRIM(Funde_observations_osservazioni!AV151)</f>
        <v/>
      </c>
      <c r="AR148" t="str">
        <f ca="1">IFERROR(VLOOKUP(Funde_observations_osservazioni!AK151,Rest_mapping,2,0)&amp;"","")</f>
        <v/>
      </c>
      <c r="AS148" t="str">
        <f ca="1">IFERROR(VLOOKUP(Funde_observations_osservazioni!AL151,Oeff_privat_mapping,2,0)&amp;"","")</f>
        <v/>
      </c>
      <c r="AT148" t="str">
        <f ca="1">IFERROR(VLOOKUP(Funde_observations_osservazioni!AM151,Namen_pub_mapping,2,0)&amp;"","")</f>
        <v/>
      </c>
    </row>
    <row r="149" spans="2:46" x14ac:dyDescent="0.45">
      <c r="B149" t="str">
        <f>TRIM(Funde_observations_osservazioni!B152)</f>
        <v/>
      </c>
      <c r="C149" t="str">
        <f>TRIM(Funde_observations_osservazioni!C152)</f>
        <v/>
      </c>
      <c r="D149" t="str">
        <f>TRIM(Funde_observations_osservazioni!D152)</f>
        <v/>
      </c>
      <c r="E149" t="str">
        <f>TRIM(Funde_observations_osservazioni!AN152)</f>
        <v/>
      </c>
      <c r="F149" t="str">
        <f>TRIM(Funde_observations_osservazioni!AO152)</f>
        <v/>
      </c>
      <c r="G149" t="str">
        <f>TRIM(Funde_observations_osservazioni!AP152)</f>
        <v/>
      </c>
      <c r="H149" t="str">
        <f>TRIM(Funde_observations_osservazioni!AQ152)</f>
        <v/>
      </c>
      <c r="I149" t="str">
        <f>TRIM(Funde_observations_osservazioni!AR152)</f>
        <v/>
      </c>
      <c r="J149" t="str">
        <f>TRIM(Funde_observations_osservazioni!AS152)</f>
        <v/>
      </c>
      <c r="K149" t="str">
        <f>IFERROR(VLOOKUP(Funde_observations_osservazioni!E152,Table31_Praezis[], 2, FALSE)&amp;"", "")</f>
        <v/>
      </c>
      <c r="L149" t="str">
        <f>TRIM(Funde_observations_osservazioni!AT152)</f>
        <v/>
      </c>
      <c r="M149" t="str">
        <f>TRIM(Funde_observations_osservazioni!F152)</f>
        <v/>
      </c>
      <c r="N149" t="str">
        <f>TRIM(Funde_observations_osservazioni!G152)</f>
        <v/>
      </c>
      <c r="O149" t="str">
        <f>TRIM(Funde_observations_osservazioni!H152)</f>
        <v/>
      </c>
      <c r="P149" s="161" t="str">
        <f>IF(Funde_observations_osservazioni!I152=0, "", TEXT(Funde_observations_osservazioni!I152,"dd/mm/yyyy"))</f>
        <v/>
      </c>
      <c r="Q149" t="str">
        <f>IFERROR(VLOOKUP(Funde_observations_osservazioni!J152,Table32_Datkante[],2,FALSE)&amp;"",  "")</f>
        <v/>
      </c>
      <c r="R149" t="str">
        <f>Funde_observations_osservazioni!K152&amp;""</f>
        <v/>
      </c>
      <c r="S149" t="str">
        <f>Funde_observations_osservazioni!L152&amp;""</f>
        <v/>
      </c>
      <c r="T149" t="str">
        <f>Funde_observations_osservazioni!N152&amp;""</f>
        <v/>
      </c>
      <c r="U149" t="str">
        <f>Funde_observations_osservazioni!O152&amp;""</f>
        <v/>
      </c>
      <c r="V149" t="str">
        <f>Funde_observations_osservazioni!P152&amp;""</f>
        <v/>
      </c>
      <c r="W149" t="str">
        <f ca="1">IFERROR(VLOOKUP(Funde_observations_osservazioni!V152,Table30_Delarze[],2,FALSE)&amp;"", "")</f>
        <v/>
      </c>
      <c r="X149" t="str">
        <f>IFERROR(VLOOKUP(Funde_observations_osservazioni!R152,Table6_Subgrob[],2,FALSE)&amp;"","")</f>
        <v/>
      </c>
      <c r="Y149" t="str">
        <f>IFERROR(VLOOKUP(Funde_observations_osservazioni!S152,#REF!,2,FALSE)&amp;"", "")</f>
        <v/>
      </c>
      <c r="Z149" t="str">
        <f ca="1">IFERROR(VLOOKUP(Funde_observations_osservazioni!W152,Table245_Host_tree[],2,FALSE)&amp;"", "")</f>
        <v/>
      </c>
      <c r="AA149" t="str">
        <f>TRIM(Funde_observations_osservazioni!X152)</f>
        <v/>
      </c>
      <c r="AB149" t="str">
        <f>TRIM(Funde_observations_osservazioni!Y152)</f>
        <v/>
      </c>
      <c r="AC149" t="str">
        <f ca="1">IFERROR(VLOOKUP(Funde_observations_osservazioni!T152,Holzabgr_mapping,2,FALSE)&amp;"", "")</f>
        <v/>
      </c>
      <c r="AD149" t="str">
        <f ca="1">IFERROR(VLOOKUP(Funde_observations_osservazioni!U152,Holzqual_mapping,2,FALSE)&amp;"", "")</f>
        <v/>
      </c>
      <c r="AE149" t="str">
        <f ca="1">IFERROR(VLOOKUP(Funde_observations_osservazioni!Z152,Table24_Near_tree[],2,FALSE)&amp;"", "")</f>
        <v/>
      </c>
      <c r="AF149" t="str">
        <f ca="1">IFERROR(VLOOKUP(Funde_observations_osservazioni!AA152,Table24_Near_tree[],2,FALSE)&amp;"", "")</f>
        <v/>
      </c>
      <c r="AG149" t="str">
        <f ca="1">IFERROR(VLOOKUP(Funde_observations_osservazioni!AB152,Table24_Near_tree[],2,FALSE)&amp;"", "")</f>
        <v/>
      </c>
      <c r="AH149" t="str">
        <f ca="1">IFERROR(VLOOKUP(Funde_observations_osservazioni!AC152,Anzfrk_mapping,2,FALSE)&amp;"", "")</f>
        <v/>
      </c>
      <c r="AI149" t="str">
        <f ca="1">IFERROR(VLOOKUP(Funde_observations_osservazioni!AD152,Sex_stage_mapping,2,FALSE)&amp;"", "")</f>
        <v/>
      </c>
      <c r="AJ149" t="str">
        <f ca="1">IFERROR(VLOOKUP(Funde_observations_osservazioni!AE152,Rust_spore_type_mapping,2,FALSE)&amp;"", "")</f>
        <v/>
      </c>
      <c r="AK149" t="str">
        <f>TRIM(Funde_observations_osservazioni!AU152)</f>
        <v/>
      </c>
      <c r="AL149" t="str">
        <f>TRIM( Funde_observations_osservazioni!AH152)</f>
        <v/>
      </c>
      <c r="AM149" t="str">
        <f>TRIM(Funde_observations_osservazioni!AI152)</f>
        <v/>
      </c>
      <c r="AN149" t="str">
        <f ca="1">IFERROR(VLOOKUP(Funde_observations_osservazioni!AG152,Table28_Herbaria[],2,FALSE)&amp;"", "")</f>
        <v/>
      </c>
      <c r="AO149" t="str">
        <f ca="1">IFERROR(VLOOKUP(Funde_observations_osservazioni!AF152,Beleg_mapping,2,FALSE)&amp;"","")</f>
        <v/>
      </c>
      <c r="AP149" t="str">
        <f>IFERROR(VLOOKUP(Funde_observations_osservazioni!AJ152,Tabelle10_literature[],2,FALSE)&amp;"", "")</f>
        <v/>
      </c>
      <c r="AQ149" t="str">
        <f>TRIM(Funde_observations_osservazioni!AV152)</f>
        <v/>
      </c>
      <c r="AR149" t="str">
        <f ca="1">IFERROR(VLOOKUP(Funde_observations_osservazioni!AK152,Rest_mapping,2,0)&amp;"","")</f>
        <v/>
      </c>
      <c r="AS149" t="str">
        <f ca="1">IFERROR(VLOOKUP(Funde_observations_osservazioni!AL152,Oeff_privat_mapping,2,0)&amp;"","")</f>
        <v/>
      </c>
      <c r="AT149" t="str">
        <f ca="1">IFERROR(VLOOKUP(Funde_observations_osservazioni!AM152,Namen_pub_mapping,2,0)&amp;"","")</f>
        <v/>
      </c>
    </row>
    <row r="150" spans="2:46" x14ac:dyDescent="0.45">
      <c r="B150" t="str">
        <f>TRIM(Funde_observations_osservazioni!B153)</f>
        <v/>
      </c>
      <c r="C150" t="str">
        <f>TRIM(Funde_observations_osservazioni!C153)</f>
        <v/>
      </c>
      <c r="D150" t="str">
        <f>TRIM(Funde_observations_osservazioni!D153)</f>
        <v/>
      </c>
      <c r="E150" t="str">
        <f>TRIM(Funde_observations_osservazioni!AN153)</f>
        <v/>
      </c>
      <c r="F150" t="str">
        <f>TRIM(Funde_observations_osservazioni!AO153)</f>
        <v/>
      </c>
      <c r="G150" t="str">
        <f>TRIM(Funde_observations_osservazioni!AP153)</f>
        <v/>
      </c>
      <c r="H150" t="str">
        <f>TRIM(Funde_observations_osservazioni!AQ153)</f>
        <v/>
      </c>
      <c r="I150" t="str">
        <f>TRIM(Funde_observations_osservazioni!AR153)</f>
        <v/>
      </c>
      <c r="J150" t="str">
        <f>TRIM(Funde_observations_osservazioni!AS153)</f>
        <v/>
      </c>
      <c r="K150" t="str">
        <f>IFERROR(VLOOKUP(Funde_observations_osservazioni!E153,Table31_Praezis[], 2, FALSE)&amp;"", "")</f>
        <v/>
      </c>
      <c r="L150" t="str">
        <f>TRIM(Funde_observations_osservazioni!AT153)</f>
        <v/>
      </c>
      <c r="M150" t="str">
        <f>TRIM(Funde_observations_osservazioni!F153)</f>
        <v/>
      </c>
      <c r="N150" t="str">
        <f>TRIM(Funde_observations_osservazioni!G153)</f>
        <v/>
      </c>
      <c r="O150" t="str">
        <f>TRIM(Funde_observations_osservazioni!H153)</f>
        <v/>
      </c>
      <c r="P150" s="161" t="str">
        <f>IF(Funde_observations_osservazioni!I153=0, "", TEXT(Funde_observations_osservazioni!I153,"dd/mm/yyyy"))</f>
        <v/>
      </c>
      <c r="Q150" t="str">
        <f>IFERROR(VLOOKUP(Funde_observations_osservazioni!J153,Table32_Datkante[],2,FALSE)&amp;"",  "")</f>
        <v/>
      </c>
      <c r="R150" t="str">
        <f>Funde_observations_osservazioni!K153&amp;""</f>
        <v/>
      </c>
      <c r="S150" t="str">
        <f>Funde_observations_osservazioni!L153&amp;""</f>
        <v/>
      </c>
      <c r="T150" t="str">
        <f>Funde_observations_osservazioni!N153&amp;""</f>
        <v/>
      </c>
      <c r="U150" t="str">
        <f>Funde_observations_osservazioni!O153&amp;""</f>
        <v/>
      </c>
      <c r="V150" t="str">
        <f>Funde_observations_osservazioni!P153&amp;""</f>
        <v/>
      </c>
      <c r="W150" t="str">
        <f ca="1">IFERROR(VLOOKUP(Funde_observations_osservazioni!V153,Table30_Delarze[],2,FALSE)&amp;"", "")</f>
        <v/>
      </c>
      <c r="X150" t="str">
        <f>IFERROR(VLOOKUP(Funde_observations_osservazioni!R153,Table6_Subgrob[],2,FALSE)&amp;"","")</f>
        <v/>
      </c>
      <c r="Y150" t="str">
        <f>IFERROR(VLOOKUP(Funde_observations_osservazioni!S153,#REF!,2,FALSE)&amp;"", "")</f>
        <v/>
      </c>
      <c r="Z150" t="str">
        <f ca="1">IFERROR(VLOOKUP(Funde_observations_osservazioni!W153,Table245_Host_tree[],2,FALSE)&amp;"", "")</f>
        <v/>
      </c>
      <c r="AA150" t="str">
        <f>TRIM(Funde_observations_osservazioni!X153)</f>
        <v/>
      </c>
      <c r="AB150" t="str">
        <f>TRIM(Funde_observations_osservazioni!Y153)</f>
        <v/>
      </c>
      <c r="AC150" t="str">
        <f ca="1">IFERROR(VLOOKUP(Funde_observations_osservazioni!T153,Holzabgr_mapping,2,FALSE)&amp;"", "")</f>
        <v/>
      </c>
      <c r="AD150" t="str">
        <f ca="1">IFERROR(VLOOKUP(Funde_observations_osservazioni!U153,Holzqual_mapping,2,FALSE)&amp;"", "")</f>
        <v/>
      </c>
      <c r="AE150" t="str">
        <f ca="1">IFERROR(VLOOKUP(Funde_observations_osservazioni!Z153,Table24_Near_tree[],2,FALSE)&amp;"", "")</f>
        <v/>
      </c>
      <c r="AF150" t="str">
        <f ca="1">IFERROR(VLOOKUP(Funde_observations_osservazioni!AA153,Table24_Near_tree[],2,FALSE)&amp;"", "")</f>
        <v/>
      </c>
      <c r="AG150" t="str">
        <f ca="1">IFERROR(VLOOKUP(Funde_observations_osservazioni!AB153,Table24_Near_tree[],2,FALSE)&amp;"", "")</f>
        <v/>
      </c>
      <c r="AH150" t="str">
        <f ca="1">IFERROR(VLOOKUP(Funde_observations_osservazioni!AC153,Anzfrk_mapping,2,FALSE)&amp;"", "")</f>
        <v/>
      </c>
      <c r="AI150" t="str">
        <f ca="1">IFERROR(VLOOKUP(Funde_observations_osservazioni!AD153,Sex_stage_mapping,2,FALSE)&amp;"", "")</f>
        <v/>
      </c>
      <c r="AJ150" t="str">
        <f ca="1">IFERROR(VLOOKUP(Funde_observations_osservazioni!AE153,Rust_spore_type_mapping,2,FALSE)&amp;"", "")</f>
        <v/>
      </c>
      <c r="AK150" t="str">
        <f>TRIM(Funde_observations_osservazioni!AU153)</f>
        <v/>
      </c>
      <c r="AL150" t="str">
        <f>TRIM( Funde_observations_osservazioni!AH153)</f>
        <v/>
      </c>
      <c r="AM150" t="str">
        <f>TRIM(Funde_observations_osservazioni!AI153)</f>
        <v/>
      </c>
      <c r="AN150" t="str">
        <f ca="1">IFERROR(VLOOKUP(Funde_observations_osservazioni!AG153,Table28_Herbaria[],2,FALSE)&amp;"", "")</f>
        <v/>
      </c>
      <c r="AO150" t="str">
        <f ca="1">IFERROR(VLOOKUP(Funde_observations_osservazioni!AF153,Beleg_mapping,2,FALSE)&amp;"","")</f>
        <v/>
      </c>
      <c r="AP150" t="str">
        <f>IFERROR(VLOOKUP(Funde_observations_osservazioni!AJ153,Tabelle10_literature[],2,FALSE)&amp;"", "")</f>
        <v/>
      </c>
      <c r="AQ150" t="str">
        <f>TRIM(Funde_observations_osservazioni!AV153)</f>
        <v/>
      </c>
      <c r="AR150" t="str">
        <f ca="1">IFERROR(VLOOKUP(Funde_observations_osservazioni!AK153,Rest_mapping,2,0)&amp;"","")</f>
        <v/>
      </c>
      <c r="AS150" t="str">
        <f ca="1">IFERROR(VLOOKUP(Funde_observations_osservazioni!AL153,Oeff_privat_mapping,2,0)&amp;"","")</f>
        <v/>
      </c>
      <c r="AT150" t="str">
        <f ca="1">IFERROR(VLOOKUP(Funde_observations_osservazioni!AM153,Namen_pub_mapping,2,0)&amp;"","")</f>
        <v/>
      </c>
    </row>
    <row r="151" spans="2:46" x14ac:dyDescent="0.45">
      <c r="B151" t="str">
        <f>TRIM(Funde_observations_osservazioni!B154)</f>
        <v/>
      </c>
      <c r="C151" t="str">
        <f>TRIM(Funde_observations_osservazioni!C154)</f>
        <v/>
      </c>
      <c r="D151" t="str">
        <f>TRIM(Funde_observations_osservazioni!D154)</f>
        <v/>
      </c>
      <c r="E151" t="str">
        <f>TRIM(Funde_observations_osservazioni!AN154)</f>
        <v/>
      </c>
      <c r="F151" t="str">
        <f>TRIM(Funde_observations_osservazioni!AO154)</f>
        <v/>
      </c>
      <c r="G151" t="str">
        <f>TRIM(Funde_observations_osservazioni!AP154)</f>
        <v/>
      </c>
      <c r="H151" t="str">
        <f>TRIM(Funde_observations_osservazioni!AQ154)</f>
        <v/>
      </c>
      <c r="I151" t="str">
        <f>TRIM(Funde_observations_osservazioni!AR154)</f>
        <v/>
      </c>
      <c r="J151" t="str">
        <f>TRIM(Funde_observations_osservazioni!AS154)</f>
        <v/>
      </c>
      <c r="K151" t="str">
        <f>IFERROR(VLOOKUP(Funde_observations_osservazioni!E154,Table31_Praezis[], 2, FALSE)&amp;"", "")</f>
        <v/>
      </c>
      <c r="L151" t="str">
        <f>TRIM(Funde_observations_osservazioni!AT154)</f>
        <v/>
      </c>
      <c r="M151" t="str">
        <f>TRIM(Funde_observations_osservazioni!F154)</f>
        <v/>
      </c>
      <c r="N151" t="str">
        <f>TRIM(Funde_observations_osservazioni!G154)</f>
        <v/>
      </c>
      <c r="O151" t="str">
        <f>TRIM(Funde_observations_osservazioni!H154)</f>
        <v/>
      </c>
      <c r="P151" s="161" t="str">
        <f>IF(Funde_observations_osservazioni!I154=0, "", TEXT(Funde_observations_osservazioni!I154,"dd/mm/yyyy"))</f>
        <v/>
      </c>
      <c r="Q151" t="str">
        <f>IFERROR(VLOOKUP(Funde_observations_osservazioni!J154,Table32_Datkante[],2,FALSE)&amp;"",  "")</f>
        <v/>
      </c>
      <c r="R151" t="str">
        <f>Funde_observations_osservazioni!K154&amp;""</f>
        <v/>
      </c>
      <c r="S151" t="str">
        <f>Funde_observations_osservazioni!L154&amp;""</f>
        <v/>
      </c>
      <c r="T151" t="str">
        <f>Funde_observations_osservazioni!N154&amp;""</f>
        <v/>
      </c>
      <c r="U151" t="str">
        <f>Funde_observations_osservazioni!O154&amp;""</f>
        <v/>
      </c>
      <c r="V151" t="str">
        <f>Funde_observations_osservazioni!P154&amp;""</f>
        <v/>
      </c>
      <c r="W151" t="str">
        <f ca="1">IFERROR(VLOOKUP(Funde_observations_osservazioni!V154,Table30_Delarze[],2,FALSE)&amp;"", "")</f>
        <v/>
      </c>
      <c r="X151" t="str">
        <f>IFERROR(VLOOKUP(Funde_observations_osservazioni!R154,Table6_Subgrob[],2,FALSE)&amp;"","")</f>
        <v/>
      </c>
      <c r="Y151" t="str">
        <f>IFERROR(VLOOKUP(Funde_observations_osservazioni!S154,#REF!,2,FALSE)&amp;"", "")</f>
        <v/>
      </c>
      <c r="Z151" t="str">
        <f ca="1">IFERROR(VLOOKUP(Funde_observations_osservazioni!W154,Table245_Host_tree[],2,FALSE)&amp;"", "")</f>
        <v/>
      </c>
      <c r="AA151" t="str">
        <f>TRIM(Funde_observations_osservazioni!X154)</f>
        <v/>
      </c>
      <c r="AB151" t="str">
        <f>TRIM(Funde_observations_osservazioni!Y154)</f>
        <v/>
      </c>
      <c r="AC151" t="str">
        <f ca="1">IFERROR(VLOOKUP(Funde_observations_osservazioni!T154,Holzabgr_mapping,2,FALSE)&amp;"", "")</f>
        <v/>
      </c>
      <c r="AD151" t="str">
        <f ca="1">IFERROR(VLOOKUP(Funde_observations_osservazioni!U154,Holzqual_mapping,2,FALSE)&amp;"", "")</f>
        <v/>
      </c>
      <c r="AE151" t="str">
        <f ca="1">IFERROR(VLOOKUP(Funde_observations_osservazioni!Z154,Table24_Near_tree[],2,FALSE)&amp;"", "")</f>
        <v/>
      </c>
      <c r="AF151" t="str">
        <f ca="1">IFERROR(VLOOKUP(Funde_observations_osservazioni!AA154,Table24_Near_tree[],2,FALSE)&amp;"", "")</f>
        <v/>
      </c>
      <c r="AG151" t="str">
        <f ca="1">IFERROR(VLOOKUP(Funde_observations_osservazioni!AB154,Table24_Near_tree[],2,FALSE)&amp;"", "")</f>
        <v/>
      </c>
      <c r="AH151" t="str">
        <f ca="1">IFERROR(VLOOKUP(Funde_observations_osservazioni!AC154,Anzfrk_mapping,2,FALSE)&amp;"", "")</f>
        <v/>
      </c>
      <c r="AI151" t="str">
        <f ca="1">IFERROR(VLOOKUP(Funde_observations_osservazioni!AD154,Sex_stage_mapping,2,FALSE)&amp;"", "")</f>
        <v/>
      </c>
      <c r="AJ151" t="str">
        <f ca="1">IFERROR(VLOOKUP(Funde_observations_osservazioni!AE154,Rust_spore_type_mapping,2,FALSE)&amp;"", "")</f>
        <v/>
      </c>
      <c r="AK151" t="str">
        <f>TRIM(Funde_observations_osservazioni!AU154)</f>
        <v/>
      </c>
      <c r="AL151" t="str">
        <f>TRIM( Funde_observations_osservazioni!AH154)</f>
        <v/>
      </c>
      <c r="AM151" t="str">
        <f>TRIM(Funde_observations_osservazioni!AI154)</f>
        <v/>
      </c>
      <c r="AN151" t="str">
        <f ca="1">IFERROR(VLOOKUP(Funde_observations_osservazioni!AG154,Table28_Herbaria[],2,FALSE)&amp;"", "")</f>
        <v/>
      </c>
      <c r="AO151" t="str">
        <f ca="1">IFERROR(VLOOKUP(Funde_observations_osservazioni!AF154,Beleg_mapping,2,FALSE)&amp;"","")</f>
        <v/>
      </c>
      <c r="AP151" t="str">
        <f>IFERROR(VLOOKUP(Funde_observations_osservazioni!AJ154,Tabelle10_literature[],2,FALSE)&amp;"", "")</f>
        <v/>
      </c>
      <c r="AQ151" t="str">
        <f>TRIM(Funde_observations_osservazioni!AV154)</f>
        <v/>
      </c>
      <c r="AR151" t="str">
        <f ca="1">IFERROR(VLOOKUP(Funde_observations_osservazioni!AK154,Rest_mapping,2,0)&amp;"","")</f>
        <v/>
      </c>
      <c r="AS151" t="str">
        <f ca="1">IFERROR(VLOOKUP(Funde_observations_osservazioni!AL154,Oeff_privat_mapping,2,0)&amp;"","")</f>
        <v/>
      </c>
      <c r="AT151" t="str">
        <f ca="1">IFERROR(VLOOKUP(Funde_observations_osservazioni!AM154,Namen_pub_mapping,2,0)&amp;"","")</f>
        <v/>
      </c>
    </row>
    <row r="152" spans="2:46" x14ac:dyDescent="0.45">
      <c r="B152" t="str">
        <f>TRIM(Funde_observations_osservazioni!B155)</f>
        <v/>
      </c>
      <c r="C152" t="str">
        <f>TRIM(Funde_observations_osservazioni!C155)</f>
        <v/>
      </c>
      <c r="D152" t="str">
        <f>TRIM(Funde_observations_osservazioni!D155)</f>
        <v/>
      </c>
      <c r="E152" t="str">
        <f>TRIM(Funde_observations_osservazioni!AN155)</f>
        <v/>
      </c>
      <c r="F152" t="str">
        <f>TRIM(Funde_observations_osservazioni!AO155)</f>
        <v/>
      </c>
      <c r="G152" t="str">
        <f>TRIM(Funde_observations_osservazioni!AP155)</f>
        <v/>
      </c>
      <c r="H152" t="str">
        <f>TRIM(Funde_observations_osservazioni!AQ155)</f>
        <v/>
      </c>
      <c r="I152" t="str">
        <f>TRIM(Funde_observations_osservazioni!AR155)</f>
        <v/>
      </c>
      <c r="J152" t="str">
        <f>TRIM(Funde_observations_osservazioni!AS155)</f>
        <v/>
      </c>
      <c r="K152" t="str">
        <f>IFERROR(VLOOKUP(Funde_observations_osservazioni!E155,Table31_Praezis[], 2, FALSE)&amp;"", "")</f>
        <v/>
      </c>
      <c r="L152" t="str">
        <f>TRIM(Funde_observations_osservazioni!AT155)</f>
        <v/>
      </c>
      <c r="M152" t="str">
        <f>TRIM(Funde_observations_osservazioni!F155)</f>
        <v/>
      </c>
      <c r="N152" t="str">
        <f>TRIM(Funde_observations_osservazioni!G155)</f>
        <v/>
      </c>
      <c r="O152" t="str">
        <f>TRIM(Funde_observations_osservazioni!H155)</f>
        <v/>
      </c>
      <c r="P152" s="161" t="str">
        <f>IF(Funde_observations_osservazioni!I155=0, "", TEXT(Funde_observations_osservazioni!I155,"dd/mm/yyyy"))</f>
        <v/>
      </c>
      <c r="Q152" t="str">
        <f>IFERROR(VLOOKUP(Funde_observations_osservazioni!J155,Table32_Datkante[],2,FALSE)&amp;"",  "")</f>
        <v/>
      </c>
      <c r="R152" t="str">
        <f>Funde_observations_osservazioni!K155&amp;""</f>
        <v/>
      </c>
      <c r="S152" t="str">
        <f>Funde_observations_osservazioni!L155&amp;""</f>
        <v/>
      </c>
      <c r="T152" t="str">
        <f>Funde_observations_osservazioni!N155&amp;""</f>
        <v/>
      </c>
      <c r="U152" t="str">
        <f>Funde_observations_osservazioni!O155&amp;""</f>
        <v/>
      </c>
      <c r="V152" t="str">
        <f>Funde_observations_osservazioni!P155&amp;""</f>
        <v/>
      </c>
      <c r="W152" t="str">
        <f ca="1">IFERROR(VLOOKUP(Funde_observations_osservazioni!V155,Table30_Delarze[],2,FALSE)&amp;"", "")</f>
        <v/>
      </c>
      <c r="X152" t="str">
        <f>IFERROR(VLOOKUP(Funde_observations_osservazioni!R155,Table6_Subgrob[],2,FALSE)&amp;"","")</f>
        <v/>
      </c>
      <c r="Y152" t="str">
        <f>IFERROR(VLOOKUP(Funde_observations_osservazioni!S155,#REF!,2,FALSE)&amp;"", "")</f>
        <v/>
      </c>
      <c r="Z152" t="str">
        <f ca="1">IFERROR(VLOOKUP(Funde_observations_osservazioni!W155,Table245_Host_tree[],2,FALSE)&amp;"", "")</f>
        <v/>
      </c>
      <c r="AA152" t="str">
        <f>TRIM(Funde_observations_osservazioni!X155)</f>
        <v/>
      </c>
      <c r="AB152" t="str">
        <f>TRIM(Funde_observations_osservazioni!Y155)</f>
        <v/>
      </c>
      <c r="AC152" t="str">
        <f ca="1">IFERROR(VLOOKUP(Funde_observations_osservazioni!T155,Holzabgr_mapping,2,FALSE)&amp;"", "")</f>
        <v/>
      </c>
      <c r="AD152" t="str">
        <f ca="1">IFERROR(VLOOKUP(Funde_observations_osservazioni!U155,Holzqual_mapping,2,FALSE)&amp;"", "")</f>
        <v/>
      </c>
      <c r="AE152" t="str">
        <f ca="1">IFERROR(VLOOKUP(Funde_observations_osservazioni!Z155,Table24_Near_tree[],2,FALSE)&amp;"", "")</f>
        <v/>
      </c>
      <c r="AF152" t="str">
        <f ca="1">IFERROR(VLOOKUP(Funde_observations_osservazioni!AA155,Table24_Near_tree[],2,FALSE)&amp;"", "")</f>
        <v/>
      </c>
      <c r="AG152" t="str">
        <f ca="1">IFERROR(VLOOKUP(Funde_observations_osservazioni!AB155,Table24_Near_tree[],2,FALSE)&amp;"", "")</f>
        <v/>
      </c>
      <c r="AH152" t="str">
        <f ca="1">IFERROR(VLOOKUP(Funde_observations_osservazioni!AC155,Anzfrk_mapping,2,FALSE)&amp;"", "")</f>
        <v/>
      </c>
      <c r="AI152" t="str">
        <f ca="1">IFERROR(VLOOKUP(Funde_observations_osservazioni!AD155,Sex_stage_mapping,2,FALSE)&amp;"", "")</f>
        <v/>
      </c>
      <c r="AJ152" t="str">
        <f ca="1">IFERROR(VLOOKUP(Funde_observations_osservazioni!AE155,Rust_spore_type_mapping,2,FALSE)&amp;"", "")</f>
        <v/>
      </c>
      <c r="AK152" t="str">
        <f>TRIM(Funde_observations_osservazioni!AU155)</f>
        <v/>
      </c>
      <c r="AL152" t="str">
        <f>TRIM( Funde_observations_osservazioni!AH155)</f>
        <v/>
      </c>
      <c r="AM152" t="str">
        <f>TRIM(Funde_observations_osservazioni!AI155)</f>
        <v/>
      </c>
      <c r="AN152" t="str">
        <f ca="1">IFERROR(VLOOKUP(Funde_observations_osservazioni!AG155,Table28_Herbaria[],2,FALSE)&amp;"", "")</f>
        <v/>
      </c>
      <c r="AO152" t="str">
        <f ca="1">IFERROR(VLOOKUP(Funde_observations_osservazioni!AF155,Beleg_mapping,2,FALSE)&amp;"","")</f>
        <v/>
      </c>
      <c r="AP152" t="str">
        <f>IFERROR(VLOOKUP(Funde_observations_osservazioni!AJ155,Tabelle10_literature[],2,FALSE)&amp;"", "")</f>
        <v/>
      </c>
      <c r="AQ152" t="str">
        <f>TRIM(Funde_observations_osservazioni!AV155)</f>
        <v/>
      </c>
      <c r="AR152" t="str">
        <f ca="1">IFERROR(VLOOKUP(Funde_observations_osservazioni!AK155,Rest_mapping,2,0)&amp;"","")</f>
        <v/>
      </c>
      <c r="AS152" t="str">
        <f ca="1">IFERROR(VLOOKUP(Funde_observations_osservazioni!AL155,Oeff_privat_mapping,2,0)&amp;"","")</f>
        <v/>
      </c>
      <c r="AT152" t="str">
        <f ca="1">IFERROR(VLOOKUP(Funde_observations_osservazioni!AM155,Namen_pub_mapping,2,0)&amp;"","")</f>
        <v/>
      </c>
    </row>
    <row r="153" spans="2:46" x14ac:dyDescent="0.45">
      <c r="B153" t="str">
        <f>TRIM(Funde_observations_osservazioni!B156)</f>
        <v/>
      </c>
      <c r="C153" t="str">
        <f>TRIM(Funde_observations_osservazioni!C156)</f>
        <v/>
      </c>
      <c r="D153" t="str">
        <f>TRIM(Funde_observations_osservazioni!D156)</f>
        <v/>
      </c>
      <c r="E153" t="str">
        <f>TRIM(Funde_observations_osservazioni!AN156)</f>
        <v/>
      </c>
      <c r="F153" t="str">
        <f>TRIM(Funde_observations_osservazioni!AO156)</f>
        <v/>
      </c>
      <c r="G153" t="str">
        <f>TRIM(Funde_observations_osservazioni!AP156)</f>
        <v/>
      </c>
      <c r="H153" t="str">
        <f>TRIM(Funde_observations_osservazioni!AQ156)</f>
        <v/>
      </c>
      <c r="I153" t="str">
        <f>TRIM(Funde_observations_osservazioni!AR156)</f>
        <v/>
      </c>
      <c r="J153" t="str">
        <f>TRIM(Funde_observations_osservazioni!AS156)</f>
        <v/>
      </c>
      <c r="K153" t="str">
        <f>IFERROR(VLOOKUP(Funde_observations_osservazioni!E156,Table31_Praezis[], 2, FALSE)&amp;"", "")</f>
        <v/>
      </c>
      <c r="L153" t="str">
        <f>TRIM(Funde_observations_osservazioni!AT156)</f>
        <v/>
      </c>
      <c r="M153" t="str">
        <f>TRIM(Funde_observations_osservazioni!F156)</f>
        <v/>
      </c>
      <c r="N153" t="str">
        <f>TRIM(Funde_observations_osservazioni!G156)</f>
        <v/>
      </c>
      <c r="O153" t="str">
        <f>TRIM(Funde_observations_osservazioni!H156)</f>
        <v/>
      </c>
      <c r="P153" s="161" t="str">
        <f>IF(Funde_observations_osservazioni!I156=0, "", TEXT(Funde_observations_osservazioni!I156,"dd/mm/yyyy"))</f>
        <v/>
      </c>
      <c r="Q153" t="str">
        <f>IFERROR(VLOOKUP(Funde_observations_osservazioni!J156,Table32_Datkante[],2,FALSE)&amp;"",  "")</f>
        <v/>
      </c>
      <c r="R153" t="str">
        <f>Funde_observations_osservazioni!K156&amp;""</f>
        <v/>
      </c>
      <c r="S153" t="str">
        <f>Funde_observations_osservazioni!L156&amp;""</f>
        <v/>
      </c>
      <c r="T153" t="str">
        <f>Funde_observations_osservazioni!N156&amp;""</f>
        <v/>
      </c>
      <c r="U153" t="str">
        <f>Funde_observations_osservazioni!O156&amp;""</f>
        <v/>
      </c>
      <c r="V153" t="str">
        <f>Funde_observations_osservazioni!P156&amp;""</f>
        <v/>
      </c>
      <c r="W153" t="str">
        <f ca="1">IFERROR(VLOOKUP(Funde_observations_osservazioni!V156,Table30_Delarze[],2,FALSE)&amp;"", "")</f>
        <v/>
      </c>
      <c r="X153" t="str">
        <f>IFERROR(VLOOKUP(Funde_observations_osservazioni!R156,Table6_Subgrob[],2,FALSE)&amp;"","")</f>
        <v/>
      </c>
      <c r="Y153" t="str">
        <f>IFERROR(VLOOKUP(Funde_observations_osservazioni!S156,#REF!,2,FALSE)&amp;"", "")</f>
        <v/>
      </c>
      <c r="Z153" t="str">
        <f ca="1">IFERROR(VLOOKUP(Funde_observations_osservazioni!W156,Table245_Host_tree[],2,FALSE)&amp;"", "")</f>
        <v/>
      </c>
      <c r="AA153" t="str">
        <f>TRIM(Funde_observations_osservazioni!X156)</f>
        <v/>
      </c>
      <c r="AB153" t="str">
        <f>TRIM(Funde_observations_osservazioni!Y156)</f>
        <v/>
      </c>
      <c r="AC153" t="str">
        <f ca="1">IFERROR(VLOOKUP(Funde_observations_osservazioni!T156,Holzabgr_mapping,2,FALSE)&amp;"", "")</f>
        <v/>
      </c>
      <c r="AD153" t="str">
        <f ca="1">IFERROR(VLOOKUP(Funde_observations_osservazioni!U156,Holzqual_mapping,2,FALSE)&amp;"", "")</f>
        <v/>
      </c>
      <c r="AE153" t="str">
        <f ca="1">IFERROR(VLOOKUP(Funde_observations_osservazioni!Z156,Table24_Near_tree[],2,FALSE)&amp;"", "")</f>
        <v/>
      </c>
      <c r="AF153" t="str">
        <f ca="1">IFERROR(VLOOKUP(Funde_observations_osservazioni!AA156,Table24_Near_tree[],2,FALSE)&amp;"", "")</f>
        <v/>
      </c>
      <c r="AG153" t="str">
        <f ca="1">IFERROR(VLOOKUP(Funde_observations_osservazioni!AB156,Table24_Near_tree[],2,FALSE)&amp;"", "")</f>
        <v/>
      </c>
      <c r="AH153" t="str">
        <f ca="1">IFERROR(VLOOKUP(Funde_observations_osservazioni!AC156,Anzfrk_mapping,2,FALSE)&amp;"", "")</f>
        <v/>
      </c>
      <c r="AI153" t="str">
        <f ca="1">IFERROR(VLOOKUP(Funde_observations_osservazioni!AD156,Sex_stage_mapping,2,FALSE)&amp;"", "")</f>
        <v/>
      </c>
      <c r="AJ153" t="str">
        <f ca="1">IFERROR(VLOOKUP(Funde_observations_osservazioni!AE156,Rust_spore_type_mapping,2,FALSE)&amp;"", "")</f>
        <v/>
      </c>
      <c r="AK153" t="str">
        <f>TRIM(Funde_observations_osservazioni!AU156)</f>
        <v/>
      </c>
      <c r="AL153" t="str">
        <f>TRIM( Funde_observations_osservazioni!AH156)</f>
        <v/>
      </c>
      <c r="AM153" t="str">
        <f>TRIM(Funde_observations_osservazioni!AI156)</f>
        <v/>
      </c>
      <c r="AN153" t="str">
        <f ca="1">IFERROR(VLOOKUP(Funde_observations_osservazioni!AG156,Table28_Herbaria[],2,FALSE)&amp;"", "")</f>
        <v/>
      </c>
      <c r="AO153" t="str">
        <f ca="1">IFERROR(VLOOKUP(Funde_observations_osservazioni!AF156,Beleg_mapping,2,FALSE)&amp;"","")</f>
        <v/>
      </c>
      <c r="AP153" t="str">
        <f>IFERROR(VLOOKUP(Funde_observations_osservazioni!AJ156,Tabelle10_literature[],2,FALSE)&amp;"", "")</f>
        <v/>
      </c>
      <c r="AQ153" t="str">
        <f>TRIM(Funde_observations_osservazioni!AV156)</f>
        <v/>
      </c>
      <c r="AR153" t="str">
        <f ca="1">IFERROR(VLOOKUP(Funde_observations_osservazioni!AK156,Rest_mapping,2,0)&amp;"","")</f>
        <v/>
      </c>
      <c r="AS153" t="str">
        <f ca="1">IFERROR(VLOOKUP(Funde_observations_osservazioni!AL156,Oeff_privat_mapping,2,0)&amp;"","")</f>
        <v/>
      </c>
      <c r="AT153" t="str">
        <f ca="1">IFERROR(VLOOKUP(Funde_observations_osservazioni!AM156,Namen_pub_mapping,2,0)&amp;"","")</f>
        <v/>
      </c>
    </row>
    <row r="154" spans="2:46" x14ac:dyDescent="0.45">
      <c r="B154" t="str">
        <f>TRIM(Funde_observations_osservazioni!B157)</f>
        <v/>
      </c>
      <c r="C154" t="str">
        <f>TRIM(Funde_observations_osservazioni!C157)</f>
        <v/>
      </c>
      <c r="D154" t="str">
        <f>TRIM(Funde_observations_osservazioni!D157)</f>
        <v/>
      </c>
      <c r="E154" t="str">
        <f>TRIM(Funde_observations_osservazioni!AN157)</f>
        <v/>
      </c>
      <c r="F154" t="str">
        <f>TRIM(Funde_observations_osservazioni!AO157)</f>
        <v/>
      </c>
      <c r="G154" t="str">
        <f>TRIM(Funde_observations_osservazioni!AP157)</f>
        <v/>
      </c>
      <c r="H154" t="str">
        <f>TRIM(Funde_observations_osservazioni!AQ157)</f>
        <v/>
      </c>
      <c r="I154" t="str">
        <f>TRIM(Funde_observations_osservazioni!AR157)</f>
        <v/>
      </c>
      <c r="J154" t="str">
        <f>TRIM(Funde_observations_osservazioni!AS157)</f>
        <v/>
      </c>
      <c r="K154" t="str">
        <f>IFERROR(VLOOKUP(Funde_observations_osservazioni!E157,Table31_Praezis[], 2, FALSE)&amp;"", "")</f>
        <v/>
      </c>
      <c r="L154" t="str">
        <f>TRIM(Funde_observations_osservazioni!AT157)</f>
        <v/>
      </c>
      <c r="M154" t="str">
        <f>TRIM(Funde_observations_osservazioni!F157)</f>
        <v/>
      </c>
      <c r="N154" t="str">
        <f>TRIM(Funde_observations_osservazioni!G157)</f>
        <v/>
      </c>
      <c r="O154" t="str">
        <f>TRIM(Funde_observations_osservazioni!H157)</f>
        <v/>
      </c>
      <c r="P154" s="161" t="str">
        <f>IF(Funde_observations_osservazioni!I157=0, "", TEXT(Funde_observations_osservazioni!I157,"dd/mm/yyyy"))</f>
        <v/>
      </c>
      <c r="Q154" t="str">
        <f>IFERROR(VLOOKUP(Funde_observations_osservazioni!J157,Table32_Datkante[],2,FALSE)&amp;"",  "")</f>
        <v/>
      </c>
      <c r="R154" t="str">
        <f>Funde_observations_osservazioni!K157&amp;""</f>
        <v/>
      </c>
      <c r="S154" t="str">
        <f>Funde_observations_osservazioni!L157&amp;""</f>
        <v/>
      </c>
      <c r="T154" t="str">
        <f>Funde_observations_osservazioni!N157&amp;""</f>
        <v/>
      </c>
      <c r="U154" t="str">
        <f>Funde_observations_osservazioni!O157&amp;""</f>
        <v/>
      </c>
      <c r="V154" t="str">
        <f>Funde_observations_osservazioni!P157&amp;""</f>
        <v/>
      </c>
      <c r="W154" t="str">
        <f ca="1">IFERROR(VLOOKUP(Funde_observations_osservazioni!V157,Table30_Delarze[],2,FALSE)&amp;"", "")</f>
        <v/>
      </c>
      <c r="X154" t="str">
        <f>IFERROR(VLOOKUP(Funde_observations_osservazioni!R157,Table6_Subgrob[],2,FALSE)&amp;"","")</f>
        <v/>
      </c>
      <c r="Y154" t="str">
        <f>IFERROR(VLOOKUP(Funde_observations_osservazioni!S157,#REF!,2,FALSE)&amp;"", "")</f>
        <v/>
      </c>
      <c r="Z154" t="str">
        <f ca="1">IFERROR(VLOOKUP(Funde_observations_osservazioni!W157,Table245_Host_tree[],2,FALSE)&amp;"", "")</f>
        <v/>
      </c>
      <c r="AA154" t="str">
        <f>TRIM(Funde_observations_osservazioni!X157)</f>
        <v/>
      </c>
      <c r="AB154" t="str">
        <f>TRIM(Funde_observations_osservazioni!Y157)</f>
        <v/>
      </c>
      <c r="AC154" t="str">
        <f ca="1">IFERROR(VLOOKUP(Funde_observations_osservazioni!T157,Holzabgr_mapping,2,FALSE)&amp;"", "")</f>
        <v/>
      </c>
      <c r="AD154" t="str">
        <f ca="1">IFERROR(VLOOKUP(Funde_observations_osservazioni!U157,Holzqual_mapping,2,FALSE)&amp;"", "")</f>
        <v/>
      </c>
      <c r="AE154" t="str">
        <f ca="1">IFERROR(VLOOKUP(Funde_observations_osservazioni!Z157,Table24_Near_tree[],2,FALSE)&amp;"", "")</f>
        <v/>
      </c>
      <c r="AF154" t="str">
        <f ca="1">IFERROR(VLOOKUP(Funde_observations_osservazioni!AA157,Table24_Near_tree[],2,FALSE)&amp;"", "")</f>
        <v/>
      </c>
      <c r="AG154" t="str">
        <f ca="1">IFERROR(VLOOKUP(Funde_observations_osservazioni!AB157,Table24_Near_tree[],2,FALSE)&amp;"", "")</f>
        <v/>
      </c>
      <c r="AH154" t="str">
        <f ca="1">IFERROR(VLOOKUP(Funde_observations_osservazioni!AC157,Anzfrk_mapping,2,FALSE)&amp;"", "")</f>
        <v/>
      </c>
      <c r="AI154" t="str">
        <f ca="1">IFERROR(VLOOKUP(Funde_observations_osservazioni!AD157,Sex_stage_mapping,2,FALSE)&amp;"", "")</f>
        <v/>
      </c>
      <c r="AJ154" t="str">
        <f ca="1">IFERROR(VLOOKUP(Funde_observations_osservazioni!AE157,Rust_spore_type_mapping,2,FALSE)&amp;"", "")</f>
        <v/>
      </c>
      <c r="AK154" t="str">
        <f>TRIM(Funde_observations_osservazioni!AU157)</f>
        <v/>
      </c>
      <c r="AL154" t="str">
        <f>TRIM( Funde_observations_osservazioni!AH157)</f>
        <v/>
      </c>
      <c r="AM154" t="str">
        <f>TRIM(Funde_observations_osservazioni!AI157)</f>
        <v/>
      </c>
      <c r="AN154" t="str">
        <f ca="1">IFERROR(VLOOKUP(Funde_observations_osservazioni!AG157,Table28_Herbaria[],2,FALSE)&amp;"", "")</f>
        <v/>
      </c>
      <c r="AO154" t="str">
        <f ca="1">IFERROR(VLOOKUP(Funde_observations_osservazioni!AF157,Beleg_mapping,2,FALSE)&amp;"","")</f>
        <v/>
      </c>
      <c r="AP154" t="str">
        <f>IFERROR(VLOOKUP(Funde_observations_osservazioni!AJ157,Tabelle10_literature[],2,FALSE)&amp;"", "")</f>
        <v/>
      </c>
      <c r="AQ154" t="str">
        <f>TRIM(Funde_observations_osservazioni!AV157)</f>
        <v/>
      </c>
      <c r="AR154" t="str">
        <f ca="1">IFERROR(VLOOKUP(Funde_observations_osservazioni!AK157,Rest_mapping,2,0)&amp;"","")</f>
        <v/>
      </c>
      <c r="AS154" t="str">
        <f ca="1">IFERROR(VLOOKUP(Funde_observations_osservazioni!AL157,Oeff_privat_mapping,2,0)&amp;"","")</f>
        <v/>
      </c>
      <c r="AT154" t="str">
        <f ca="1">IFERROR(VLOOKUP(Funde_observations_osservazioni!AM157,Namen_pub_mapping,2,0)&amp;"","")</f>
        <v/>
      </c>
    </row>
    <row r="155" spans="2:46" x14ac:dyDescent="0.45">
      <c r="B155" t="str">
        <f>TRIM(Funde_observations_osservazioni!B158)</f>
        <v/>
      </c>
      <c r="C155" t="str">
        <f>TRIM(Funde_observations_osservazioni!C158)</f>
        <v/>
      </c>
      <c r="D155" t="str">
        <f>TRIM(Funde_observations_osservazioni!D158)</f>
        <v/>
      </c>
      <c r="E155" t="str">
        <f>TRIM(Funde_observations_osservazioni!AN158)</f>
        <v/>
      </c>
      <c r="F155" t="str">
        <f>TRIM(Funde_observations_osservazioni!AO158)</f>
        <v/>
      </c>
      <c r="G155" t="str">
        <f>TRIM(Funde_observations_osservazioni!AP158)</f>
        <v/>
      </c>
      <c r="H155" t="str">
        <f>TRIM(Funde_observations_osservazioni!AQ158)</f>
        <v/>
      </c>
      <c r="I155" t="str">
        <f>TRIM(Funde_observations_osservazioni!AR158)</f>
        <v/>
      </c>
      <c r="J155" t="str">
        <f>TRIM(Funde_observations_osservazioni!AS158)</f>
        <v/>
      </c>
      <c r="K155" t="str">
        <f>IFERROR(VLOOKUP(Funde_observations_osservazioni!E158,Table31_Praezis[], 2, FALSE)&amp;"", "")</f>
        <v/>
      </c>
      <c r="L155" t="str">
        <f>TRIM(Funde_observations_osservazioni!AT158)</f>
        <v/>
      </c>
      <c r="M155" t="str">
        <f>TRIM(Funde_observations_osservazioni!F158)</f>
        <v/>
      </c>
      <c r="N155" t="str">
        <f>TRIM(Funde_observations_osservazioni!G158)</f>
        <v/>
      </c>
      <c r="O155" t="str">
        <f>TRIM(Funde_observations_osservazioni!H158)</f>
        <v/>
      </c>
      <c r="P155" s="161" t="str">
        <f>IF(Funde_observations_osservazioni!I158=0, "", TEXT(Funde_observations_osservazioni!I158,"dd/mm/yyyy"))</f>
        <v/>
      </c>
      <c r="Q155" t="str">
        <f>IFERROR(VLOOKUP(Funde_observations_osservazioni!J158,Table32_Datkante[],2,FALSE)&amp;"",  "")</f>
        <v/>
      </c>
      <c r="R155" t="str">
        <f>Funde_observations_osservazioni!K158&amp;""</f>
        <v/>
      </c>
      <c r="S155" t="str">
        <f>Funde_observations_osservazioni!L158&amp;""</f>
        <v/>
      </c>
      <c r="T155" t="str">
        <f>Funde_observations_osservazioni!N158&amp;""</f>
        <v/>
      </c>
      <c r="U155" t="str">
        <f>Funde_observations_osservazioni!O158&amp;""</f>
        <v/>
      </c>
      <c r="V155" t="str">
        <f>Funde_observations_osservazioni!P158&amp;""</f>
        <v/>
      </c>
      <c r="W155" t="str">
        <f ca="1">IFERROR(VLOOKUP(Funde_observations_osservazioni!V158,Table30_Delarze[],2,FALSE)&amp;"", "")</f>
        <v/>
      </c>
      <c r="X155" t="str">
        <f>IFERROR(VLOOKUP(Funde_observations_osservazioni!R158,Table6_Subgrob[],2,FALSE)&amp;"","")</f>
        <v/>
      </c>
      <c r="Y155" t="str">
        <f>IFERROR(VLOOKUP(Funde_observations_osservazioni!S158,#REF!,2,FALSE)&amp;"", "")</f>
        <v/>
      </c>
      <c r="Z155" t="str">
        <f ca="1">IFERROR(VLOOKUP(Funde_observations_osservazioni!W158,Table245_Host_tree[],2,FALSE)&amp;"", "")</f>
        <v/>
      </c>
      <c r="AA155" t="str">
        <f>TRIM(Funde_observations_osservazioni!X158)</f>
        <v/>
      </c>
      <c r="AB155" t="str">
        <f>TRIM(Funde_observations_osservazioni!Y158)</f>
        <v/>
      </c>
      <c r="AC155" t="str">
        <f ca="1">IFERROR(VLOOKUP(Funde_observations_osservazioni!T158,Holzabgr_mapping,2,FALSE)&amp;"", "")</f>
        <v/>
      </c>
      <c r="AD155" t="str">
        <f ca="1">IFERROR(VLOOKUP(Funde_observations_osservazioni!U158,Holzqual_mapping,2,FALSE)&amp;"", "")</f>
        <v/>
      </c>
      <c r="AE155" t="str">
        <f ca="1">IFERROR(VLOOKUP(Funde_observations_osservazioni!Z158,Table24_Near_tree[],2,FALSE)&amp;"", "")</f>
        <v/>
      </c>
      <c r="AF155" t="str">
        <f ca="1">IFERROR(VLOOKUP(Funde_observations_osservazioni!AA158,Table24_Near_tree[],2,FALSE)&amp;"", "")</f>
        <v/>
      </c>
      <c r="AG155" t="str">
        <f ca="1">IFERROR(VLOOKUP(Funde_observations_osservazioni!AB158,Table24_Near_tree[],2,FALSE)&amp;"", "")</f>
        <v/>
      </c>
      <c r="AH155" t="str">
        <f ca="1">IFERROR(VLOOKUP(Funde_observations_osservazioni!AC158,Anzfrk_mapping,2,FALSE)&amp;"", "")</f>
        <v/>
      </c>
      <c r="AI155" t="str">
        <f ca="1">IFERROR(VLOOKUP(Funde_observations_osservazioni!AD158,Sex_stage_mapping,2,FALSE)&amp;"", "")</f>
        <v/>
      </c>
      <c r="AJ155" t="str">
        <f ca="1">IFERROR(VLOOKUP(Funde_observations_osservazioni!AE158,Rust_spore_type_mapping,2,FALSE)&amp;"", "")</f>
        <v/>
      </c>
      <c r="AK155" t="str">
        <f>TRIM(Funde_observations_osservazioni!AU158)</f>
        <v/>
      </c>
      <c r="AL155" t="str">
        <f>TRIM( Funde_observations_osservazioni!AH158)</f>
        <v/>
      </c>
      <c r="AM155" t="str">
        <f>TRIM(Funde_observations_osservazioni!AI158)</f>
        <v/>
      </c>
      <c r="AN155" t="str">
        <f ca="1">IFERROR(VLOOKUP(Funde_observations_osservazioni!AG158,Table28_Herbaria[],2,FALSE)&amp;"", "")</f>
        <v/>
      </c>
      <c r="AO155" t="str">
        <f ca="1">IFERROR(VLOOKUP(Funde_observations_osservazioni!AF158,Beleg_mapping,2,FALSE)&amp;"","")</f>
        <v/>
      </c>
      <c r="AP155" t="str">
        <f>IFERROR(VLOOKUP(Funde_observations_osservazioni!AJ158,Tabelle10_literature[],2,FALSE)&amp;"", "")</f>
        <v/>
      </c>
      <c r="AQ155" t="str">
        <f>TRIM(Funde_observations_osservazioni!AV158)</f>
        <v/>
      </c>
      <c r="AR155" t="str">
        <f ca="1">IFERROR(VLOOKUP(Funde_observations_osservazioni!AK158,Rest_mapping,2,0)&amp;"","")</f>
        <v/>
      </c>
      <c r="AS155" t="str">
        <f ca="1">IFERROR(VLOOKUP(Funde_observations_osservazioni!AL158,Oeff_privat_mapping,2,0)&amp;"","")</f>
        <v/>
      </c>
      <c r="AT155" t="str">
        <f ca="1">IFERROR(VLOOKUP(Funde_observations_osservazioni!AM158,Namen_pub_mapping,2,0)&amp;"","")</f>
        <v/>
      </c>
    </row>
    <row r="156" spans="2:46" x14ac:dyDescent="0.45">
      <c r="B156" t="str">
        <f>TRIM(Funde_observations_osservazioni!B159)</f>
        <v/>
      </c>
      <c r="C156" t="str">
        <f>TRIM(Funde_observations_osservazioni!C159)</f>
        <v/>
      </c>
      <c r="D156" t="str">
        <f>TRIM(Funde_observations_osservazioni!D159)</f>
        <v/>
      </c>
      <c r="E156" t="str">
        <f>TRIM(Funde_observations_osservazioni!AN159)</f>
        <v/>
      </c>
      <c r="F156" t="str">
        <f>TRIM(Funde_observations_osservazioni!AO159)</f>
        <v/>
      </c>
      <c r="G156" t="str">
        <f>TRIM(Funde_observations_osservazioni!AP159)</f>
        <v/>
      </c>
      <c r="H156" t="str">
        <f>TRIM(Funde_observations_osservazioni!AQ159)</f>
        <v/>
      </c>
      <c r="I156" t="str">
        <f>TRIM(Funde_observations_osservazioni!AR159)</f>
        <v/>
      </c>
      <c r="J156" t="str">
        <f>TRIM(Funde_observations_osservazioni!AS159)</f>
        <v/>
      </c>
      <c r="K156" t="str">
        <f>IFERROR(VLOOKUP(Funde_observations_osservazioni!E159,Table31_Praezis[], 2, FALSE)&amp;"", "")</f>
        <v/>
      </c>
      <c r="L156" t="str">
        <f>TRIM(Funde_observations_osservazioni!AT159)</f>
        <v/>
      </c>
      <c r="M156" t="str">
        <f>TRIM(Funde_observations_osservazioni!F159)</f>
        <v/>
      </c>
      <c r="N156" t="str">
        <f>TRIM(Funde_observations_osservazioni!G159)</f>
        <v/>
      </c>
      <c r="O156" t="str">
        <f>TRIM(Funde_observations_osservazioni!H159)</f>
        <v/>
      </c>
      <c r="P156" s="161" t="str">
        <f>IF(Funde_observations_osservazioni!I159=0, "", TEXT(Funde_observations_osservazioni!I159,"dd/mm/yyyy"))</f>
        <v/>
      </c>
      <c r="Q156" t="str">
        <f>IFERROR(VLOOKUP(Funde_observations_osservazioni!J159,Table32_Datkante[],2,FALSE)&amp;"",  "")</f>
        <v/>
      </c>
      <c r="R156" t="str">
        <f>Funde_observations_osservazioni!K159&amp;""</f>
        <v/>
      </c>
      <c r="S156" t="str">
        <f>Funde_observations_osservazioni!L159&amp;""</f>
        <v/>
      </c>
      <c r="T156" t="str">
        <f>Funde_observations_osservazioni!N159&amp;""</f>
        <v/>
      </c>
      <c r="U156" t="str">
        <f>Funde_observations_osservazioni!O159&amp;""</f>
        <v/>
      </c>
      <c r="V156" t="str">
        <f>Funde_observations_osservazioni!P159&amp;""</f>
        <v/>
      </c>
      <c r="W156" t="str">
        <f ca="1">IFERROR(VLOOKUP(Funde_observations_osservazioni!V159,Table30_Delarze[],2,FALSE)&amp;"", "")</f>
        <v/>
      </c>
      <c r="X156" t="str">
        <f>IFERROR(VLOOKUP(Funde_observations_osservazioni!R159,Table6_Subgrob[],2,FALSE)&amp;"","")</f>
        <v/>
      </c>
      <c r="Y156" t="str">
        <f>IFERROR(VLOOKUP(Funde_observations_osservazioni!S159,#REF!,2,FALSE)&amp;"", "")</f>
        <v/>
      </c>
      <c r="Z156" t="str">
        <f ca="1">IFERROR(VLOOKUP(Funde_observations_osservazioni!W159,Table245_Host_tree[],2,FALSE)&amp;"", "")</f>
        <v/>
      </c>
      <c r="AA156" t="str">
        <f>TRIM(Funde_observations_osservazioni!X159)</f>
        <v/>
      </c>
      <c r="AB156" t="str">
        <f>TRIM(Funde_observations_osservazioni!Y159)</f>
        <v/>
      </c>
      <c r="AC156" t="str">
        <f ca="1">IFERROR(VLOOKUP(Funde_observations_osservazioni!T159,Holzabgr_mapping,2,FALSE)&amp;"", "")</f>
        <v/>
      </c>
      <c r="AD156" t="str">
        <f ca="1">IFERROR(VLOOKUP(Funde_observations_osservazioni!U159,Holzqual_mapping,2,FALSE)&amp;"", "")</f>
        <v/>
      </c>
      <c r="AE156" t="str">
        <f ca="1">IFERROR(VLOOKUP(Funde_observations_osservazioni!Z159,Table24_Near_tree[],2,FALSE)&amp;"", "")</f>
        <v/>
      </c>
      <c r="AF156" t="str">
        <f ca="1">IFERROR(VLOOKUP(Funde_observations_osservazioni!AA159,Table24_Near_tree[],2,FALSE)&amp;"", "")</f>
        <v/>
      </c>
      <c r="AG156" t="str">
        <f ca="1">IFERROR(VLOOKUP(Funde_observations_osservazioni!AB159,Table24_Near_tree[],2,FALSE)&amp;"", "")</f>
        <v/>
      </c>
      <c r="AH156" t="str">
        <f ca="1">IFERROR(VLOOKUP(Funde_observations_osservazioni!AC159,Anzfrk_mapping,2,FALSE)&amp;"", "")</f>
        <v/>
      </c>
      <c r="AI156" t="str">
        <f ca="1">IFERROR(VLOOKUP(Funde_observations_osservazioni!AD159,Sex_stage_mapping,2,FALSE)&amp;"", "")</f>
        <v/>
      </c>
      <c r="AJ156" t="str">
        <f ca="1">IFERROR(VLOOKUP(Funde_observations_osservazioni!AE159,Rust_spore_type_mapping,2,FALSE)&amp;"", "")</f>
        <v/>
      </c>
      <c r="AK156" t="str">
        <f>TRIM(Funde_observations_osservazioni!AU159)</f>
        <v/>
      </c>
      <c r="AL156" t="str">
        <f>TRIM( Funde_observations_osservazioni!AH159)</f>
        <v/>
      </c>
      <c r="AM156" t="str">
        <f>TRIM(Funde_observations_osservazioni!AI159)</f>
        <v/>
      </c>
      <c r="AN156" t="str">
        <f ca="1">IFERROR(VLOOKUP(Funde_observations_osservazioni!AG159,Table28_Herbaria[],2,FALSE)&amp;"", "")</f>
        <v/>
      </c>
      <c r="AO156" t="str">
        <f ca="1">IFERROR(VLOOKUP(Funde_observations_osservazioni!AF159,Beleg_mapping,2,FALSE)&amp;"","")</f>
        <v/>
      </c>
      <c r="AP156" t="str">
        <f>IFERROR(VLOOKUP(Funde_observations_osservazioni!AJ159,Tabelle10_literature[],2,FALSE)&amp;"", "")</f>
        <v/>
      </c>
      <c r="AQ156" t="str">
        <f>TRIM(Funde_observations_osservazioni!AV159)</f>
        <v/>
      </c>
      <c r="AR156" t="str">
        <f ca="1">IFERROR(VLOOKUP(Funde_observations_osservazioni!AK159,Rest_mapping,2,0)&amp;"","")</f>
        <v/>
      </c>
      <c r="AS156" t="str">
        <f ca="1">IFERROR(VLOOKUP(Funde_observations_osservazioni!AL159,Oeff_privat_mapping,2,0)&amp;"","")</f>
        <v/>
      </c>
      <c r="AT156" t="str">
        <f ca="1">IFERROR(VLOOKUP(Funde_observations_osservazioni!AM159,Namen_pub_mapping,2,0)&amp;"","")</f>
        <v/>
      </c>
    </row>
    <row r="157" spans="2:46" x14ac:dyDescent="0.45">
      <c r="B157" t="str">
        <f>TRIM(Funde_observations_osservazioni!B160)</f>
        <v/>
      </c>
      <c r="C157" t="str">
        <f>TRIM(Funde_observations_osservazioni!C160)</f>
        <v/>
      </c>
      <c r="D157" t="str">
        <f>TRIM(Funde_observations_osservazioni!D160)</f>
        <v/>
      </c>
      <c r="E157" t="str">
        <f>TRIM(Funde_observations_osservazioni!AN160)</f>
        <v/>
      </c>
      <c r="F157" t="str">
        <f>TRIM(Funde_observations_osservazioni!AO160)</f>
        <v/>
      </c>
      <c r="G157" t="str">
        <f>TRIM(Funde_observations_osservazioni!AP160)</f>
        <v/>
      </c>
      <c r="H157" t="str">
        <f>TRIM(Funde_observations_osservazioni!AQ160)</f>
        <v/>
      </c>
      <c r="I157" t="str">
        <f>TRIM(Funde_observations_osservazioni!AR160)</f>
        <v/>
      </c>
      <c r="J157" t="str">
        <f>TRIM(Funde_observations_osservazioni!AS160)</f>
        <v/>
      </c>
      <c r="K157" t="str">
        <f>IFERROR(VLOOKUP(Funde_observations_osservazioni!E160,Table31_Praezis[], 2, FALSE)&amp;"", "")</f>
        <v/>
      </c>
      <c r="L157" t="str">
        <f>TRIM(Funde_observations_osservazioni!AT160)</f>
        <v/>
      </c>
      <c r="M157" t="str">
        <f>TRIM(Funde_observations_osservazioni!F160)</f>
        <v/>
      </c>
      <c r="N157" t="str">
        <f>TRIM(Funde_observations_osservazioni!G160)</f>
        <v/>
      </c>
      <c r="O157" t="str">
        <f>TRIM(Funde_observations_osservazioni!H160)</f>
        <v/>
      </c>
      <c r="P157" s="161" t="str">
        <f>IF(Funde_observations_osservazioni!I160=0, "", TEXT(Funde_observations_osservazioni!I160,"dd/mm/yyyy"))</f>
        <v/>
      </c>
      <c r="Q157" t="str">
        <f>IFERROR(VLOOKUP(Funde_observations_osservazioni!J160,Table32_Datkante[],2,FALSE)&amp;"",  "")</f>
        <v/>
      </c>
      <c r="R157" t="str">
        <f>Funde_observations_osservazioni!K160&amp;""</f>
        <v/>
      </c>
      <c r="S157" t="str">
        <f>Funde_observations_osservazioni!L160&amp;""</f>
        <v/>
      </c>
      <c r="T157" t="str">
        <f>Funde_observations_osservazioni!N160&amp;""</f>
        <v/>
      </c>
      <c r="U157" t="str">
        <f>Funde_observations_osservazioni!O160&amp;""</f>
        <v/>
      </c>
      <c r="V157" t="str">
        <f>Funde_observations_osservazioni!P160&amp;""</f>
        <v/>
      </c>
      <c r="W157" t="str">
        <f ca="1">IFERROR(VLOOKUP(Funde_observations_osservazioni!V160,Table30_Delarze[],2,FALSE)&amp;"", "")</f>
        <v/>
      </c>
      <c r="X157" t="str">
        <f>IFERROR(VLOOKUP(Funde_observations_osservazioni!R160,Table6_Subgrob[],2,FALSE)&amp;"","")</f>
        <v/>
      </c>
      <c r="Y157" t="str">
        <f>IFERROR(VLOOKUP(Funde_observations_osservazioni!S160,#REF!,2,FALSE)&amp;"", "")</f>
        <v/>
      </c>
      <c r="Z157" t="str">
        <f ca="1">IFERROR(VLOOKUP(Funde_observations_osservazioni!W160,Table245_Host_tree[],2,FALSE)&amp;"", "")</f>
        <v/>
      </c>
      <c r="AA157" t="str">
        <f>TRIM(Funde_observations_osservazioni!X160)</f>
        <v/>
      </c>
      <c r="AB157" t="str">
        <f>TRIM(Funde_observations_osservazioni!Y160)</f>
        <v/>
      </c>
      <c r="AC157" t="str">
        <f ca="1">IFERROR(VLOOKUP(Funde_observations_osservazioni!T160,Holzabgr_mapping,2,FALSE)&amp;"", "")</f>
        <v/>
      </c>
      <c r="AD157" t="str">
        <f ca="1">IFERROR(VLOOKUP(Funde_observations_osservazioni!U160,Holzqual_mapping,2,FALSE)&amp;"", "")</f>
        <v/>
      </c>
      <c r="AE157" t="str">
        <f ca="1">IFERROR(VLOOKUP(Funde_observations_osservazioni!Z160,Table24_Near_tree[],2,FALSE)&amp;"", "")</f>
        <v/>
      </c>
      <c r="AF157" t="str">
        <f ca="1">IFERROR(VLOOKUP(Funde_observations_osservazioni!AA160,Table24_Near_tree[],2,FALSE)&amp;"", "")</f>
        <v/>
      </c>
      <c r="AG157" t="str">
        <f ca="1">IFERROR(VLOOKUP(Funde_observations_osservazioni!AB160,Table24_Near_tree[],2,FALSE)&amp;"", "")</f>
        <v/>
      </c>
      <c r="AH157" t="str">
        <f ca="1">IFERROR(VLOOKUP(Funde_observations_osservazioni!AC160,Anzfrk_mapping,2,FALSE)&amp;"", "")</f>
        <v/>
      </c>
      <c r="AI157" t="str">
        <f ca="1">IFERROR(VLOOKUP(Funde_observations_osservazioni!AD160,Sex_stage_mapping,2,FALSE)&amp;"", "")</f>
        <v/>
      </c>
      <c r="AJ157" t="str">
        <f ca="1">IFERROR(VLOOKUP(Funde_observations_osservazioni!AE160,Rust_spore_type_mapping,2,FALSE)&amp;"", "")</f>
        <v/>
      </c>
      <c r="AK157" t="str">
        <f>TRIM(Funde_observations_osservazioni!AU160)</f>
        <v/>
      </c>
      <c r="AL157" t="str">
        <f>TRIM( Funde_observations_osservazioni!AH160)</f>
        <v/>
      </c>
      <c r="AM157" t="str">
        <f>TRIM(Funde_observations_osservazioni!AI160)</f>
        <v/>
      </c>
      <c r="AN157" t="str">
        <f ca="1">IFERROR(VLOOKUP(Funde_observations_osservazioni!AG160,Table28_Herbaria[],2,FALSE)&amp;"", "")</f>
        <v/>
      </c>
      <c r="AO157" t="str">
        <f ca="1">IFERROR(VLOOKUP(Funde_observations_osservazioni!AF160,Beleg_mapping,2,FALSE)&amp;"","")</f>
        <v/>
      </c>
      <c r="AP157" t="str">
        <f>IFERROR(VLOOKUP(Funde_observations_osservazioni!AJ160,Tabelle10_literature[],2,FALSE)&amp;"", "")</f>
        <v/>
      </c>
      <c r="AQ157" t="str">
        <f>TRIM(Funde_observations_osservazioni!AV160)</f>
        <v/>
      </c>
      <c r="AR157" t="str">
        <f ca="1">IFERROR(VLOOKUP(Funde_observations_osservazioni!AK160,Rest_mapping,2,0)&amp;"","")</f>
        <v/>
      </c>
      <c r="AS157" t="str">
        <f ca="1">IFERROR(VLOOKUP(Funde_observations_osservazioni!AL160,Oeff_privat_mapping,2,0)&amp;"","")</f>
        <v/>
      </c>
      <c r="AT157" t="str">
        <f ca="1">IFERROR(VLOOKUP(Funde_observations_osservazioni!AM160,Namen_pub_mapping,2,0)&amp;"","")</f>
        <v/>
      </c>
    </row>
    <row r="158" spans="2:46" x14ac:dyDescent="0.45">
      <c r="B158" t="str">
        <f>TRIM(Funde_observations_osservazioni!B161)</f>
        <v/>
      </c>
      <c r="C158" t="str">
        <f>TRIM(Funde_observations_osservazioni!C161)</f>
        <v/>
      </c>
      <c r="D158" t="str">
        <f>TRIM(Funde_observations_osservazioni!D161)</f>
        <v/>
      </c>
      <c r="E158" t="str">
        <f>TRIM(Funde_observations_osservazioni!AN161)</f>
        <v/>
      </c>
      <c r="F158" t="str">
        <f>TRIM(Funde_observations_osservazioni!AO161)</f>
        <v/>
      </c>
      <c r="G158" t="str">
        <f>TRIM(Funde_observations_osservazioni!AP161)</f>
        <v/>
      </c>
      <c r="H158" t="str">
        <f>TRIM(Funde_observations_osservazioni!AQ161)</f>
        <v/>
      </c>
      <c r="I158" t="str">
        <f>TRIM(Funde_observations_osservazioni!AR161)</f>
        <v/>
      </c>
      <c r="J158" t="str">
        <f>TRIM(Funde_observations_osservazioni!AS161)</f>
        <v/>
      </c>
      <c r="K158" t="str">
        <f>IFERROR(VLOOKUP(Funde_observations_osservazioni!E161,Table31_Praezis[], 2, FALSE)&amp;"", "")</f>
        <v/>
      </c>
      <c r="L158" t="str">
        <f>TRIM(Funde_observations_osservazioni!AT161)</f>
        <v/>
      </c>
      <c r="M158" t="str">
        <f>TRIM(Funde_observations_osservazioni!F161)</f>
        <v/>
      </c>
      <c r="N158" t="str">
        <f>TRIM(Funde_observations_osservazioni!G161)</f>
        <v/>
      </c>
      <c r="O158" t="str">
        <f>TRIM(Funde_observations_osservazioni!H161)</f>
        <v/>
      </c>
      <c r="P158" s="161" t="str">
        <f>IF(Funde_observations_osservazioni!I161=0, "", TEXT(Funde_observations_osservazioni!I161,"dd/mm/yyyy"))</f>
        <v/>
      </c>
      <c r="Q158" t="str">
        <f>IFERROR(VLOOKUP(Funde_observations_osservazioni!J161,Table32_Datkante[],2,FALSE)&amp;"",  "")</f>
        <v/>
      </c>
      <c r="R158" t="str">
        <f>Funde_observations_osservazioni!K161&amp;""</f>
        <v/>
      </c>
      <c r="S158" t="str">
        <f>Funde_observations_osservazioni!L161&amp;""</f>
        <v/>
      </c>
      <c r="T158" t="str">
        <f>Funde_observations_osservazioni!N161&amp;""</f>
        <v/>
      </c>
      <c r="U158" t="str">
        <f>Funde_observations_osservazioni!O161&amp;""</f>
        <v/>
      </c>
      <c r="V158" t="str">
        <f>Funde_observations_osservazioni!P161&amp;""</f>
        <v/>
      </c>
      <c r="W158" t="str">
        <f ca="1">IFERROR(VLOOKUP(Funde_observations_osservazioni!V161,Table30_Delarze[],2,FALSE)&amp;"", "")</f>
        <v/>
      </c>
      <c r="X158" t="str">
        <f>IFERROR(VLOOKUP(Funde_observations_osservazioni!R161,Table6_Subgrob[],2,FALSE)&amp;"","")</f>
        <v/>
      </c>
      <c r="Y158" t="str">
        <f>IFERROR(VLOOKUP(Funde_observations_osservazioni!S161,#REF!,2,FALSE)&amp;"", "")</f>
        <v/>
      </c>
      <c r="Z158" t="str">
        <f ca="1">IFERROR(VLOOKUP(Funde_observations_osservazioni!W161,Table245_Host_tree[],2,FALSE)&amp;"", "")</f>
        <v/>
      </c>
      <c r="AA158" t="str">
        <f>TRIM(Funde_observations_osservazioni!X161)</f>
        <v/>
      </c>
      <c r="AB158" t="str">
        <f>TRIM(Funde_observations_osservazioni!Y161)</f>
        <v/>
      </c>
      <c r="AC158" t="str">
        <f ca="1">IFERROR(VLOOKUP(Funde_observations_osservazioni!T161,Holzabgr_mapping,2,FALSE)&amp;"", "")</f>
        <v/>
      </c>
      <c r="AD158" t="str">
        <f ca="1">IFERROR(VLOOKUP(Funde_observations_osservazioni!U161,Holzqual_mapping,2,FALSE)&amp;"", "")</f>
        <v/>
      </c>
      <c r="AE158" t="str">
        <f ca="1">IFERROR(VLOOKUP(Funde_observations_osservazioni!Z161,Table24_Near_tree[],2,FALSE)&amp;"", "")</f>
        <v/>
      </c>
      <c r="AF158" t="str">
        <f ca="1">IFERROR(VLOOKUP(Funde_observations_osservazioni!AA161,Table24_Near_tree[],2,FALSE)&amp;"", "")</f>
        <v/>
      </c>
      <c r="AG158" t="str">
        <f ca="1">IFERROR(VLOOKUP(Funde_observations_osservazioni!AB161,Table24_Near_tree[],2,FALSE)&amp;"", "")</f>
        <v/>
      </c>
      <c r="AH158" t="str">
        <f ca="1">IFERROR(VLOOKUP(Funde_observations_osservazioni!AC161,Anzfrk_mapping,2,FALSE)&amp;"", "")</f>
        <v/>
      </c>
      <c r="AI158" t="str">
        <f ca="1">IFERROR(VLOOKUP(Funde_observations_osservazioni!AD161,Sex_stage_mapping,2,FALSE)&amp;"", "")</f>
        <v/>
      </c>
      <c r="AJ158" t="str">
        <f ca="1">IFERROR(VLOOKUP(Funde_observations_osservazioni!AE161,Rust_spore_type_mapping,2,FALSE)&amp;"", "")</f>
        <v/>
      </c>
      <c r="AK158" t="str">
        <f>TRIM(Funde_observations_osservazioni!AU161)</f>
        <v/>
      </c>
      <c r="AL158" t="str">
        <f>TRIM( Funde_observations_osservazioni!AH161)</f>
        <v/>
      </c>
      <c r="AM158" t="str">
        <f>TRIM(Funde_observations_osservazioni!AI161)</f>
        <v/>
      </c>
      <c r="AN158" t="str">
        <f ca="1">IFERROR(VLOOKUP(Funde_observations_osservazioni!AG161,Table28_Herbaria[],2,FALSE)&amp;"", "")</f>
        <v/>
      </c>
      <c r="AO158" t="str">
        <f ca="1">IFERROR(VLOOKUP(Funde_observations_osservazioni!AF161,Beleg_mapping,2,FALSE)&amp;"","")</f>
        <v/>
      </c>
      <c r="AP158" t="str">
        <f>IFERROR(VLOOKUP(Funde_observations_osservazioni!AJ161,Tabelle10_literature[],2,FALSE)&amp;"", "")</f>
        <v/>
      </c>
      <c r="AQ158" t="str">
        <f>TRIM(Funde_observations_osservazioni!AV161)</f>
        <v/>
      </c>
      <c r="AR158" t="str">
        <f ca="1">IFERROR(VLOOKUP(Funde_observations_osservazioni!AK161,Rest_mapping,2,0)&amp;"","")</f>
        <v/>
      </c>
      <c r="AS158" t="str">
        <f ca="1">IFERROR(VLOOKUP(Funde_observations_osservazioni!AL161,Oeff_privat_mapping,2,0)&amp;"","")</f>
        <v/>
      </c>
      <c r="AT158" t="str">
        <f ca="1">IFERROR(VLOOKUP(Funde_observations_osservazioni!AM161,Namen_pub_mapping,2,0)&amp;"","")</f>
        <v/>
      </c>
    </row>
    <row r="159" spans="2:46" x14ac:dyDescent="0.45">
      <c r="B159" t="str">
        <f>TRIM(Funde_observations_osservazioni!B162)</f>
        <v/>
      </c>
      <c r="C159" t="str">
        <f>TRIM(Funde_observations_osservazioni!C162)</f>
        <v/>
      </c>
      <c r="D159" t="str">
        <f>TRIM(Funde_observations_osservazioni!D162)</f>
        <v/>
      </c>
      <c r="E159" t="str">
        <f>TRIM(Funde_observations_osservazioni!AN162)</f>
        <v/>
      </c>
      <c r="F159" t="str">
        <f>TRIM(Funde_observations_osservazioni!AO162)</f>
        <v/>
      </c>
      <c r="G159" t="str">
        <f>TRIM(Funde_observations_osservazioni!AP162)</f>
        <v/>
      </c>
      <c r="H159" t="str">
        <f>TRIM(Funde_observations_osservazioni!AQ162)</f>
        <v/>
      </c>
      <c r="I159" t="str">
        <f>TRIM(Funde_observations_osservazioni!AR162)</f>
        <v/>
      </c>
      <c r="J159" t="str">
        <f>TRIM(Funde_observations_osservazioni!AS162)</f>
        <v/>
      </c>
      <c r="K159" t="str">
        <f>IFERROR(VLOOKUP(Funde_observations_osservazioni!E162,Table31_Praezis[], 2, FALSE)&amp;"", "")</f>
        <v/>
      </c>
      <c r="L159" t="str">
        <f>TRIM(Funde_observations_osservazioni!AT162)</f>
        <v/>
      </c>
      <c r="M159" t="str">
        <f>TRIM(Funde_observations_osservazioni!F162)</f>
        <v/>
      </c>
      <c r="N159" t="str">
        <f>TRIM(Funde_observations_osservazioni!G162)</f>
        <v/>
      </c>
      <c r="O159" t="str">
        <f>TRIM(Funde_observations_osservazioni!H162)</f>
        <v/>
      </c>
      <c r="P159" s="161" t="str">
        <f>IF(Funde_observations_osservazioni!I162=0, "", TEXT(Funde_observations_osservazioni!I162,"dd/mm/yyyy"))</f>
        <v/>
      </c>
      <c r="Q159" t="str">
        <f>IFERROR(VLOOKUP(Funde_observations_osservazioni!J162,Table32_Datkante[],2,FALSE)&amp;"",  "")</f>
        <v/>
      </c>
      <c r="R159" t="str">
        <f>Funde_observations_osservazioni!K162&amp;""</f>
        <v/>
      </c>
      <c r="S159" t="str">
        <f>Funde_observations_osservazioni!L162&amp;""</f>
        <v/>
      </c>
      <c r="T159" t="str">
        <f>Funde_observations_osservazioni!N162&amp;""</f>
        <v/>
      </c>
      <c r="U159" t="str">
        <f>Funde_observations_osservazioni!O162&amp;""</f>
        <v/>
      </c>
      <c r="V159" t="str">
        <f>Funde_observations_osservazioni!P162&amp;""</f>
        <v/>
      </c>
      <c r="W159" t="str">
        <f ca="1">IFERROR(VLOOKUP(Funde_observations_osservazioni!V162,Table30_Delarze[],2,FALSE)&amp;"", "")</f>
        <v/>
      </c>
      <c r="X159" t="str">
        <f>IFERROR(VLOOKUP(Funde_observations_osservazioni!R162,Table6_Subgrob[],2,FALSE)&amp;"","")</f>
        <v/>
      </c>
      <c r="Y159" t="str">
        <f>IFERROR(VLOOKUP(Funde_observations_osservazioni!S162,#REF!,2,FALSE)&amp;"", "")</f>
        <v/>
      </c>
      <c r="Z159" t="str">
        <f ca="1">IFERROR(VLOOKUP(Funde_observations_osservazioni!W162,Table245_Host_tree[],2,FALSE)&amp;"", "")</f>
        <v/>
      </c>
      <c r="AA159" t="str">
        <f>TRIM(Funde_observations_osservazioni!X162)</f>
        <v/>
      </c>
      <c r="AB159" t="str">
        <f>TRIM(Funde_observations_osservazioni!Y162)</f>
        <v/>
      </c>
      <c r="AC159" t="str">
        <f ca="1">IFERROR(VLOOKUP(Funde_observations_osservazioni!T162,Holzabgr_mapping,2,FALSE)&amp;"", "")</f>
        <v/>
      </c>
      <c r="AD159" t="str">
        <f ca="1">IFERROR(VLOOKUP(Funde_observations_osservazioni!U162,Holzqual_mapping,2,FALSE)&amp;"", "")</f>
        <v/>
      </c>
      <c r="AE159" t="str">
        <f ca="1">IFERROR(VLOOKUP(Funde_observations_osservazioni!Z162,Table24_Near_tree[],2,FALSE)&amp;"", "")</f>
        <v/>
      </c>
      <c r="AF159" t="str">
        <f ca="1">IFERROR(VLOOKUP(Funde_observations_osservazioni!AA162,Table24_Near_tree[],2,FALSE)&amp;"", "")</f>
        <v/>
      </c>
      <c r="AG159" t="str">
        <f ca="1">IFERROR(VLOOKUP(Funde_observations_osservazioni!AB162,Table24_Near_tree[],2,FALSE)&amp;"", "")</f>
        <v/>
      </c>
      <c r="AH159" t="str">
        <f ca="1">IFERROR(VLOOKUP(Funde_observations_osservazioni!AC162,Anzfrk_mapping,2,FALSE)&amp;"", "")</f>
        <v/>
      </c>
      <c r="AI159" t="str">
        <f ca="1">IFERROR(VLOOKUP(Funde_observations_osservazioni!AD162,Sex_stage_mapping,2,FALSE)&amp;"", "")</f>
        <v/>
      </c>
      <c r="AJ159" t="str">
        <f ca="1">IFERROR(VLOOKUP(Funde_observations_osservazioni!AE162,Rust_spore_type_mapping,2,FALSE)&amp;"", "")</f>
        <v/>
      </c>
      <c r="AK159" t="str">
        <f>TRIM(Funde_observations_osservazioni!AU162)</f>
        <v/>
      </c>
      <c r="AL159" t="str">
        <f>TRIM( Funde_observations_osservazioni!AH162)</f>
        <v/>
      </c>
      <c r="AM159" t="str">
        <f>TRIM(Funde_observations_osservazioni!AI162)</f>
        <v/>
      </c>
      <c r="AN159" t="str">
        <f ca="1">IFERROR(VLOOKUP(Funde_observations_osservazioni!AG162,Table28_Herbaria[],2,FALSE)&amp;"", "")</f>
        <v/>
      </c>
      <c r="AO159" t="str">
        <f ca="1">IFERROR(VLOOKUP(Funde_observations_osservazioni!AF162,Beleg_mapping,2,FALSE)&amp;"","")</f>
        <v/>
      </c>
      <c r="AP159" t="str">
        <f>IFERROR(VLOOKUP(Funde_observations_osservazioni!AJ162,Tabelle10_literature[],2,FALSE)&amp;"", "")</f>
        <v/>
      </c>
      <c r="AQ159" t="str">
        <f>TRIM(Funde_observations_osservazioni!AV162)</f>
        <v/>
      </c>
      <c r="AR159" t="str">
        <f ca="1">IFERROR(VLOOKUP(Funde_observations_osservazioni!AK162,Rest_mapping,2,0)&amp;"","")</f>
        <v/>
      </c>
      <c r="AS159" t="str">
        <f ca="1">IFERROR(VLOOKUP(Funde_observations_osservazioni!AL162,Oeff_privat_mapping,2,0)&amp;"","")</f>
        <v/>
      </c>
      <c r="AT159" t="str">
        <f ca="1">IFERROR(VLOOKUP(Funde_observations_osservazioni!AM162,Namen_pub_mapping,2,0)&amp;"","")</f>
        <v/>
      </c>
    </row>
    <row r="160" spans="2:46" x14ac:dyDescent="0.45">
      <c r="B160" t="str">
        <f>TRIM(Funde_observations_osservazioni!B163)</f>
        <v/>
      </c>
      <c r="C160" t="str">
        <f>TRIM(Funde_observations_osservazioni!C163)</f>
        <v/>
      </c>
      <c r="D160" t="str">
        <f>TRIM(Funde_observations_osservazioni!D163)</f>
        <v/>
      </c>
      <c r="E160" t="str">
        <f>TRIM(Funde_observations_osservazioni!AN163)</f>
        <v/>
      </c>
      <c r="F160" t="str">
        <f>TRIM(Funde_observations_osservazioni!AO163)</f>
        <v/>
      </c>
      <c r="G160" t="str">
        <f>TRIM(Funde_observations_osservazioni!AP163)</f>
        <v/>
      </c>
      <c r="H160" t="str">
        <f>TRIM(Funde_observations_osservazioni!AQ163)</f>
        <v/>
      </c>
      <c r="I160" t="str">
        <f>TRIM(Funde_observations_osservazioni!AR163)</f>
        <v/>
      </c>
      <c r="J160" t="str">
        <f>TRIM(Funde_observations_osservazioni!AS163)</f>
        <v/>
      </c>
      <c r="K160" t="str">
        <f>IFERROR(VLOOKUP(Funde_observations_osservazioni!E163,Table31_Praezis[], 2, FALSE)&amp;"", "")</f>
        <v/>
      </c>
      <c r="L160" t="str">
        <f>TRIM(Funde_observations_osservazioni!AT163)</f>
        <v/>
      </c>
      <c r="M160" t="str">
        <f>TRIM(Funde_observations_osservazioni!F163)</f>
        <v/>
      </c>
      <c r="N160" t="str">
        <f>TRIM(Funde_observations_osservazioni!G163)</f>
        <v/>
      </c>
      <c r="O160" t="str">
        <f>TRIM(Funde_observations_osservazioni!H163)</f>
        <v/>
      </c>
      <c r="P160" s="161" t="str">
        <f>IF(Funde_observations_osservazioni!I163=0, "", TEXT(Funde_observations_osservazioni!I163,"dd/mm/yyyy"))</f>
        <v/>
      </c>
      <c r="Q160" t="str">
        <f>IFERROR(VLOOKUP(Funde_observations_osservazioni!J163,Table32_Datkante[],2,FALSE)&amp;"",  "")</f>
        <v/>
      </c>
      <c r="R160" t="str">
        <f>Funde_observations_osservazioni!K163&amp;""</f>
        <v/>
      </c>
      <c r="S160" t="str">
        <f>Funde_observations_osservazioni!L163&amp;""</f>
        <v/>
      </c>
      <c r="T160" t="str">
        <f>Funde_observations_osservazioni!N163&amp;""</f>
        <v/>
      </c>
      <c r="U160" t="str">
        <f>Funde_observations_osservazioni!O163&amp;""</f>
        <v/>
      </c>
      <c r="V160" t="str">
        <f>Funde_observations_osservazioni!P163&amp;""</f>
        <v/>
      </c>
      <c r="W160" t="str">
        <f ca="1">IFERROR(VLOOKUP(Funde_observations_osservazioni!V163,Table30_Delarze[],2,FALSE)&amp;"", "")</f>
        <v/>
      </c>
      <c r="X160" t="str">
        <f>IFERROR(VLOOKUP(Funde_observations_osservazioni!R163,Table6_Subgrob[],2,FALSE)&amp;"","")</f>
        <v/>
      </c>
      <c r="Y160" t="str">
        <f>IFERROR(VLOOKUP(Funde_observations_osservazioni!S163,#REF!,2,FALSE)&amp;"", "")</f>
        <v/>
      </c>
      <c r="Z160" t="str">
        <f ca="1">IFERROR(VLOOKUP(Funde_observations_osservazioni!W163,Table245_Host_tree[],2,FALSE)&amp;"", "")</f>
        <v/>
      </c>
      <c r="AA160" t="str">
        <f>TRIM(Funde_observations_osservazioni!X163)</f>
        <v/>
      </c>
      <c r="AB160" t="str">
        <f>TRIM(Funde_observations_osservazioni!Y163)</f>
        <v/>
      </c>
      <c r="AC160" t="str">
        <f ca="1">IFERROR(VLOOKUP(Funde_observations_osservazioni!T163,Holzabgr_mapping,2,FALSE)&amp;"", "")</f>
        <v/>
      </c>
      <c r="AD160" t="str">
        <f ca="1">IFERROR(VLOOKUP(Funde_observations_osservazioni!U163,Holzqual_mapping,2,FALSE)&amp;"", "")</f>
        <v/>
      </c>
      <c r="AE160" t="str">
        <f ca="1">IFERROR(VLOOKUP(Funde_observations_osservazioni!Z163,Table24_Near_tree[],2,FALSE)&amp;"", "")</f>
        <v/>
      </c>
      <c r="AF160" t="str">
        <f ca="1">IFERROR(VLOOKUP(Funde_observations_osservazioni!AA163,Table24_Near_tree[],2,FALSE)&amp;"", "")</f>
        <v/>
      </c>
      <c r="AG160" t="str">
        <f ca="1">IFERROR(VLOOKUP(Funde_observations_osservazioni!AB163,Table24_Near_tree[],2,FALSE)&amp;"", "")</f>
        <v/>
      </c>
      <c r="AH160" t="str">
        <f ca="1">IFERROR(VLOOKUP(Funde_observations_osservazioni!AC163,Anzfrk_mapping,2,FALSE)&amp;"", "")</f>
        <v/>
      </c>
      <c r="AI160" t="str">
        <f ca="1">IFERROR(VLOOKUP(Funde_observations_osservazioni!AD163,Sex_stage_mapping,2,FALSE)&amp;"", "")</f>
        <v/>
      </c>
      <c r="AJ160" t="str">
        <f ca="1">IFERROR(VLOOKUP(Funde_observations_osservazioni!AE163,Rust_spore_type_mapping,2,FALSE)&amp;"", "")</f>
        <v/>
      </c>
      <c r="AK160" t="str">
        <f>TRIM(Funde_observations_osservazioni!AU163)</f>
        <v/>
      </c>
      <c r="AL160" t="str">
        <f>TRIM( Funde_observations_osservazioni!AH163)</f>
        <v/>
      </c>
      <c r="AM160" t="str">
        <f>TRIM(Funde_observations_osservazioni!AI163)</f>
        <v/>
      </c>
      <c r="AN160" t="str">
        <f ca="1">IFERROR(VLOOKUP(Funde_observations_osservazioni!AG163,Table28_Herbaria[],2,FALSE)&amp;"", "")</f>
        <v/>
      </c>
      <c r="AO160" t="str">
        <f ca="1">IFERROR(VLOOKUP(Funde_observations_osservazioni!AF163,Beleg_mapping,2,FALSE)&amp;"","")</f>
        <v/>
      </c>
      <c r="AP160" t="str">
        <f>IFERROR(VLOOKUP(Funde_observations_osservazioni!AJ163,Tabelle10_literature[],2,FALSE)&amp;"", "")</f>
        <v/>
      </c>
      <c r="AQ160" t="str">
        <f>TRIM(Funde_observations_osservazioni!AV163)</f>
        <v/>
      </c>
      <c r="AR160" t="str">
        <f ca="1">IFERROR(VLOOKUP(Funde_observations_osservazioni!AK163,Rest_mapping,2,0)&amp;"","")</f>
        <v/>
      </c>
      <c r="AS160" t="str">
        <f ca="1">IFERROR(VLOOKUP(Funde_observations_osservazioni!AL163,Oeff_privat_mapping,2,0)&amp;"","")</f>
        <v/>
      </c>
      <c r="AT160" t="str">
        <f ca="1">IFERROR(VLOOKUP(Funde_observations_osservazioni!AM163,Namen_pub_mapping,2,0)&amp;"","")</f>
        <v/>
      </c>
    </row>
    <row r="161" spans="2:46" x14ac:dyDescent="0.45">
      <c r="B161" t="str">
        <f>TRIM(Funde_observations_osservazioni!B164)</f>
        <v/>
      </c>
      <c r="C161" t="str">
        <f>TRIM(Funde_observations_osservazioni!C164)</f>
        <v/>
      </c>
      <c r="D161" t="str">
        <f>TRIM(Funde_observations_osservazioni!D164)</f>
        <v/>
      </c>
      <c r="E161" t="str">
        <f>TRIM(Funde_observations_osservazioni!AN164)</f>
        <v/>
      </c>
      <c r="F161" t="str">
        <f>TRIM(Funde_observations_osservazioni!AO164)</f>
        <v/>
      </c>
      <c r="G161" t="str">
        <f>TRIM(Funde_observations_osservazioni!AP164)</f>
        <v/>
      </c>
      <c r="H161" t="str">
        <f>TRIM(Funde_observations_osservazioni!AQ164)</f>
        <v/>
      </c>
      <c r="I161" t="str">
        <f>TRIM(Funde_observations_osservazioni!AR164)</f>
        <v/>
      </c>
      <c r="J161" t="str">
        <f>TRIM(Funde_observations_osservazioni!AS164)</f>
        <v/>
      </c>
      <c r="K161" t="str">
        <f>IFERROR(VLOOKUP(Funde_observations_osservazioni!E164,Table31_Praezis[], 2, FALSE)&amp;"", "")</f>
        <v/>
      </c>
      <c r="L161" t="str">
        <f>TRIM(Funde_observations_osservazioni!AT164)</f>
        <v/>
      </c>
      <c r="M161" t="str">
        <f>TRIM(Funde_observations_osservazioni!F164)</f>
        <v/>
      </c>
      <c r="N161" t="str">
        <f>TRIM(Funde_observations_osservazioni!G164)</f>
        <v/>
      </c>
      <c r="O161" t="str">
        <f>TRIM(Funde_observations_osservazioni!H164)</f>
        <v/>
      </c>
      <c r="P161" s="161" t="str">
        <f>IF(Funde_observations_osservazioni!I164=0, "", TEXT(Funde_observations_osservazioni!I164,"dd/mm/yyyy"))</f>
        <v/>
      </c>
      <c r="Q161" t="str">
        <f>IFERROR(VLOOKUP(Funde_observations_osservazioni!J164,Table32_Datkante[],2,FALSE)&amp;"",  "")</f>
        <v/>
      </c>
      <c r="R161" t="str">
        <f>Funde_observations_osservazioni!K164&amp;""</f>
        <v/>
      </c>
      <c r="S161" t="str">
        <f>Funde_observations_osservazioni!L164&amp;""</f>
        <v/>
      </c>
      <c r="T161" t="str">
        <f>Funde_observations_osservazioni!N164&amp;""</f>
        <v/>
      </c>
      <c r="U161" t="str">
        <f>Funde_observations_osservazioni!O164&amp;""</f>
        <v/>
      </c>
      <c r="V161" t="str">
        <f>Funde_observations_osservazioni!P164&amp;""</f>
        <v/>
      </c>
      <c r="W161" t="str">
        <f ca="1">IFERROR(VLOOKUP(Funde_observations_osservazioni!V164,Table30_Delarze[],2,FALSE)&amp;"", "")</f>
        <v/>
      </c>
      <c r="X161" t="str">
        <f>IFERROR(VLOOKUP(Funde_observations_osservazioni!R164,Table6_Subgrob[],2,FALSE)&amp;"","")</f>
        <v/>
      </c>
      <c r="Y161" t="str">
        <f>IFERROR(VLOOKUP(Funde_observations_osservazioni!S164,#REF!,2,FALSE)&amp;"", "")</f>
        <v/>
      </c>
      <c r="Z161" t="str">
        <f ca="1">IFERROR(VLOOKUP(Funde_observations_osservazioni!W164,Table245_Host_tree[],2,FALSE)&amp;"", "")</f>
        <v/>
      </c>
      <c r="AA161" t="str">
        <f>TRIM(Funde_observations_osservazioni!X164)</f>
        <v/>
      </c>
      <c r="AB161" t="str">
        <f>TRIM(Funde_observations_osservazioni!Y164)</f>
        <v/>
      </c>
      <c r="AC161" t="str">
        <f ca="1">IFERROR(VLOOKUP(Funde_observations_osservazioni!T164,Holzabgr_mapping,2,FALSE)&amp;"", "")</f>
        <v/>
      </c>
      <c r="AD161" t="str">
        <f ca="1">IFERROR(VLOOKUP(Funde_observations_osservazioni!U164,Holzqual_mapping,2,FALSE)&amp;"", "")</f>
        <v/>
      </c>
      <c r="AE161" t="str">
        <f ca="1">IFERROR(VLOOKUP(Funde_observations_osservazioni!Z164,Table24_Near_tree[],2,FALSE)&amp;"", "")</f>
        <v/>
      </c>
      <c r="AF161" t="str">
        <f ca="1">IFERROR(VLOOKUP(Funde_observations_osservazioni!AA164,Table24_Near_tree[],2,FALSE)&amp;"", "")</f>
        <v/>
      </c>
      <c r="AG161" t="str">
        <f ca="1">IFERROR(VLOOKUP(Funde_observations_osservazioni!AB164,Table24_Near_tree[],2,FALSE)&amp;"", "")</f>
        <v/>
      </c>
      <c r="AH161" t="str">
        <f ca="1">IFERROR(VLOOKUP(Funde_observations_osservazioni!AC164,Anzfrk_mapping,2,FALSE)&amp;"", "")</f>
        <v/>
      </c>
      <c r="AI161" t="str">
        <f ca="1">IFERROR(VLOOKUP(Funde_observations_osservazioni!AD164,Sex_stage_mapping,2,FALSE)&amp;"", "")</f>
        <v/>
      </c>
      <c r="AJ161" t="str">
        <f ca="1">IFERROR(VLOOKUP(Funde_observations_osservazioni!AE164,Rust_spore_type_mapping,2,FALSE)&amp;"", "")</f>
        <v/>
      </c>
      <c r="AK161" t="str">
        <f>TRIM(Funde_observations_osservazioni!AU164)</f>
        <v/>
      </c>
      <c r="AL161" t="str">
        <f>TRIM( Funde_observations_osservazioni!AH164)</f>
        <v/>
      </c>
      <c r="AM161" t="str">
        <f>TRIM(Funde_observations_osservazioni!AI164)</f>
        <v/>
      </c>
      <c r="AN161" t="str">
        <f ca="1">IFERROR(VLOOKUP(Funde_observations_osservazioni!AG164,Table28_Herbaria[],2,FALSE)&amp;"", "")</f>
        <v/>
      </c>
      <c r="AO161" t="str">
        <f ca="1">IFERROR(VLOOKUP(Funde_observations_osservazioni!AF164,Beleg_mapping,2,FALSE)&amp;"","")</f>
        <v/>
      </c>
      <c r="AP161" t="str">
        <f>IFERROR(VLOOKUP(Funde_observations_osservazioni!AJ164,Tabelle10_literature[],2,FALSE)&amp;"", "")</f>
        <v/>
      </c>
      <c r="AQ161" t="str">
        <f>TRIM(Funde_observations_osservazioni!AV164)</f>
        <v/>
      </c>
      <c r="AR161" t="str">
        <f ca="1">IFERROR(VLOOKUP(Funde_observations_osservazioni!AK164,Rest_mapping,2,0)&amp;"","")</f>
        <v/>
      </c>
      <c r="AS161" t="str">
        <f ca="1">IFERROR(VLOOKUP(Funde_observations_osservazioni!AL164,Oeff_privat_mapping,2,0)&amp;"","")</f>
        <v/>
      </c>
      <c r="AT161" t="str">
        <f ca="1">IFERROR(VLOOKUP(Funde_observations_osservazioni!AM164,Namen_pub_mapping,2,0)&amp;"","")</f>
        <v/>
      </c>
    </row>
    <row r="162" spans="2:46" x14ac:dyDescent="0.45">
      <c r="B162" t="str">
        <f>TRIM(Funde_observations_osservazioni!B165)</f>
        <v/>
      </c>
      <c r="C162" t="str">
        <f>TRIM(Funde_observations_osservazioni!C165)</f>
        <v/>
      </c>
      <c r="D162" t="str">
        <f>TRIM(Funde_observations_osservazioni!D165)</f>
        <v/>
      </c>
      <c r="E162" t="str">
        <f>TRIM(Funde_observations_osservazioni!AN165)</f>
        <v/>
      </c>
      <c r="F162" t="str">
        <f>TRIM(Funde_observations_osservazioni!AO165)</f>
        <v/>
      </c>
      <c r="G162" t="str">
        <f>TRIM(Funde_observations_osservazioni!AP165)</f>
        <v/>
      </c>
      <c r="H162" t="str">
        <f>TRIM(Funde_observations_osservazioni!AQ165)</f>
        <v/>
      </c>
      <c r="I162" t="str">
        <f>TRIM(Funde_observations_osservazioni!AR165)</f>
        <v/>
      </c>
      <c r="J162" t="str">
        <f>TRIM(Funde_observations_osservazioni!AS165)</f>
        <v/>
      </c>
      <c r="K162" t="str">
        <f>IFERROR(VLOOKUP(Funde_observations_osservazioni!E165,Table31_Praezis[], 2, FALSE)&amp;"", "")</f>
        <v/>
      </c>
      <c r="L162" t="str">
        <f>TRIM(Funde_observations_osservazioni!AT165)</f>
        <v/>
      </c>
      <c r="M162" t="str">
        <f>TRIM(Funde_observations_osservazioni!F165)</f>
        <v/>
      </c>
      <c r="N162" t="str">
        <f>TRIM(Funde_observations_osservazioni!G165)</f>
        <v/>
      </c>
      <c r="O162" t="str">
        <f>TRIM(Funde_observations_osservazioni!H165)</f>
        <v/>
      </c>
      <c r="P162" s="161" t="str">
        <f>IF(Funde_observations_osservazioni!I165=0, "", TEXT(Funde_observations_osservazioni!I165,"dd/mm/yyyy"))</f>
        <v/>
      </c>
      <c r="Q162" t="str">
        <f>IFERROR(VLOOKUP(Funde_observations_osservazioni!J165,Table32_Datkante[],2,FALSE)&amp;"",  "")</f>
        <v/>
      </c>
      <c r="R162" t="str">
        <f>Funde_observations_osservazioni!K165&amp;""</f>
        <v/>
      </c>
      <c r="S162" t="str">
        <f>Funde_observations_osservazioni!L165&amp;""</f>
        <v/>
      </c>
      <c r="T162" t="str">
        <f>Funde_observations_osservazioni!N165&amp;""</f>
        <v/>
      </c>
      <c r="U162" t="str">
        <f>Funde_observations_osservazioni!O165&amp;""</f>
        <v/>
      </c>
      <c r="V162" t="str">
        <f>Funde_observations_osservazioni!P165&amp;""</f>
        <v/>
      </c>
      <c r="W162" t="str">
        <f ca="1">IFERROR(VLOOKUP(Funde_observations_osservazioni!V165,Table30_Delarze[],2,FALSE)&amp;"", "")</f>
        <v/>
      </c>
      <c r="X162" t="str">
        <f>IFERROR(VLOOKUP(Funde_observations_osservazioni!R165,Table6_Subgrob[],2,FALSE)&amp;"","")</f>
        <v/>
      </c>
      <c r="Y162" t="str">
        <f>IFERROR(VLOOKUP(Funde_observations_osservazioni!S165,#REF!,2,FALSE)&amp;"", "")</f>
        <v/>
      </c>
      <c r="Z162" t="str">
        <f ca="1">IFERROR(VLOOKUP(Funde_observations_osservazioni!W165,Table245_Host_tree[],2,FALSE)&amp;"", "")</f>
        <v/>
      </c>
      <c r="AA162" t="str">
        <f>TRIM(Funde_observations_osservazioni!X165)</f>
        <v/>
      </c>
      <c r="AB162" t="str">
        <f>TRIM(Funde_observations_osservazioni!Y165)</f>
        <v/>
      </c>
      <c r="AC162" t="str">
        <f ca="1">IFERROR(VLOOKUP(Funde_observations_osservazioni!T165,Holzabgr_mapping,2,FALSE)&amp;"", "")</f>
        <v/>
      </c>
      <c r="AD162" t="str">
        <f ca="1">IFERROR(VLOOKUP(Funde_observations_osservazioni!U165,Holzqual_mapping,2,FALSE)&amp;"", "")</f>
        <v/>
      </c>
      <c r="AE162" t="str">
        <f ca="1">IFERROR(VLOOKUP(Funde_observations_osservazioni!Z165,Table24_Near_tree[],2,FALSE)&amp;"", "")</f>
        <v/>
      </c>
      <c r="AF162" t="str">
        <f ca="1">IFERROR(VLOOKUP(Funde_observations_osservazioni!AA165,Table24_Near_tree[],2,FALSE)&amp;"", "")</f>
        <v/>
      </c>
      <c r="AG162" t="str">
        <f ca="1">IFERROR(VLOOKUP(Funde_observations_osservazioni!AB165,Table24_Near_tree[],2,FALSE)&amp;"", "")</f>
        <v/>
      </c>
      <c r="AH162" t="str">
        <f ca="1">IFERROR(VLOOKUP(Funde_observations_osservazioni!AC165,Anzfrk_mapping,2,FALSE)&amp;"", "")</f>
        <v/>
      </c>
      <c r="AI162" t="str">
        <f ca="1">IFERROR(VLOOKUP(Funde_observations_osservazioni!AD165,Sex_stage_mapping,2,FALSE)&amp;"", "")</f>
        <v/>
      </c>
      <c r="AJ162" t="str">
        <f ca="1">IFERROR(VLOOKUP(Funde_observations_osservazioni!AE165,Rust_spore_type_mapping,2,FALSE)&amp;"", "")</f>
        <v/>
      </c>
      <c r="AK162" t="str">
        <f>TRIM(Funde_observations_osservazioni!AU165)</f>
        <v/>
      </c>
      <c r="AL162" t="str">
        <f>TRIM( Funde_observations_osservazioni!AH165)</f>
        <v/>
      </c>
      <c r="AM162" t="str">
        <f>TRIM(Funde_observations_osservazioni!AI165)</f>
        <v/>
      </c>
      <c r="AN162" t="str">
        <f ca="1">IFERROR(VLOOKUP(Funde_observations_osservazioni!AG165,Table28_Herbaria[],2,FALSE)&amp;"", "")</f>
        <v/>
      </c>
      <c r="AO162" t="str">
        <f ca="1">IFERROR(VLOOKUP(Funde_observations_osservazioni!AF165,Beleg_mapping,2,FALSE)&amp;"","")</f>
        <v/>
      </c>
      <c r="AP162" t="str">
        <f>IFERROR(VLOOKUP(Funde_observations_osservazioni!AJ165,Tabelle10_literature[],2,FALSE)&amp;"", "")</f>
        <v/>
      </c>
      <c r="AQ162" t="str">
        <f>TRIM(Funde_observations_osservazioni!AV165)</f>
        <v/>
      </c>
      <c r="AR162" t="str">
        <f ca="1">IFERROR(VLOOKUP(Funde_observations_osservazioni!AK165,Rest_mapping,2,0)&amp;"","")</f>
        <v/>
      </c>
      <c r="AS162" t="str">
        <f ca="1">IFERROR(VLOOKUP(Funde_observations_osservazioni!AL165,Oeff_privat_mapping,2,0)&amp;"","")</f>
        <v/>
      </c>
      <c r="AT162" t="str">
        <f ca="1">IFERROR(VLOOKUP(Funde_observations_osservazioni!AM165,Namen_pub_mapping,2,0)&amp;"","")</f>
        <v/>
      </c>
    </row>
    <row r="163" spans="2:46" x14ac:dyDescent="0.45">
      <c r="B163" t="str">
        <f>TRIM(Funde_observations_osservazioni!B166)</f>
        <v/>
      </c>
      <c r="C163" t="str">
        <f>TRIM(Funde_observations_osservazioni!C166)</f>
        <v/>
      </c>
      <c r="D163" t="str">
        <f>TRIM(Funde_observations_osservazioni!D166)</f>
        <v/>
      </c>
      <c r="E163" t="str">
        <f>TRIM(Funde_observations_osservazioni!AN166)</f>
        <v/>
      </c>
      <c r="F163" t="str">
        <f>TRIM(Funde_observations_osservazioni!AO166)</f>
        <v/>
      </c>
      <c r="G163" t="str">
        <f>TRIM(Funde_observations_osservazioni!AP166)</f>
        <v/>
      </c>
      <c r="H163" t="str">
        <f>TRIM(Funde_observations_osservazioni!AQ166)</f>
        <v/>
      </c>
      <c r="I163" t="str">
        <f>TRIM(Funde_observations_osservazioni!AR166)</f>
        <v/>
      </c>
      <c r="J163" t="str">
        <f>TRIM(Funde_observations_osservazioni!AS166)</f>
        <v/>
      </c>
      <c r="K163" t="str">
        <f>IFERROR(VLOOKUP(Funde_observations_osservazioni!E166,Table31_Praezis[], 2, FALSE)&amp;"", "")</f>
        <v/>
      </c>
      <c r="L163" t="str">
        <f>TRIM(Funde_observations_osservazioni!AT166)</f>
        <v/>
      </c>
      <c r="M163" t="str">
        <f>TRIM(Funde_observations_osservazioni!F166)</f>
        <v/>
      </c>
      <c r="N163" t="str">
        <f>TRIM(Funde_observations_osservazioni!G166)</f>
        <v/>
      </c>
      <c r="O163" t="str">
        <f>TRIM(Funde_observations_osservazioni!H166)</f>
        <v/>
      </c>
      <c r="P163" s="161" t="str">
        <f>IF(Funde_observations_osservazioni!I166=0, "", TEXT(Funde_observations_osservazioni!I166,"dd/mm/yyyy"))</f>
        <v/>
      </c>
      <c r="Q163" t="str">
        <f>IFERROR(VLOOKUP(Funde_observations_osservazioni!J166,Table32_Datkante[],2,FALSE)&amp;"",  "")</f>
        <v/>
      </c>
      <c r="R163" t="str">
        <f>Funde_observations_osservazioni!K166&amp;""</f>
        <v/>
      </c>
      <c r="S163" t="str">
        <f>Funde_observations_osservazioni!L166&amp;""</f>
        <v/>
      </c>
      <c r="T163" t="str">
        <f>Funde_observations_osservazioni!N166&amp;""</f>
        <v/>
      </c>
      <c r="U163" t="str">
        <f>Funde_observations_osservazioni!O166&amp;""</f>
        <v/>
      </c>
      <c r="V163" t="str">
        <f>Funde_observations_osservazioni!P166&amp;""</f>
        <v/>
      </c>
      <c r="W163" t="str">
        <f ca="1">IFERROR(VLOOKUP(Funde_observations_osservazioni!V166,Table30_Delarze[],2,FALSE)&amp;"", "")</f>
        <v/>
      </c>
      <c r="X163" t="str">
        <f>IFERROR(VLOOKUP(Funde_observations_osservazioni!R166,Table6_Subgrob[],2,FALSE)&amp;"","")</f>
        <v/>
      </c>
      <c r="Y163" t="str">
        <f>IFERROR(VLOOKUP(Funde_observations_osservazioni!S166,#REF!,2,FALSE)&amp;"", "")</f>
        <v/>
      </c>
      <c r="Z163" t="str">
        <f ca="1">IFERROR(VLOOKUP(Funde_observations_osservazioni!W166,Table245_Host_tree[],2,FALSE)&amp;"", "")</f>
        <v/>
      </c>
      <c r="AA163" t="str">
        <f>TRIM(Funde_observations_osservazioni!X166)</f>
        <v/>
      </c>
      <c r="AB163" t="str">
        <f>TRIM(Funde_observations_osservazioni!Y166)</f>
        <v/>
      </c>
      <c r="AC163" t="str">
        <f ca="1">IFERROR(VLOOKUP(Funde_observations_osservazioni!T166,Holzabgr_mapping,2,FALSE)&amp;"", "")</f>
        <v/>
      </c>
      <c r="AD163" t="str">
        <f ca="1">IFERROR(VLOOKUP(Funde_observations_osservazioni!U166,Holzqual_mapping,2,FALSE)&amp;"", "")</f>
        <v/>
      </c>
      <c r="AE163" t="str">
        <f ca="1">IFERROR(VLOOKUP(Funde_observations_osservazioni!Z166,Table24_Near_tree[],2,FALSE)&amp;"", "")</f>
        <v/>
      </c>
      <c r="AF163" t="str">
        <f ca="1">IFERROR(VLOOKUP(Funde_observations_osservazioni!AA166,Table24_Near_tree[],2,FALSE)&amp;"", "")</f>
        <v/>
      </c>
      <c r="AG163" t="str">
        <f ca="1">IFERROR(VLOOKUP(Funde_observations_osservazioni!AB166,Table24_Near_tree[],2,FALSE)&amp;"", "")</f>
        <v/>
      </c>
      <c r="AH163" t="str">
        <f ca="1">IFERROR(VLOOKUP(Funde_observations_osservazioni!AC166,Anzfrk_mapping,2,FALSE)&amp;"", "")</f>
        <v/>
      </c>
      <c r="AI163" t="str">
        <f ca="1">IFERROR(VLOOKUP(Funde_observations_osservazioni!AD166,Sex_stage_mapping,2,FALSE)&amp;"", "")</f>
        <v/>
      </c>
      <c r="AJ163" t="str">
        <f ca="1">IFERROR(VLOOKUP(Funde_observations_osservazioni!AE166,Rust_spore_type_mapping,2,FALSE)&amp;"", "")</f>
        <v/>
      </c>
      <c r="AK163" t="str">
        <f>TRIM(Funde_observations_osservazioni!AU166)</f>
        <v/>
      </c>
      <c r="AL163" t="str">
        <f>TRIM( Funde_observations_osservazioni!AH166)</f>
        <v/>
      </c>
      <c r="AM163" t="str">
        <f>TRIM(Funde_observations_osservazioni!AI166)</f>
        <v/>
      </c>
      <c r="AN163" t="str">
        <f ca="1">IFERROR(VLOOKUP(Funde_observations_osservazioni!AG166,Table28_Herbaria[],2,FALSE)&amp;"", "")</f>
        <v/>
      </c>
      <c r="AO163" t="str">
        <f ca="1">IFERROR(VLOOKUP(Funde_observations_osservazioni!AF166,Beleg_mapping,2,FALSE)&amp;"","")</f>
        <v/>
      </c>
      <c r="AP163" t="str">
        <f>IFERROR(VLOOKUP(Funde_observations_osservazioni!AJ166,Tabelle10_literature[],2,FALSE)&amp;"", "")</f>
        <v/>
      </c>
      <c r="AQ163" t="str">
        <f>TRIM(Funde_observations_osservazioni!AV166)</f>
        <v/>
      </c>
      <c r="AR163" t="str">
        <f ca="1">IFERROR(VLOOKUP(Funde_observations_osservazioni!AK166,Rest_mapping,2,0)&amp;"","")</f>
        <v/>
      </c>
      <c r="AS163" t="str">
        <f ca="1">IFERROR(VLOOKUP(Funde_observations_osservazioni!AL166,Oeff_privat_mapping,2,0)&amp;"","")</f>
        <v/>
      </c>
      <c r="AT163" t="str">
        <f ca="1">IFERROR(VLOOKUP(Funde_observations_osservazioni!AM166,Namen_pub_mapping,2,0)&amp;"","")</f>
        <v/>
      </c>
    </row>
    <row r="164" spans="2:46" x14ac:dyDescent="0.45">
      <c r="B164" t="str">
        <f>TRIM(Funde_observations_osservazioni!B167)</f>
        <v/>
      </c>
      <c r="C164" t="str">
        <f>TRIM(Funde_observations_osservazioni!C167)</f>
        <v/>
      </c>
      <c r="D164" t="str">
        <f>TRIM(Funde_observations_osservazioni!D167)</f>
        <v/>
      </c>
      <c r="E164" t="str">
        <f>TRIM(Funde_observations_osservazioni!AN167)</f>
        <v/>
      </c>
      <c r="F164" t="str">
        <f>TRIM(Funde_observations_osservazioni!AO167)</f>
        <v/>
      </c>
      <c r="G164" t="str">
        <f>TRIM(Funde_observations_osservazioni!AP167)</f>
        <v/>
      </c>
      <c r="H164" t="str">
        <f>TRIM(Funde_observations_osservazioni!AQ167)</f>
        <v/>
      </c>
      <c r="I164" t="str">
        <f>TRIM(Funde_observations_osservazioni!AR167)</f>
        <v/>
      </c>
      <c r="J164" t="str">
        <f>TRIM(Funde_observations_osservazioni!AS167)</f>
        <v/>
      </c>
      <c r="K164" t="str">
        <f>IFERROR(VLOOKUP(Funde_observations_osservazioni!E167,Table31_Praezis[], 2, FALSE)&amp;"", "")</f>
        <v/>
      </c>
      <c r="L164" t="str">
        <f>TRIM(Funde_observations_osservazioni!AT167)</f>
        <v/>
      </c>
      <c r="M164" t="str">
        <f>TRIM(Funde_observations_osservazioni!F167)</f>
        <v/>
      </c>
      <c r="N164" t="str">
        <f>TRIM(Funde_observations_osservazioni!G167)</f>
        <v/>
      </c>
      <c r="O164" t="str">
        <f>TRIM(Funde_observations_osservazioni!H167)</f>
        <v/>
      </c>
      <c r="P164" s="161" t="str">
        <f>IF(Funde_observations_osservazioni!I167=0, "", TEXT(Funde_observations_osservazioni!I167,"dd/mm/yyyy"))</f>
        <v/>
      </c>
      <c r="Q164" t="str">
        <f>IFERROR(VLOOKUP(Funde_observations_osservazioni!J167,Table32_Datkante[],2,FALSE)&amp;"",  "")</f>
        <v/>
      </c>
      <c r="R164" t="str">
        <f>Funde_observations_osservazioni!K167&amp;""</f>
        <v/>
      </c>
      <c r="S164" t="str">
        <f>Funde_observations_osservazioni!L167&amp;""</f>
        <v/>
      </c>
      <c r="T164" t="str">
        <f>Funde_observations_osservazioni!N167&amp;""</f>
        <v/>
      </c>
      <c r="U164" t="str">
        <f>Funde_observations_osservazioni!O167&amp;""</f>
        <v/>
      </c>
      <c r="V164" t="str">
        <f>Funde_observations_osservazioni!P167&amp;""</f>
        <v/>
      </c>
      <c r="W164" t="str">
        <f ca="1">IFERROR(VLOOKUP(Funde_observations_osservazioni!V167,Table30_Delarze[],2,FALSE)&amp;"", "")</f>
        <v/>
      </c>
      <c r="X164" t="str">
        <f>IFERROR(VLOOKUP(Funde_observations_osservazioni!R167,Table6_Subgrob[],2,FALSE)&amp;"","")</f>
        <v/>
      </c>
      <c r="Y164" t="str">
        <f>IFERROR(VLOOKUP(Funde_observations_osservazioni!S167,#REF!,2,FALSE)&amp;"", "")</f>
        <v/>
      </c>
      <c r="Z164" t="str">
        <f ca="1">IFERROR(VLOOKUP(Funde_observations_osservazioni!W167,Table245_Host_tree[],2,FALSE)&amp;"", "")</f>
        <v/>
      </c>
      <c r="AA164" t="str">
        <f>TRIM(Funde_observations_osservazioni!X167)</f>
        <v/>
      </c>
      <c r="AB164" t="str">
        <f>TRIM(Funde_observations_osservazioni!Y167)</f>
        <v/>
      </c>
      <c r="AC164" t="str">
        <f ca="1">IFERROR(VLOOKUP(Funde_observations_osservazioni!T167,Holzabgr_mapping,2,FALSE)&amp;"", "")</f>
        <v/>
      </c>
      <c r="AD164" t="str">
        <f ca="1">IFERROR(VLOOKUP(Funde_observations_osservazioni!U167,Holzqual_mapping,2,FALSE)&amp;"", "")</f>
        <v/>
      </c>
      <c r="AE164" t="str">
        <f ca="1">IFERROR(VLOOKUP(Funde_observations_osservazioni!Z167,Table24_Near_tree[],2,FALSE)&amp;"", "")</f>
        <v/>
      </c>
      <c r="AF164" t="str">
        <f ca="1">IFERROR(VLOOKUP(Funde_observations_osservazioni!AA167,Table24_Near_tree[],2,FALSE)&amp;"", "")</f>
        <v/>
      </c>
      <c r="AG164" t="str">
        <f ca="1">IFERROR(VLOOKUP(Funde_observations_osservazioni!AB167,Table24_Near_tree[],2,FALSE)&amp;"", "")</f>
        <v/>
      </c>
      <c r="AH164" t="str">
        <f ca="1">IFERROR(VLOOKUP(Funde_observations_osservazioni!AC167,Anzfrk_mapping,2,FALSE)&amp;"", "")</f>
        <v/>
      </c>
      <c r="AI164" t="str">
        <f ca="1">IFERROR(VLOOKUP(Funde_observations_osservazioni!AD167,Sex_stage_mapping,2,FALSE)&amp;"", "")</f>
        <v/>
      </c>
      <c r="AJ164" t="str">
        <f ca="1">IFERROR(VLOOKUP(Funde_observations_osservazioni!AE167,Rust_spore_type_mapping,2,FALSE)&amp;"", "")</f>
        <v/>
      </c>
      <c r="AK164" t="str">
        <f>TRIM(Funde_observations_osservazioni!AU167)</f>
        <v/>
      </c>
      <c r="AL164" t="str">
        <f>TRIM( Funde_observations_osservazioni!AH167)</f>
        <v/>
      </c>
      <c r="AM164" t="str">
        <f>TRIM(Funde_observations_osservazioni!AI167)</f>
        <v/>
      </c>
      <c r="AN164" t="str">
        <f ca="1">IFERROR(VLOOKUP(Funde_observations_osservazioni!AG167,Table28_Herbaria[],2,FALSE)&amp;"", "")</f>
        <v/>
      </c>
      <c r="AO164" t="str">
        <f ca="1">IFERROR(VLOOKUP(Funde_observations_osservazioni!AF167,Beleg_mapping,2,FALSE)&amp;"","")</f>
        <v/>
      </c>
      <c r="AP164" t="str">
        <f>IFERROR(VLOOKUP(Funde_observations_osservazioni!AJ167,Tabelle10_literature[],2,FALSE)&amp;"", "")</f>
        <v/>
      </c>
      <c r="AQ164" t="str">
        <f>TRIM(Funde_observations_osservazioni!AV167)</f>
        <v/>
      </c>
      <c r="AR164" t="str">
        <f ca="1">IFERROR(VLOOKUP(Funde_observations_osservazioni!AK167,Rest_mapping,2,0)&amp;"","")</f>
        <v/>
      </c>
      <c r="AS164" t="str">
        <f ca="1">IFERROR(VLOOKUP(Funde_observations_osservazioni!AL167,Oeff_privat_mapping,2,0)&amp;"","")</f>
        <v/>
      </c>
      <c r="AT164" t="str">
        <f ca="1">IFERROR(VLOOKUP(Funde_observations_osservazioni!AM167,Namen_pub_mapping,2,0)&amp;"","")</f>
        <v/>
      </c>
    </row>
    <row r="165" spans="2:46" x14ac:dyDescent="0.45">
      <c r="B165" t="str">
        <f>TRIM(Funde_observations_osservazioni!B168)</f>
        <v/>
      </c>
      <c r="C165" t="str">
        <f>TRIM(Funde_observations_osservazioni!C168)</f>
        <v/>
      </c>
      <c r="D165" t="str">
        <f>TRIM(Funde_observations_osservazioni!D168)</f>
        <v/>
      </c>
      <c r="E165" t="str">
        <f>TRIM(Funde_observations_osservazioni!AN168)</f>
        <v/>
      </c>
      <c r="F165" t="str">
        <f>TRIM(Funde_observations_osservazioni!AO168)</f>
        <v/>
      </c>
      <c r="G165" t="str">
        <f>TRIM(Funde_observations_osservazioni!AP168)</f>
        <v/>
      </c>
      <c r="H165" t="str">
        <f>TRIM(Funde_observations_osservazioni!AQ168)</f>
        <v/>
      </c>
      <c r="I165" t="str">
        <f>TRIM(Funde_observations_osservazioni!AR168)</f>
        <v/>
      </c>
      <c r="J165" t="str">
        <f>TRIM(Funde_observations_osservazioni!AS168)</f>
        <v/>
      </c>
      <c r="K165" t="str">
        <f>IFERROR(VLOOKUP(Funde_observations_osservazioni!E168,Table31_Praezis[], 2, FALSE)&amp;"", "")</f>
        <v/>
      </c>
      <c r="L165" t="str">
        <f>TRIM(Funde_observations_osservazioni!AT168)</f>
        <v/>
      </c>
      <c r="M165" t="str">
        <f>TRIM(Funde_observations_osservazioni!F168)</f>
        <v/>
      </c>
      <c r="N165" t="str">
        <f>TRIM(Funde_observations_osservazioni!G168)</f>
        <v/>
      </c>
      <c r="O165" t="str">
        <f>TRIM(Funde_observations_osservazioni!H168)</f>
        <v/>
      </c>
      <c r="P165" s="161" t="str">
        <f>IF(Funde_observations_osservazioni!I168=0, "", TEXT(Funde_observations_osservazioni!I168,"dd/mm/yyyy"))</f>
        <v/>
      </c>
      <c r="Q165" t="str">
        <f>IFERROR(VLOOKUP(Funde_observations_osservazioni!J168,Table32_Datkante[],2,FALSE)&amp;"",  "")</f>
        <v/>
      </c>
      <c r="R165" t="str">
        <f>Funde_observations_osservazioni!K168&amp;""</f>
        <v/>
      </c>
      <c r="S165" t="str">
        <f>Funde_observations_osservazioni!L168&amp;""</f>
        <v/>
      </c>
      <c r="T165" t="str">
        <f>Funde_observations_osservazioni!N168&amp;""</f>
        <v/>
      </c>
      <c r="U165" t="str">
        <f>Funde_observations_osservazioni!O168&amp;""</f>
        <v/>
      </c>
      <c r="V165" t="str">
        <f>Funde_observations_osservazioni!P168&amp;""</f>
        <v/>
      </c>
      <c r="W165" t="str">
        <f ca="1">IFERROR(VLOOKUP(Funde_observations_osservazioni!V168,Table30_Delarze[],2,FALSE)&amp;"", "")</f>
        <v/>
      </c>
      <c r="X165" t="str">
        <f>IFERROR(VLOOKUP(Funde_observations_osservazioni!R168,Table6_Subgrob[],2,FALSE)&amp;"","")</f>
        <v/>
      </c>
      <c r="Y165" t="str">
        <f>IFERROR(VLOOKUP(Funde_observations_osservazioni!S168,#REF!,2,FALSE)&amp;"", "")</f>
        <v/>
      </c>
      <c r="Z165" t="str">
        <f ca="1">IFERROR(VLOOKUP(Funde_observations_osservazioni!W168,Table245_Host_tree[],2,FALSE)&amp;"", "")</f>
        <v/>
      </c>
      <c r="AA165" t="str">
        <f>TRIM(Funde_observations_osservazioni!X168)</f>
        <v/>
      </c>
      <c r="AB165" t="str">
        <f>TRIM(Funde_observations_osservazioni!Y168)</f>
        <v/>
      </c>
      <c r="AC165" t="str">
        <f ca="1">IFERROR(VLOOKUP(Funde_observations_osservazioni!T168,Holzabgr_mapping,2,FALSE)&amp;"", "")</f>
        <v/>
      </c>
      <c r="AD165" t="str">
        <f ca="1">IFERROR(VLOOKUP(Funde_observations_osservazioni!U168,Holzqual_mapping,2,FALSE)&amp;"", "")</f>
        <v/>
      </c>
      <c r="AE165" t="str">
        <f ca="1">IFERROR(VLOOKUP(Funde_observations_osservazioni!Z168,Table24_Near_tree[],2,FALSE)&amp;"", "")</f>
        <v/>
      </c>
      <c r="AF165" t="str">
        <f ca="1">IFERROR(VLOOKUP(Funde_observations_osservazioni!AA168,Table24_Near_tree[],2,FALSE)&amp;"", "")</f>
        <v/>
      </c>
      <c r="AG165" t="str">
        <f ca="1">IFERROR(VLOOKUP(Funde_observations_osservazioni!AB168,Table24_Near_tree[],2,FALSE)&amp;"", "")</f>
        <v/>
      </c>
      <c r="AH165" t="str">
        <f ca="1">IFERROR(VLOOKUP(Funde_observations_osservazioni!AC168,Anzfrk_mapping,2,FALSE)&amp;"", "")</f>
        <v/>
      </c>
      <c r="AI165" t="str">
        <f ca="1">IFERROR(VLOOKUP(Funde_observations_osservazioni!AD168,Sex_stage_mapping,2,FALSE)&amp;"", "")</f>
        <v/>
      </c>
      <c r="AJ165" t="str">
        <f ca="1">IFERROR(VLOOKUP(Funde_observations_osservazioni!AE168,Rust_spore_type_mapping,2,FALSE)&amp;"", "")</f>
        <v/>
      </c>
      <c r="AK165" t="str">
        <f>TRIM(Funde_observations_osservazioni!AU168)</f>
        <v/>
      </c>
      <c r="AL165" t="str">
        <f>TRIM( Funde_observations_osservazioni!AH168)</f>
        <v/>
      </c>
      <c r="AM165" t="str">
        <f>TRIM(Funde_observations_osservazioni!AI168)</f>
        <v/>
      </c>
      <c r="AN165" t="str">
        <f ca="1">IFERROR(VLOOKUP(Funde_observations_osservazioni!AG168,Table28_Herbaria[],2,FALSE)&amp;"", "")</f>
        <v/>
      </c>
      <c r="AO165" t="str">
        <f ca="1">IFERROR(VLOOKUP(Funde_observations_osservazioni!AF168,Beleg_mapping,2,FALSE)&amp;"","")</f>
        <v/>
      </c>
      <c r="AP165" t="str">
        <f>IFERROR(VLOOKUP(Funde_observations_osservazioni!AJ168,Tabelle10_literature[],2,FALSE)&amp;"", "")</f>
        <v/>
      </c>
      <c r="AQ165" t="str">
        <f>TRIM(Funde_observations_osservazioni!AV168)</f>
        <v/>
      </c>
      <c r="AR165" t="str">
        <f ca="1">IFERROR(VLOOKUP(Funde_observations_osservazioni!AK168,Rest_mapping,2,0)&amp;"","")</f>
        <v/>
      </c>
      <c r="AS165" t="str">
        <f ca="1">IFERROR(VLOOKUP(Funde_observations_osservazioni!AL168,Oeff_privat_mapping,2,0)&amp;"","")</f>
        <v/>
      </c>
      <c r="AT165" t="str">
        <f ca="1">IFERROR(VLOOKUP(Funde_observations_osservazioni!AM168,Namen_pub_mapping,2,0)&amp;"","")</f>
        <v/>
      </c>
    </row>
    <row r="166" spans="2:46" x14ac:dyDescent="0.45">
      <c r="B166" t="str">
        <f>TRIM(Funde_observations_osservazioni!B169)</f>
        <v/>
      </c>
      <c r="C166" t="str">
        <f>TRIM(Funde_observations_osservazioni!C169)</f>
        <v/>
      </c>
      <c r="D166" t="str">
        <f>TRIM(Funde_observations_osservazioni!D169)</f>
        <v/>
      </c>
      <c r="E166" t="str">
        <f>TRIM(Funde_observations_osservazioni!AN169)</f>
        <v/>
      </c>
      <c r="F166" t="str">
        <f>TRIM(Funde_observations_osservazioni!AO169)</f>
        <v/>
      </c>
      <c r="G166" t="str">
        <f>TRIM(Funde_observations_osservazioni!AP169)</f>
        <v/>
      </c>
      <c r="H166" t="str">
        <f>TRIM(Funde_observations_osservazioni!AQ169)</f>
        <v/>
      </c>
      <c r="I166" t="str">
        <f>TRIM(Funde_observations_osservazioni!AR169)</f>
        <v/>
      </c>
      <c r="J166" t="str">
        <f>TRIM(Funde_observations_osservazioni!AS169)</f>
        <v/>
      </c>
      <c r="K166" t="str">
        <f>IFERROR(VLOOKUP(Funde_observations_osservazioni!E169,Table31_Praezis[], 2, FALSE)&amp;"", "")</f>
        <v/>
      </c>
      <c r="L166" t="str">
        <f>TRIM(Funde_observations_osservazioni!AT169)</f>
        <v/>
      </c>
      <c r="M166" t="str">
        <f>TRIM(Funde_observations_osservazioni!F169)</f>
        <v/>
      </c>
      <c r="N166" t="str">
        <f>TRIM(Funde_observations_osservazioni!G169)</f>
        <v/>
      </c>
      <c r="O166" t="str">
        <f>TRIM(Funde_observations_osservazioni!H169)</f>
        <v/>
      </c>
      <c r="P166" s="161" t="str">
        <f>IF(Funde_observations_osservazioni!I169=0, "", TEXT(Funde_observations_osservazioni!I169,"dd/mm/yyyy"))</f>
        <v/>
      </c>
      <c r="Q166" t="str">
        <f>IFERROR(VLOOKUP(Funde_observations_osservazioni!J169,Table32_Datkante[],2,FALSE)&amp;"",  "")</f>
        <v/>
      </c>
      <c r="R166" t="str">
        <f>Funde_observations_osservazioni!K169&amp;""</f>
        <v/>
      </c>
      <c r="S166" t="str">
        <f>Funde_observations_osservazioni!L169&amp;""</f>
        <v/>
      </c>
      <c r="T166" t="str">
        <f>Funde_observations_osservazioni!N169&amp;""</f>
        <v/>
      </c>
      <c r="U166" t="str">
        <f>Funde_observations_osservazioni!O169&amp;""</f>
        <v/>
      </c>
      <c r="V166" t="str">
        <f>Funde_observations_osservazioni!P169&amp;""</f>
        <v/>
      </c>
      <c r="W166" t="str">
        <f ca="1">IFERROR(VLOOKUP(Funde_observations_osservazioni!V169,Table30_Delarze[],2,FALSE)&amp;"", "")</f>
        <v/>
      </c>
      <c r="X166" t="str">
        <f>IFERROR(VLOOKUP(Funde_observations_osservazioni!R169,Table6_Subgrob[],2,FALSE)&amp;"","")</f>
        <v/>
      </c>
      <c r="Y166" t="str">
        <f>IFERROR(VLOOKUP(Funde_observations_osservazioni!S169,#REF!,2,FALSE)&amp;"", "")</f>
        <v/>
      </c>
      <c r="Z166" t="str">
        <f ca="1">IFERROR(VLOOKUP(Funde_observations_osservazioni!W169,Table245_Host_tree[],2,FALSE)&amp;"", "")</f>
        <v/>
      </c>
      <c r="AA166" t="str">
        <f>TRIM(Funde_observations_osservazioni!X169)</f>
        <v/>
      </c>
      <c r="AB166" t="str">
        <f>TRIM(Funde_observations_osservazioni!Y169)</f>
        <v/>
      </c>
      <c r="AC166" t="str">
        <f ca="1">IFERROR(VLOOKUP(Funde_observations_osservazioni!T169,Holzabgr_mapping,2,FALSE)&amp;"", "")</f>
        <v/>
      </c>
      <c r="AD166" t="str">
        <f ca="1">IFERROR(VLOOKUP(Funde_observations_osservazioni!U169,Holzqual_mapping,2,FALSE)&amp;"", "")</f>
        <v/>
      </c>
      <c r="AE166" t="str">
        <f ca="1">IFERROR(VLOOKUP(Funde_observations_osservazioni!Z169,Table24_Near_tree[],2,FALSE)&amp;"", "")</f>
        <v/>
      </c>
      <c r="AF166" t="str">
        <f ca="1">IFERROR(VLOOKUP(Funde_observations_osservazioni!AA169,Table24_Near_tree[],2,FALSE)&amp;"", "")</f>
        <v/>
      </c>
      <c r="AG166" t="str">
        <f ca="1">IFERROR(VLOOKUP(Funde_observations_osservazioni!AB169,Table24_Near_tree[],2,FALSE)&amp;"", "")</f>
        <v/>
      </c>
      <c r="AH166" t="str">
        <f ca="1">IFERROR(VLOOKUP(Funde_observations_osservazioni!AC169,Anzfrk_mapping,2,FALSE)&amp;"", "")</f>
        <v/>
      </c>
      <c r="AI166" t="str">
        <f ca="1">IFERROR(VLOOKUP(Funde_observations_osservazioni!AD169,Sex_stage_mapping,2,FALSE)&amp;"", "")</f>
        <v/>
      </c>
      <c r="AJ166" t="str">
        <f ca="1">IFERROR(VLOOKUP(Funde_observations_osservazioni!AE169,Rust_spore_type_mapping,2,FALSE)&amp;"", "")</f>
        <v/>
      </c>
      <c r="AK166" t="str">
        <f>TRIM(Funde_observations_osservazioni!AU169)</f>
        <v/>
      </c>
      <c r="AL166" t="str">
        <f>TRIM( Funde_observations_osservazioni!AH169)</f>
        <v/>
      </c>
      <c r="AM166" t="str">
        <f>TRIM(Funde_observations_osservazioni!AI169)</f>
        <v/>
      </c>
      <c r="AN166" t="str">
        <f ca="1">IFERROR(VLOOKUP(Funde_observations_osservazioni!AG169,Table28_Herbaria[],2,FALSE)&amp;"", "")</f>
        <v/>
      </c>
      <c r="AO166" t="str">
        <f ca="1">IFERROR(VLOOKUP(Funde_observations_osservazioni!AF169,Beleg_mapping,2,FALSE)&amp;"","")</f>
        <v/>
      </c>
      <c r="AP166" t="str">
        <f>IFERROR(VLOOKUP(Funde_observations_osservazioni!AJ169,Tabelle10_literature[],2,FALSE)&amp;"", "")</f>
        <v/>
      </c>
      <c r="AQ166" t="str">
        <f>TRIM(Funde_observations_osservazioni!AV169)</f>
        <v/>
      </c>
      <c r="AR166" t="str">
        <f ca="1">IFERROR(VLOOKUP(Funde_observations_osservazioni!AK169,Rest_mapping,2,0)&amp;"","")</f>
        <v/>
      </c>
      <c r="AS166" t="str">
        <f ca="1">IFERROR(VLOOKUP(Funde_observations_osservazioni!AL169,Oeff_privat_mapping,2,0)&amp;"","")</f>
        <v/>
      </c>
      <c r="AT166" t="str">
        <f ca="1">IFERROR(VLOOKUP(Funde_observations_osservazioni!AM169,Namen_pub_mapping,2,0)&amp;"","")</f>
        <v/>
      </c>
    </row>
    <row r="167" spans="2:46" x14ac:dyDescent="0.45">
      <c r="B167" t="str">
        <f>TRIM(Funde_observations_osservazioni!B170)</f>
        <v/>
      </c>
      <c r="C167" t="str">
        <f>TRIM(Funde_observations_osservazioni!C170)</f>
        <v/>
      </c>
      <c r="D167" t="str">
        <f>TRIM(Funde_observations_osservazioni!D170)</f>
        <v/>
      </c>
      <c r="E167" t="str">
        <f>TRIM(Funde_observations_osservazioni!AN170)</f>
        <v/>
      </c>
      <c r="F167" t="str">
        <f>TRIM(Funde_observations_osservazioni!AO170)</f>
        <v/>
      </c>
      <c r="G167" t="str">
        <f>TRIM(Funde_observations_osservazioni!AP170)</f>
        <v/>
      </c>
      <c r="H167" t="str">
        <f>TRIM(Funde_observations_osservazioni!AQ170)</f>
        <v/>
      </c>
      <c r="I167" t="str">
        <f>TRIM(Funde_observations_osservazioni!AR170)</f>
        <v/>
      </c>
      <c r="J167" t="str">
        <f>TRIM(Funde_observations_osservazioni!AS170)</f>
        <v/>
      </c>
      <c r="K167" t="str">
        <f>IFERROR(VLOOKUP(Funde_observations_osservazioni!E170,Table31_Praezis[], 2, FALSE)&amp;"", "")</f>
        <v/>
      </c>
      <c r="L167" t="str">
        <f>TRIM(Funde_observations_osservazioni!AT170)</f>
        <v/>
      </c>
      <c r="M167" t="str">
        <f>TRIM(Funde_observations_osservazioni!F170)</f>
        <v/>
      </c>
      <c r="N167" t="str">
        <f>TRIM(Funde_observations_osservazioni!G170)</f>
        <v/>
      </c>
      <c r="O167" t="str">
        <f>TRIM(Funde_observations_osservazioni!H170)</f>
        <v/>
      </c>
      <c r="P167" s="161" t="str">
        <f>IF(Funde_observations_osservazioni!I170=0, "", TEXT(Funde_observations_osservazioni!I170,"dd/mm/yyyy"))</f>
        <v/>
      </c>
      <c r="Q167" t="str">
        <f>IFERROR(VLOOKUP(Funde_observations_osservazioni!J170,Table32_Datkante[],2,FALSE)&amp;"",  "")</f>
        <v/>
      </c>
      <c r="R167" t="str">
        <f>Funde_observations_osservazioni!K170&amp;""</f>
        <v/>
      </c>
      <c r="S167" t="str">
        <f>Funde_observations_osservazioni!L170&amp;""</f>
        <v/>
      </c>
      <c r="T167" t="str">
        <f>Funde_observations_osservazioni!N170&amp;""</f>
        <v/>
      </c>
      <c r="U167" t="str">
        <f>Funde_observations_osservazioni!O170&amp;""</f>
        <v/>
      </c>
      <c r="V167" t="str">
        <f>Funde_observations_osservazioni!P170&amp;""</f>
        <v/>
      </c>
      <c r="W167" t="str">
        <f ca="1">IFERROR(VLOOKUP(Funde_observations_osservazioni!V170,Table30_Delarze[],2,FALSE)&amp;"", "")</f>
        <v/>
      </c>
      <c r="X167" t="str">
        <f>IFERROR(VLOOKUP(Funde_observations_osservazioni!R170,Table6_Subgrob[],2,FALSE)&amp;"","")</f>
        <v/>
      </c>
      <c r="Y167" t="str">
        <f>IFERROR(VLOOKUP(Funde_observations_osservazioni!S170,#REF!,2,FALSE)&amp;"", "")</f>
        <v/>
      </c>
      <c r="Z167" t="str">
        <f ca="1">IFERROR(VLOOKUP(Funde_observations_osservazioni!W170,Table245_Host_tree[],2,FALSE)&amp;"", "")</f>
        <v/>
      </c>
      <c r="AA167" t="str">
        <f>TRIM(Funde_observations_osservazioni!X170)</f>
        <v/>
      </c>
      <c r="AB167" t="str">
        <f>TRIM(Funde_observations_osservazioni!Y170)</f>
        <v/>
      </c>
      <c r="AC167" t="str">
        <f ca="1">IFERROR(VLOOKUP(Funde_observations_osservazioni!T170,Holzabgr_mapping,2,FALSE)&amp;"", "")</f>
        <v/>
      </c>
      <c r="AD167" t="str">
        <f ca="1">IFERROR(VLOOKUP(Funde_observations_osservazioni!U170,Holzqual_mapping,2,FALSE)&amp;"", "")</f>
        <v/>
      </c>
      <c r="AE167" t="str">
        <f ca="1">IFERROR(VLOOKUP(Funde_observations_osservazioni!Z170,Table24_Near_tree[],2,FALSE)&amp;"", "")</f>
        <v/>
      </c>
      <c r="AF167" t="str">
        <f ca="1">IFERROR(VLOOKUP(Funde_observations_osservazioni!AA170,Table24_Near_tree[],2,FALSE)&amp;"", "")</f>
        <v/>
      </c>
      <c r="AG167" t="str">
        <f ca="1">IFERROR(VLOOKUP(Funde_observations_osservazioni!AB170,Table24_Near_tree[],2,FALSE)&amp;"", "")</f>
        <v/>
      </c>
      <c r="AH167" t="str">
        <f ca="1">IFERROR(VLOOKUP(Funde_observations_osservazioni!AC170,Anzfrk_mapping,2,FALSE)&amp;"", "")</f>
        <v/>
      </c>
      <c r="AI167" t="str">
        <f ca="1">IFERROR(VLOOKUP(Funde_observations_osservazioni!AD170,Sex_stage_mapping,2,FALSE)&amp;"", "")</f>
        <v/>
      </c>
      <c r="AJ167" t="str">
        <f ca="1">IFERROR(VLOOKUP(Funde_observations_osservazioni!AE170,Rust_spore_type_mapping,2,FALSE)&amp;"", "")</f>
        <v/>
      </c>
      <c r="AK167" t="str">
        <f>TRIM(Funde_observations_osservazioni!AU170)</f>
        <v/>
      </c>
      <c r="AL167" t="str">
        <f>TRIM( Funde_observations_osservazioni!AH170)</f>
        <v/>
      </c>
      <c r="AM167" t="str">
        <f>TRIM(Funde_observations_osservazioni!AI170)</f>
        <v/>
      </c>
      <c r="AN167" t="str">
        <f ca="1">IFERROR(VLOOKUP(Funde_observations_osservazioni!AG170,Table28_Herbaria[],2,FALSE)&amp;"", "")</f>
        <v/>
      </c>
      <c r="AO167" t="str">
        <f ca="1">IFERROR(VLOOKUP(Funde_observations_osservazioni!AF170,Beleg_mapping,2,FALSE)&amp;"","")</f>
        <v/>
      </c>
      <c r="AP167" t="str">
        <f>IFERROR(VLOOKUP(Funde_observations_osservazioni!AJ170,Tabelle10_literature[],2,FALSE)&amp;"", "")</f>
        <v/>
      </c>
      <c r="AQ167" t="str">
        <f>TRIM(Funde_observations_osservazioni!AV170)</f>
        <v/>
      </c>
      <c r="AR167" t="str">
        <f ca="1">IFERROR(VLOOKUP(Funde_observations_osservazioni!AK170,Rest_mapping,2,0)&amp;"","")</f>
        <v/>
      </c>
      <c r="AS167" t="str">
        <f ca="1">IFERROR(VLOOKUP(Funde_observations_osservazioni!AL170,Oeff_privat_mapping,2,0)&amp;"","")</f>
        <v/>
      </c>
      <c r="AT167" t="str">
        <f ca="1">IFERROR(VLOOKUP(Funde_observations_osservazioni!AM170,Namen_pub_mapping,2,0)&amp;"","")</f>
        <v/>
      </c>
    </row>
    <row r="168" spans="2:46" x14ac:dyDescent="0.45">
      <c r="B168" t="str">
        <f>TRIM(Funde_observations_osservazioni!B171)</f>
        <v/>
      </c>
      <c r="C168" t="str">
        <f>TRIM(Funde_observations_osservazioni!C171)</f>
        <v/>
      </c>
      <c r="D168" t="str">
        <f>TRIM(Funde_observations_osservazioni!D171)</f>
        <v/>
      </c>
      <c r="E168" t="str">
        <f>TRIM(Funde_observations_osservazioni!AN171)</f>
        <v/>
      </c>
      <c r="F168" t="str">
        <f>TRIM(Funde_observations_osservazioni!AO171)</f>
        <v/>
      </c>
      <c r="G168" t="str">
        <f>TRIM(Funde_observations_osservazioni!AP171)</f>
        <v/>
      </c>
      <c r="H168" t="str">
        <f>TRIM(Funde_observations_osservazioni!AQ171)</f>
        <v/>
      </c>
      <c r="I168" t="str">
        <f>TRIM(Funde_observations_osservazioni!AR171)</f>
        <v/>
      </c>
      <c r="J168" t="str">
        <f>TRIM(Funde_observations_osservazioni!AS171)</f>
        <v/>
      </c>
      <c r="K168" t="str">
        <f>IFERROR(VLOOKUP(Funde_observations_osservazioni!E171,Table31_Praezis[], 2, FALSE)&amp;"", "")</f>
        <v/>
      </c>
      <c r="L168" t="str">
        <f>TRIM(Funde_observations_osservazioni!AT171)</f>
        <v/>
      </c>
      <c r="M168" t="str">
        <f>TRIM(Funde_observations_osservazioni!F171)</f>
        <v/>
      </c>
      <c r="N168" t="str">
        <f>TRIM(Funde_observations_osservazioni!G171)</f>
        <v/>
      </c>
      <c r="O168" t="str">
        <f>TRIM(Funde_observations_osservazioni!H171)</f>
        <v/>
      </c>
      <c r="P168" s="161" t="str">
        <f>IF(Funde_observations_osservazioni!I171=0, "", TEXT(Funde_observations_osservazioni!I171,"dd/mm/yyyy"))</f>
        <v/>
      </c>
      <c r="Q168" t="str">
        <f>IFERROR(VLOOKUP(Funde_observations_osservazioni!J171,Table32_Datkante[],2,FALSE)&amp;"",  "")</f>
        <v/>
      </c>
      <c r="R168" t="str">
        <f>Funde_observations_osservazioni!K171&amp;""</f>
        <v/>
      </c>
      <c r="S168" t="str">
        <f>Funde_observations_osservazioni!L171&amp;""</f>
        <v/>
      </c>
      <c r="T168" t="str">
        <f>Funde_observations_osservazioni!N171&amp;""</f>
        <v/>
      </c>
      <c r="U168" t="str">
        <f>Funde_observations_osservazioni!O171&amp;""</f>
        <v/>
      </c>
      <c r="V168" t="str">
        <f>Funde_observations_osservazioni!P171&amp;""</f>
        <v/>
      </c>
      <c r="W168" t="str">
        <f ca="1">IFERROR(VLOOKUP(Funde_observations_osservazioni!V171,Table30_Delarze[],2,FALSE)&amp;"", "")</f>
        <v/>
      </c>
      <c r="X168" t="str">
        <f>IFERROR(VLOOKUP(Funde_observations_osservazioni!R171,Table6_Subgrob[],2,FALSE)&amp;"","")</f>
        <v/>
      </c>
      <c r="Y168" t="str">
        <f>IFERROR(VLOOKUP(Funde_observations_osservazioni!S171,#REF!,2,FALSE)&amp;"", "")</f>
        <v/>
      </c>
      <c r="Z168" t="str">
        <f ca="1">IFERROR(VLOOKUP(Funde_observations_osservazioni!W171,Table245_Host_tree[],2,FALSE)&amp;"", "")</f>
        <v/>
      </c>
      <c r="AA168" t="str">
        <f>TRIM(Funde_observations_osservazioni!X171)</f>
        <v/>
      </c>
      <c r="AB168" t="str">
        <f>TRIM(Funde_observations_osservazioni!Y171)</f>
        <v/>
      </c>
      <c r="AC168" t="str">
        <f ca="1">IFERROR(VLOOKUP(Funde_observations_osservazioni!T171,Holzabgr_mapping,2,FALSE)&amp;"", "")</f>
        <v/>
      </c>
      <c r="AD168" t="str">
        <f ca="1">IFERROR(VLOOKUP(Funde_observations_osservazioni!U171,Holzqual_mapping,2,FALSE)&amp;"", "")</f>
        <v/>
      </c>
      <c r="AE168" t="str">
        <f ca="1">IFERROR(VLOOKUP(Funde_observations_osservazioni!Z171,Table24_Near_tree[],2,FALSE)&amp;"", "")</f>
        <v/>
      </c>
      <c r="AF168" t="str">
        <f ca="1">IFERROR(VLOOKUP(Funde_observations_osservazioni!AA171,Table24_Near_tree[],2,FALSE)&amp;"", "")</f>
        <v/>
      </c>
      <c r="AG168" t="str">
        <f ca="1">IFERROR(VLOOKUP(Funde_observations_osservazioni!AB171,Table24_Near_tree[],2,FALSE)&amp;"", "")</f>
        <v/>
      </c>
      <c r="AH168" t="str">
        <f ca="1">IFERROR(VLOOKUP(Funde_observations_osservazioni!AC171,Anzfrk_mapping,2,FALSE)&amp;"", "")</f>
        <v/>
      </c>
      <c r="AI168" t="str">
        <f ca="1">IFERROR(VLOOKUP(Funde_observations_osservazioni!AD171,Sex_stage_mapping,2,FALSE)&amp;"", "")</f>
        <v/>
      </c>
      <c r="AJ168" t="str">
        <f ca="1">IFERROR(VLOOKUP(Funde_observations_osservazioni!AE171,Rust_spore_type_mapping,2,FALSE)&amp;"", "")</f>
        <v/>
      </c>
      <c r="AK168" t="str">
        <f>TRIM(Funde_observations_osservazioni!AU171)</f>
        <v/>
      </c>
      <c r="AL168" t="str">
        <f>TRIM( Funde_observations_osservazioni!AH171)</f>
        <v/>
      </c>
      <c r="AM168" t="str">
        <f>TRIM(Funde_observations_osservazioni!AI171)</f>
        <v/>
      </c>
      <c r="AN168" t="str">
        <f ca="1">IFERROR(VLOOKUP(Funde_observations_osservazioni!AG171,Table28_Herbaria[],2,FALSE)&amp;"", "")</f>
        <v/>
      </c>
      <c r="AO168" t="str">
        <f ca="1">IFERROR(VLOOKUP(Funde_observations_osservazioni!AF171,Beleg_mapping,2,FALSE)&amp;"","")</f>
        <v/>
      </c>
      <c r="AP168" t="str">
        <f>IFERROR(VLOOKUP(Funde_observations_osservazioni!AJ171,Tabelle10_literature[],2,FALSE)&amp;"", "")</f>
        <v/>
      </c>
      <c r="AQ168" t="str">
        <f>TRIM(Funde_observations_osservazioni!AV171)</f>
        <v/>
      </c>
      <c r="AR168" t="str">
        <f ca="1">IFERROR(VLOOKUP(Funde_observations_osservazioni!AK171,Rest_mapping,2,0)&amp;"","")</f>
        <v/>
      </c>
      <c r="AS168" t="str">
        <f ca="1">IFERROR(VLOOKUP(Funde_observations_osservazioni!AL171,Oeff_privat_mapping,2,0)&amp;"","")</f>
        <v/>
      </c>
      <c r="AT168" t="str">
        <f ca="1">IFERROR(VLOOKUP(Funde_observations_osservazioni!AM171,Namen_pub_mapping,2,0)&amp;"","")</f>
        <v/>
      </c>
    </row>
    <row r="169" spans="2:46" x14ac:dyDescent="0.45">
      <c r="B169" t="str">
        <f>TRIM(Funde_observations_osservazioni!B172)</f>
        <v/>
      </c>
      <c r="C169" t="str">
        <f>TRIM(Funde_observations_osservazioni!C172)</f>
        <v/>
      </c>
      <c r="D169" t="str">
        <f>TRIM(Funde_observations_osservazioni!D172)</f>
        <v/>
      </c>
      <c r="E169" t="str">
        <f>TRIM(Funde_observations_osservazioni!AN172)</f>
        <v/>
      </c>
      <c r="F169" t="str">
        <f>TRIM(Funde_observations_osservazioni!AO172)</f>
        <v/>
      </c>
      <c r="G169" t="str">
        <f>TRIM(Funde_observations_osservazioni!AP172)</f>
        <v/>
      </c>
      <c r="H169" t="str">
        <f>TRIM(Funde_observations_osservazioni!AQ172)</f>
        <v/>
      </c>
      <c r="I169" t="str">
        <f>TRIM(Funde_observations_osservazioni!AR172)</f>
        <v/>
      </c>
      <c r="J169" t="str">
        <f>TRIM(Funde_observations_osservazioni!AS172)</f>
        <v/>
      </c>
      <c r="K169" t="str">
        <f>IFERROR(VLOOKUP(Funde_observations_osservazioni!E172,Table31_Praezis[], 2, FALSE)&amp;"", "")</f>
        <v/>
      </c>
      <c r="L169" t="str">
        <f>TRIM(Funde_observations_osservazioni!AT172)</f>
        <v/>
      </c>
      <c r="M169" t="str">
        <f>TRIM(Funde_observations_osservazioni!F172)</f>
        <v/>
      </c>
      <c r="N169" t="str">
        <f>TRIM(Funde_observations_osservazioni!G172)</f>
        <v/>
      </c>
      <c r="O169" t="str">
        <f>TRIM(Funde_observations_osservazioni!H172)</f>
        <v/>
      </c>
      <c r="P169" s="161" t="str">
        <f>IF(Funde_observations_osservazioni!I172=0, "", TEXT(Funde_observations_osservazioni!I172,"dd/mm/yyyy"))</f>
        <v/>
      </c>
      <c r="Q169" t="str">
        <f>IFERROR(VLOOKUP(Funde_observations_osservazioni!J172,Table32_Datkante[],2,FALSE)&amp;"",  "")</f>
        <v/>
      </c>
      <c r="R169" t="str">
        <f>Funde_observations_osservazioni!K172&amp;""</f>
        <v/>
      </c>
      <c r="S169" t="str">
        <f>Funde_observations_osservazioni!L172&amp;""</f>
        <v/>
      </c>
      <c r="T169" t="str">
        <f>Funde_observations_osservazioni!N172&amp;""</f>
        <v/>
      </c>
      <c r="U169" t="str">
        <f>Funde_observations_osservazioni!O172&amp;""</f>
        <v/>
      </c>
      <c r="V169" t="str">
        <f>Funde_observations_osservazioni!P172&amp;""</f>
        <v/>
      </c>
      <c r="W169" t="str">
        <f ca="1">IFERROR(VLOOKUP(Funde_observations_osservazioni!V172,Table30_Delarze[],2,FALSE)&amp;"", "")</f>
        <v/>
      </c>
      <c r="X169" t="str">
        <f>IFERROR(VLOOKUP(Funde_observations_osservazioni!R172,Table6_Subgrob[],2,FALSE)&amp;"","")</f>
        <v/>
      </c>
      <c r="Y169" t="str">
        <f>IFERROR(VLOOKUP(Funde_observations_osservazioni!S172,#REF!,2,FALSE)&amp;"", "")</f>
        <v/>
      </c>
      <c r="Z169" t="str">
        <f ca="1">IFERROR(VLOOKUP(Funde_observations_osservazioni!W172,Table245_Host_tree[],2,FALSE)&amp;"", "")</f>
        <v/>
      </c>
      <c r="AA169" t="str">
        <f>TRIM(Funde_observations_osservazioni!X172)</f>
        <v/>
      </c>
      <c r="AB169" t="str">
        <f>TRIM(Funde_observations_osservazioni!Y172)</f>
        <v/>
      </c>
      <c r="AC169" t="str">
        <f ca="1">IFERROR(VLOOKUP(Funde_observations_osservazioni!T172,Holzabgr_mapping,2,FALSE)&amp;"", "")</f>
        <v/>
      </c>
      <c r="AD169" t="str">
        <f ca="1">IFERROR(VLOOKUP(Funde_observations_osservazioni!U172,Holzqual_mapping,2,FALSE)&amp;"", "")</f>
        <v/>
      </c>
      <c r="AE169" t="str">
        <f ca="1">IFERROR(VLOOKUP(Funde_observations_osservazioni!Z172,Table24_Near_tree[],2,FALSE)&amp;"", "")</f>
        <v/>
      </c>
      <c r="AF169" t="str">
        <f ca="1">IFERROR(VLOOKUP(Funde_observations_osservazioni!AA172,Table24_Near_tree[],2,FALSE)&amp;"", "")</f>
        <v/>
      </c>
      <c r="AG169" t="str">
        <f ca="1">IFERROR(VLOOKUP(Funde_observations_osservazioni!AB172,Table24_Near_tree[],2,FALSE)&amp;"", "")</f>
        <v/>
      </c>
      <c r="AH169" t="str">
        <f ca="1">IFERROR(VLOOKUP(Funde_observations_osservazioni!AC172,Anzfrk_mapping,2,FALSE)&amp;"", "")</f>
        <v/>
      </c>
      <c r="AI169" t="str">
        <f ca="1">IFERROR(VLOOKUP(Funde_observations_osservazioni!AD172,Sex_stage_mapping,2,FALSE)&amp;"", "")</f>
        <v/>
      </c>
      <c r="AJ169" t="str">
        <f ca="1">IFERROR(VLOOKUP(Funde_observations_osservazioni!AE172,Rust_spore_type_mapping,2,FALSE)&amp;"", "")</f>
        <v/>
      </c>
      <c r="AK169" t="str">
        <f>TRIM(Funde_observations_osservazioni!AU172)</f>
        <v/>
      </c>
      <c r="AL169" t="str">
        <f>TRIM( Funde_observations_osservazioni!AH172)</f>
        <v/>
      </c>
      <c r="AM169" t="str">
        <f>TRIM(Funde_observations_osservazioni!AI172)</f>
        <v/>
      </c>
      <c r="AN169" t="str">
        <f ca="1">IFERROR(VLOOKUP(Funde_observations_osservazioni!AG172,Table28_Herbaria[],2,FALSE)&amp;"", "")</f>
        <v/>
      </c>
      <c r="AO169" t="str">
        <f ca="1">IFERROR(VLOOKUP(Funde_observations_osservazioni!AF172,Beleg_mapping,2,FALSE)&amp;"","")</f>
        <v/>
      </c>
      <c r="AP169" t="str">
        <f>IFERROR(VLOOKUP(Funde_observations_osservazioni!AJ172,Tabelle10_literature[],2,FALSE)&amp;"", "")</f>
        <v/>
      </c>
      <c r="AQ169" t="str">
        <f>TRIM(Funde_observations_osservazioni!AV172)</f>
        <v/>
      </c>
      <c r="AR169" t="str">
        <f ca="1">IFERROR(VLOOKUP(Funde_observations_osservazioni!AK172,Rest_mapping,2,0)&amp;"","")</f>
        <v/>
      </c>
      <c r="AS169" t="str">
        <f ca="1">IFERROR(VLOOKUP(Funde_observations_osservazioni!AL172,Oeff_privat_mapping,2,0)&amp;"","")</f>
        <v/>
      </c>
      <c r="AT169" t="str">
        <f ca="1">IFERROR(VLOOKUP(Funde_observations_osservazioni!AM172,Namen_pub_mapping,2,0)&amp;"","")</f>
        <v/>
      </c>
    </row>
    <row r="170" spans="2:46" x14ac:dyDescent="0.45">
      <c r="B170" t="str">
        <f>TRIM(Funde_observations_osservazioni!B173)</f>
        <v/>
      </c>
      <c r="C170" t="str">
        <f>TRIM(Funde_observations_osservazioni!C173)</f>
        <v/>
      </c>
      <c r="D170" t="str">
        <f>TRIM(Funde_observations_osservazioni!D173)</f>
        <v/>
      </c>
      <c r="E170" t="str">
        <f>TRIM(Funde_observations_osservazioni!AN173)</f>
        <v/>
      </c>
      <c r="F170" t="str">
        <f>TRIM(Funde_observations_osservazioni!AO173)</f>
        <v/>
      </c>
      <c r="G170" t="str">
        <f>TRIM(Funde_observations_osservazioni!AP173)</f>
        <v/>
      </c>
      <c r="H170" t="str">
        <f>TRIM(Funde_observations_osservazioni!AQ173)</f>
        <v/>
      </c>
      <c r="I170" t="str">
        <f>TRIM(Funde_observations_osservazioni!AR173)</f>
        <v/>
      </c>
      <c r="J170" t="str">
        <f>TRIM(Funde_observations_osservazioni!AS173)</f>
        <v/>
      </c>
      <c r="K170" t="str">
        <f>IFERROR(VLOOKUP(Funde_observations_osservazioni!E173,Table31_Praezis[], 2, FALSE)&amp;"", "")</f>
        <v/>
      </c>
      <c r="L170" t="str">
        <f>TRIM(Funde_observations_osservazioni!AT173)</f>
        <v/>
      </c>
      <c r="M170" t="str">
        <f>TRIM(Funde_observations_osservazioni!F173)</f>
        <v/>
      </c>
      <c r="N170" t="str">
        <f>TRIM(Funde_observations_osservazioni!G173)</f>
        <v/>
      </c>
      <c r="O170" t="str">
        <f>TRIM(Funde_observations_osservazioni!H173)</f>
        <v/>
      </c>
      <c r="P170" s="161" t="str">
        <f>IF(Funde_observations_osservazioni!I173=0, "", TEXT(Funde_observations_osservazioni!I173,"dd/mm/yyyy"))</f>
        <v/>
      </c>
      <c r="Q170" t="str">
        <f>IFERROR(VLOOKUP(Funde_observations_osservazioni!J173,Table32_Datkante[],2,FALSE)&amp;"",  "")</f>
        <v/>
      </c>
      <c r="R170" t="str">
        <f>Funde_observations_osservazioni!K173&amp;""</f>
        <v/>
      </c>
      <c r="S170" t="str">
        <f>Funde_observations_osservazioni!L173&amp;""</f>
        <v/>
      </c>
      <c r="T170" t="str">
        <f>Funde_observations_osservazioni!N173&amp;""</f>
        <v/>
      </c>
      <c r="U170" t="str">
        <f>Funde_observations_osservazioni!O173&amp;""</f>
        <v/>
      </c>
      <c r="V170" t="str">
        <f>Funde_observations_osservazioni!P173&amp;""</f>
        <v/>
      </c>
      <c r="W170" t="str">
        <f ca="1">IFERROR(VLOOKUP(Funde_observations_osservazioni!V173,Table30_Delarze[],2,FALSE)&amp;"", "")</f>
        <v/>
      </c>
      <c r="X170" t="str">
        <f>IFERROR(VLOOKUP(Funde_observations_osservazioni!R173,Table6_Subgrob[],2,FALSE)&amp;"","")</f>
        <v/>
      </c>
      <c r="Y170" t="str">
        <f>IFERROR(VLOOKUP(Funde_observations_osservazioni!S173,#REF!,2,FALSE)&amp;"", "")</f>
        <v/>
      </c>
      <c r="Z170" t="str">
        <f ca="1">IFERROR(VLOOKUP(Funde_observations_osservazioni!W173,Table245_Host_tree[],2,FALSE)&amp;"", "")</f>
        <v/>
      </c>
      <c r="AA170" t="str">
        <f>TRIM(Funde_observations_osservazioni!X173)</f>
        <v/>
      </c>
      <c r="AB170" t="str">
        <f>TRIM(Funde_observations_osservazioni!Y173)</f>
        <v/>
      </c>
      <c r="AC170" t="str">
        <f ca="1">IFERROR(VLOOKUP(Funde_observations_osservazioni!T173,Holzabgr_mapping,2,FALSE)&amp;"", "")</f>
        <v/>
      </c>
      <c r="AD170" t="str">
        <f ca="1">IFERROR(VLOOKUP(Funde_observations_osservazioni!U173,Holzqual_mapping,2,FALSE)&amp;"", "")</f>
        <v/>
      </c>
      <c r="AE170" t="str">
        <f ca="1">IFERROR(VLOOKUP(Funde_observations_osservazioni!Z173,Table24_Near_tree[],2,FALSE)&amp;"", "")</f>
        <v/>
      </c>
      <c r="AF170" t="str">
        <f ca="1">IFERROR(VLOOKUP(Funde_observations_osservazioni!AA173,Table24_Near_tree[],2,FALSE)&amp;"", "")</f>
        <v/>
      </c>
      <c r="AG170" t="str">
        <f ca="1">IFERROR(VLOOKUP(Funde_observations_osservazioni!AB173,Table24_Near_tree[],2,FALSE)&amp;"", "")</f>
        <v/>
      </c>
      <c r="AH170" t="str">
        <f ca="1">IFERROR(VLOOKUP(Funde_observations_osservazioni!AC173,Anzfrk_mapping,2,FALSE)&amp;"", "")</f>
        <v/>
      </c>
      <c r="AI170" t="str">
        <f ca="1">IFERROR(VLOOKUP(Funde_observations_osservazioni!AD173,Sex_stage_mapping,2,FALSE)&amp;"", "")</f>
        <v/>
      </c>
      <c r="AJ170" t="str">
        <f ca="1">IFERROR(VLOOKUP(Funde_observations_osservazioni!AE173,Rust_spore_type_mapping,2,FALSE)&amp;"", "")</f>
        <v/>
      </c>
      <c r="AK170" t="str">
        <f>TRIM(Funde_observations_osservazioni!AU173)</f>
        <v/>
      </c>
      <c r="AL170" t="str">
        <f>TRIM( Funde_observations_osservazioni!AH173)</f>
        <v/>
      </c>
      <c r="AM170" t="str">
        <f>TRIM(Funde_observations_osservazioni!AI173)</f>
        <v/>
      </c>
      <c r="AN170" t="str">
        <f ca="1">IFERROR(VLOOKUP(Funde_observations_osservazioni!AG173,Table28_Herbaria[],2,FALSE)&amp;"", "")</f>
        <v/>
      </c>
      <c r="AO170" t="str">
        <f ca="1">IFERROR(VLOOKUP(Funde_observations_osservazioni!AF173,Beleg_mapping,2,FALSE)&amp;"","")</f>
        <v/>
      </c>
      <c r="AP170" t="str">
        <f>IFERROR(VLOOKUP(Funde_observations_osservazioni!AJ173,Tabelle10_literature[],2,FALSE)&amp;"", "")</f>
        <v/>
      </c>
      <c r="AQ170" t="str">
        <f>TRIM(Funde_observations_osservazioni!AV173)</f>
        <v/>
      </c>
      <c r="AR170" t="str">
        <f ca="1">IFERROR(VLOOKUP(Funde_observations_osservazioni!AK173,Rest_mapping,2,0)&amp;"","")</f>
        <v/>
      </c>
      <c r="AS170" t="str">
        <f ca="1">IFERROR(VLOOKUP(Funde_observations_osservazioni!AL173,Oeff_privat_mapping,2,0)&amp;"","")</f>
        <v/>
      </c>
      <c r="AT170" t="str">
        <f ca="1">IFERROR(VLOOKUP(Funde_observations_osservazioni!AM173,Namen_pub_mapping,2,0)&amp;"","")</f>
        <v/>
      </c>
    </row>
    <row r="171" spans="2:46" x14ac:dyDescent="0.45">
      <c r="B171" t="str">
        <f>TRIM(Funde_observations_osservazioni!B174)</f>
        <v/>
      </c>
      <c r="C171" t="str">
        <f>TRIM(Funde_observations_osservazioni!C174)</f>
        <v/>
      </c>
      <c r="D171" t="str">
        <f>TRIM(Funde_observations_osservazioni!D174)</f>
        <v/>
      </c>
      <c r="E171" t="str">
        <f>TRIM(Funde_observations_osservazioni!AN174)</f>
        <v/>
      </c>
      <c r="F171" t="str">
        <f>TRIM(Funde_observations_osservazioni!AO174)</f>
        <v/>
      </c>
      <c r="G171" t="str">
        <f>TRIM(Funde_observations_osservazioni!AP174)</f>
        <v/>
      </c>
      <c r="H171" t="str">
        <f>TRIM(Funde_observations_osservazioni!AQ174)</f>
        <v/>
      </c>
      <c r="I171" t="str">
        <f>TRIM(Funde_observations_osservazioni!AR174)</f>
        <v/>
      </c>
      <c r="J171" t="str">
        <f>TRIM(Funde_observations_osservazioni!AS174)</f>
        <v/>
      </c>
      <c r="K171" t="str">
        <f>IFERROR(VLOOKUP(Funde_observations_osservazioni!E174,Table31_Praezis[], 2, FALSE)&amp;"", "")</f>
        <v/>
      </c>
      <c r="L171" t="str">
        <f>TRIM(Funde_observations_osservazioni!AT174)</f>
        <v/>
      </c>
      <c r="M171" t="str">
        <f>TRIM(Funde_observations_osservazioni!F174)</f>
        <v/>
      </c>
      <c r="N171" t="str">
        <f>TRIM(Funde_observations_osservazioni!G174)</f>
        <v/>
      </c>
      <c r="O171" t="str">
        <f>TRIM(Funde_observations_osservazioni!H174)</f>
        <v/>
      </c>
      <c r="P171" s="161" t="str">
        <f>IF(Funde_observations_osservazioni!I174=0, "", TEXT(Funde_observations_osservazioni!I174,"dd/mm/yyyy"))</f>
        <v/>
      </c>
      <c r="Q171" t="str">
        <f>IFERROR(VLOOKUP(Funde_observations_osservazioni!J174,Table32_Datkante[],2,FALSE)&amp;"",  "")</f>
        <v/>
      </c>
      <c r="R171" t="str">
        <f>Funde_observations_osservazioni!K174&amp;""</f>
        <v/>
      </c>
      <c r="S171" t="str">
        <f>Funde_observations_osservazioni!L174&amp;""</f>
        <v/>
      </c>
      <c r="T171" t="str">
        <f>Funde_observations_osservazioni!N174&amp;""</f>
        <v/>
      </c>
      <c r="U171" t="str">
        <f>Funde_observations_osservazioni!O174&amp;""</f>
        <v/>
      </c>
      <c r="V171" t="str">
        <f>Funde_observations_osservazioni!P174&amp;""</f>
        <v/>
      </c>
      <c r="W171" t="str">
        <f ca="1">IFERROR(VLOOKUP(Funde_observations_osservazioni!V174,Table30_Delarze[],2,FALSE)&amp;"", "")</f>
        <v/>
      </c>
      <c r="X171" t="str">
        <f>IFERROR(VLOOKUP(Funde_observations_osservazioni!R174,Table6_Subgrob[],2,FALSE)&amp;"","")</f>
        <v/>
      </c>
      <c r="Y171" t="str">
        <f>IFERROR(VLOOKUP(Funde_observations_osservazioni!S174,#REF!,2,FALSE)&amp;"", "")</f>
        <v/>
      </c>
      <c r="Z171" t="str">
        <f ca="1">IFERROR(VLOOKUP(Funde_observations_osservazioni!W174,Table245_Host_tree[],2,FALSE)&amp;"", "")</f>
        <v/>
      </c>
      <c r="AA171" t="str">
        <f>TRIM(Funde_observations_osservazioni!X174)</f>
        <v/>
      </c>
      <c r="AB171" t="str">
        <f>TRIM(Funde_observations_osservazioni!Y174)</f>
        <v/>
      </c>
      <c r="AC171" t="str">
        <f ca="1">IFERROR(VLOOKUP(Funde_observations_osservazioni!T174,Holzabgr_mapping,2,FALSE)&amp;"", "")</f>
        <v/>
      </c>
      <c r="AD171" t="str">
        <f ca="1">IFERROR(VLOOKUP(Funde_observations_osservazioni!U174,Holzqual_mapping,2,FALSE)&amp;"", "")</f>
        <v/>
      </c>
      <c r="AE171" t="str">
        <f ca="1">IFERROR(VLOOKUP(Funde_observations_osservazioni!Z174,Table24_Near_tree[],2,FALSE)&amp;"", "")</f>
        <v/>
      </c>
      <c r="AF171" t="str">
        <f ca="1">IFERROR(VLOOKUP(Funde_observations_osservazioni!AA174,Table24_Near_tree[],2,FALSE)&amp;"", "")</f>
        <v/>
      </c>
      <c r="AG171" t="str">
        <f ca="1">IFERROR(VLOOKUP(Funde_observations_osservazioni!AB174,Table24_Near_tree[],2,FALSE)&amp;"", "")</f>
        <v/>
      </c>
      <c r="AH171" t="str">
        <f ca="1">IFERROR(VLOOKUP(Funde_observations_osservazioni!AC174,Anzfrk_mapping,2,FALSE)&amp;"", "")</f>
        <v/>
      </c>
      <c r="AI171" t="str">
        <f ca="1">IFERROR(VLOOKUP(Funde_observations_osservazioni!AD174,Sex_stage_mapping,2,FALSE)&amp;"", "")</f>
        <v/>
      </c>
      <c r="AJ171" t="str">
        <f ca="1">IFERROR(VLOOKUP(Funde_observations_osservazioni!AE174,Rust_spore_type_mapping,2,FALSE)&amp;"", "")</f>
        <v/>
      </c>
      <c r="AK171" t="str">
        <f>TRIM(Funde_observations_osservazioni!AU174)</f>
        <v/>
      </c>
      <c r="AL171" t="str">
        <f>TRIM( Funde_observations_osservazioni!AH174)</f>
        <v/>
      </c>
      <c r="AM171" t="str">
        <f>TRIM(Funde_observations_osservazioni!AI174)</f>
        <v/>
      </c>
      <c r="AN171" t="str">
        <f ca="1">IFERROR(VLOOKUP(Funde_observations_osservazioni!AG174,Table28_Herbaria[],2,FALSE)&amp;"", "")</f>
        <v/>
      </c>
      <c r="AO171" t="str">
        <f ca="1">IFERROR(VLOOKUP(Funde_observations_osservazioni!AF174,Beleg_mapping,2,FALSE)&amp;"","")</f>
        <v/>
      </c>
      <c r="AP171" t="str">
        <f>IFERROR(VLOOKUP(Funde_observations_osservazioni!AJ174,Tabelle10_literature[],2,FALSE)&amp;"", "")</f>
        <v/>
      </c>
      <c r="AQ171" t="str">
        <f>TRIM(Funde_observations_osservazioni!AV174)</f>
        <v/>
      </c>
      <c r="AR171" t="str">
        <f ca="1">IFERROR(VLOOKUP(Funde_observations_osservazioni!AK174,Rest_mapping,2,0)&amp;"","")</f>
        <v/>
      </c>
      <c r="AS171" t="str">
        <f ca="1">IFERROR(VLOOKUP(Funde_observations_osservazioni!AL174,Oeff_privat_mapping,2,0)&amp;"","")</f>
        <v/>
      </c>
      <c r="AT171" t="str">
        <f ca="1">IFERROR(VLOOKUP(Funde_observations_osservazioni!AM174,Namen_pub_mapping,2,0)&amp;"","")</f>
        <v/>
      </c>
    </row>
    <row r="172" spans="2:46" x14ac:dyDescent="0.45">
      <c r="B172" t="str">
        <f>TRIM(Funde_observations_osservazioni!B175)</f>
        <v/>
      </c>
      <c r="C172" t="str">
        <f>TRIM(Funde_observations_osservazioni!C175)</f>
        <v/>
      </c>
      <c r="D172" t="str">
        <f>TRIM(Funde_observations_osservazioni!D175)</f>
        <v/>
      </c>
      <c r="E172" t="str">
        <f>TRIM(Funde_observations_osservazioni!AN175)</f>
        <v/>
      </c>
      <c r="F172" t="str">
        <f>TRIM(Funde_observations_osservazioni!AO175)</f>
        <v/>
      </c>
      <c r="G172" t="str">
        <f>TRIM(Funde_observations_osservazioni!AP175)</f>
        <v/>
      </c>
      <c r="H172" t="str">
        <f>TRIM(Funde_observations_osservazioni!AQ175)</f>
        <v/>
      </c>
      <c r="I172" t="str">
        <f>TRIM(Funde_observations_osservazioni!AR175)</f>
        <v/>
      </c>
      <c r="J172" t="str">
        <f>TRIM(Funde_observations_osservazioni!AS175)</f>
        <v/>
      </c>
      <c r="K172" t="str">
        <f>IFERROR(VLOOKUP(Funde_observations_osservazioni!E175,Table31_Praezis[], 2, FALSE)&amp;"", "")</f>
        <v/>
      </c>
      <c r="L172" t="str">
        <f>TRIM(Funde_observations_osservazioni!AT175)</f>
        <v/>
      </c>
      <c r="M172" t="str">
        <f>TRIM(Funde_observations_osservazioni!F175)</f>
        <v/>
      </c>
      <c r="N172" t="str">
        <f>TRIM(Funde_observations_osservazioni!G175)</f>
        <v/>
      </c>
      <c r="O172" t="str">
        <f>TRIM(Funde_observations_osservazioni!H175)</f>
        <v/>
      </c>
      <c r="P172" s="161" t="str">
        <f>IF(Funde_observations_osservazioni!I175=0, "", TEXT(Funde_observations_osservazioni!I175,"dd/mm/yyyy"))</f>
        <v/>
      </c>
      <c r="Q172" t="str">
        <f>IFERROR(VLOOKUP(Funde_observations_osservazioni!J175,Table32_Datkante[],2,FALSE)&amp;"",  "")</f>
        <v/>
      </c>
      <c r="R172" t="str">
        <f>Funde_observations_osservazioni!K175&amp;""</f>
        <v/>
      </c>
      <c r="S172" t="str">
        <f>Funde_observations_osservazioni!L175&amp;""</f>
        <v/>
      </c>
      <c r="T172" t="str">
        <f>Funde_observations_osservazioni!N175&amp;""</f>
        <v/>
      </c>
      <c r="U172" t="str">
        <f>Funde_observations_osservazioni!O175&amp;""</f>
        <v/>
      </c>
      <c r="V172" t="str">
        <f>Funde_observations_osservazioni!P175&amp;""</f>
        <v/>
      </c>
      <c r="W172" t="str">
        <f ca="1">IFERROR(VLOOKUP(Funde_observations_osservazioni!V175,Table30_Delarze[],2,FALSE)&amp;"", "")</f>
        <v/>
      </c>
      <c r="X172" t="str">
        <f>IFERROR(VLOOKUP(Funde_observations_osservazioni!R175,Table6_Subgrob[],2,FALSE)&amp;"","")</f>
        <v/>
      </c>
      <c r="Y172" t="str">
        <f>IFERROR(VLOOKUP(Funde_observations_osservazioni!S175,#REF!,2,FALSE)&amp;"", "")</f>
        <v/>
      </c>
      <c r="Z172" t="str">
        <f ca="1">IFERROR(VLOOKUP(Funde_observations_osservazioni!W175,Table245_Host_tree[],2,FALSE)&amp;"", "")</f>
        <v/>
      </c>
      <c r="AA172" t="str">
        <f>TRIM(Funde_observations_osservazioni!X175)</f>
        <v/>
      </c>
      <c r="AB172" t="str">
        <f>TRIM(Funde_observations_osservazioni!Y175)</f>
        <v/>
      </c>
      <c r="AC172" t="str">
        <f ca="1">IFERROR(VLOOKUP(Funde_observations_osservazioni!T175,Holzabgr_mapping,2,FALSE)&amp;"", "")</f>
        <v/>
      </c>
      <c r="AD172" t="str">
        <f ca="1">IFERROR(VLOOKUP(Funde_observations_osservazioni!U175,Holzqual_mapping,2,FALSE)&amp;"", "")</f>
        <v/>
      </c>
      <c r="AE172" t="str">
        <f ca="1">IFERROR(VLOOKUP(Funde_observations_osservazioni!Z175,Table24_Near_tree[],2,FALSE)&amp;"", "")</f>
        <v/>
      </c>
      <c r="AF172" t="str">
        <f ca="1">IFERROR(VLOOKUP(Funde_observations_osservazioni!AA175,Table24_Near_tree[],2,FALSE)&amp;"", "")</f>
        <v/>
      </c>
      <c r="AG172" t="str">
        <f ca="1">IFERROR(VLOOKUP(Funde_observations_osservazioni!AB175,Table24_Near_tree[],2,FALSE)&amp;"", "")</f>
        <v/>
      </c>
      <c r="AH172" t="str">
        <f ca="1">IFERROR(VLOOKUP(Funde_observations_osservazioni!AC175,Anzfrk_mapping,2,FALSE)&amp;"", "")</f>
        <v/>
      </c>
      <c r="AI172" t="str">
        <f ca="1">IFERROR(VLOOKUP(Funde_observations_osservazioni!AD175,Sex_stage_mapping,2,FALSE)&amp;"", "")</f>
        <v/>
      </c>
      <c r="AJ172" t="str">
        <f ca="1">IFERROR(VLOOKUP(Funde_observations_osservazioni!AE175,Rust_spore_type_mapping,2,FALSE)&amp;"", "")</f>
        <v/>
      </c>
      <c r="AK172" t="str">
        <f>TRIM(Funde_observations_osservazioni!AU175)</f>
        <v/>
      </c>
      <c r="AL172" t="str">
        <f>TRIM( Funde_observations_osservazioni!AH175)</f>
        <v/>
      </c>
      <c r="AM172" t="str">
        <f>TRIM(Funde_observations_osservazioni!AI175)</f>
        <v/>
      </c>
      <c r="AN172" t="str">
        <f ca="1">IFERROR(VLOOKUP(Funde_observations_osservazioni!AG175,Table28_Herbaria[],2,FALSE)&amp;"", "")</f>
        <v/>
      </c>
      <c r="AO172" t="str">
        <f ca="1">IFERROR(VLOOKUP(Funde_observations_osservazioni!AF175,Beleg_mapping,2,FALSE)&amp;"","")</f>
        <v/>
      </c>
      <c r="AP172" t="str">
        <f>IFERROR(VLOOKUP(Funde_observations_osservazioni!AJ175,Tabelle10_literature[],2,FALSE)&amp;"", "")</f>
        <v/>
      </c>
      <c r="AQ172" t="str">
        <f>TRIM(Funde_observations_osservazioni!AV175)</f>
        <v/>
      </c>
      <c r="AR172" t="str">
        <f ca="1">IFERROR(VLOOKUP(Funde_observations_osservazioni!AK175,Rest_mapping,2,0)&amp;"","")</f>
        <v/>
      </c>
      <c r="AS172" t="str">
        <f ca="1">IFERROR(VLOOKUP(Funde_observations_osservazioni!AL175,Oeff_privat_mapping,2,0)&amp;"","")</f>
        <v/>
      </c>
      <c r="AT172" t="str">
        <f ca="1">IFERROR(VLOOKUP(Funde_observations_osservazioni!AM175,Namen_pub_mapping,2,0)&amp;"","")</f>
        <v/>
      </c>
    </row>
    <row r="173" spans="2:46" x14ac:dyDescent="0.45">
      <c r="B173" t="str">
        <f>TRIM(Funde_observations_osservazioni!B176)</f>
        <v/>
      </c>
      <c r="C173" t="str">
        <f>TRIM(Funde_observations_osservazioni!C176)</f>
        <v/>
      </c>
      <c r="D173" t="str">
        <f>TRIM(Funde_observations_osservazioni!D176)</f>
        <v/>
      </c>
      <c r="E173" t="str">
        <f>TRIM(Funde_observations_osservazioni!AN176)</f>
        <v/>
      </c>
      <c r="F173" t="str">
        <f>TRIM(Funde_observations_osservazioni!AO176)</f>
        <v/>
      </c>
      <c r="G173" t="str">
        <f>TRIM(Funde_observations_osservazioni!AP176)</f>
        <v/>
      </c>
      <c r="H173" t="str">
        <f>TRIM(Funde_observations_osservazioni!AQ176)</f>
        <v/>
      </c>
      <c r="I173" t="str">
        <f>TRIM(Funde_observations_osservazioni!AR176)</f>
        <v/>
      </c>
      <c r="J173" t="str">
        <f>TRIM(Funde_observations_osservazioni!AS176)</f>
        <v/>
      </c>
      <c r="K173" t="str">
        <f>IFERROR(VLOOKUP(Funde_observations_osservazioni!E176,Table31_Praezis[], 2, FALSE)&amp;"", "")</f>
        <v/>
      </c>
      <c r="L173" t="str">
        <f>TRIM(Funde_observations_osservazioni!AT176)</f>
        <v/>
      </c>
      <c r="M173" t="str">
        <f>TRIM(Funde_observations_osservazioni!F176)</f>
        <v/>
      </c>
      <c r="N173" t="str">
        <f>TRIM(Funde_observations_osservazioni!G176)</f>
        <v/>
      </c>
      <c r="O173" t="str">
        <f>TRIM(Funde_observations_osservazioni!H176)</f>
        <v/>
      </c>
      <c r="P173" s="161" t="str">
        <f>IF(Funde_observations_osservazioni!I176=0, "", TEXT(Funde_observations_osservazioni!I176,"dd/mm/yyyy"))</f>
        <v/>
      </c>
      <c r="Q173" t="str">
        <f>IFERROR(VLOOKUP(Funde_observations_osservazioni!J176,Table32_Datkante[],2,FALSE)&amp;"",  "")</f>
        <v/>
      </c>
      <c r="R173" t="str">
        <f>Funde_observations_osservazioni!K176&amp;""</f>
        <v/>
      </c>
      <c r="S173" t="str">
        <f>Funde_observations_osservazioni!L176&amp;""</f>
        <v/>
      </c>
      <c r="T173" t="str">
        <f>Funde_observations_osservazioni!N176&amp;""</f>
        <v/>
      </c>
      <c r="U173" t="str">
        <f>Funde_observations_osservazioni!O176&amp;""</f>
        <v/>
      </c>
      <c r="V173" t="str">
        <f>Funde_observations_osservazioni!P176&amp;""</f>
        <v/>
      </c>
      <c r="W173" t="str">
        <f ca="1">IFERROR(VLOOKUP(Funde_observations_osservazioni!V176,Table30_Delarze[],2,FALSE)&amp;"", "")</f>
        <v/>
      </c>
      <c r="X173" t="str">
        <f>IFERROR(VLOOKUP(Funde_observations_osservazioni!R176,Table6_Subgrob[],2,FALSE)&amp;"","")</f>
        <v/>
      </c>
      <c r="Y173" t="str">
        <f>IFERROR(VLOOKUP(Funde_observations_osservazioni!S176,#REF!,2,FALSE)&amp;"", "")</f>
        <v/>
      </c>
      <c r="Z173" t="str">
        <f ca="1">IFERROR(VLOOKUP(Funde_observations_osservazioni!W176,Table245_Host_tree[],2,FALSE)&amp;"", "")</f>
        <v/>
      </c>
      <c r="AA173" t="str">
        <f>TRIM(Funde_observations_osservazioni!X176)</f>
        <v/>
      </c>
      <c r="AB173" t="str">
        <f>TRIM(Funde_observations_osservazioni!Y176)</f>
        <v/>
      </c>
      <c r="AC173" t="str">
        <f ca="1">IFERROR(VLOOKUP(Funde_observations_osservazioni!T176,Holzabgr_mapping,2,FALSE)&amp;"", "")</f>
        <v/>
      </c>
      <c r="AD173" t="str">
        <f ca="1">IFERROR(VLOOKUP(Funde_observations_osservazioni!U176,Holzqual_mapping,2,FALSE)&amp;"", "")</f>
        <v/>
      </c>
      <c r="AE173" t="str">
        <f ca="1">IFERROR(VLOOKUP(Funde_observations_osservazioni!Z176,Table24_Near_tree[],2,FALSE)&amp;"", "")</f>
        <v/>
      </c>
      <c r="AF173" t="str">
        <f ca="1">IFERROR(VLOOKUP(Funde_observations_osservazioni!AA176,Table24_Near_tree[],2,FALSE)&amp;"", "")</f>
        <v/>
      </c>
      <c r="AG173" t="str">
        <f ca="1">IFERROR(VLOOKUP(Funde_observations_osservazioni!AB176,Table24_Near_tree[],2,FALSE)&amp;"", "")</f>
        <v/>
      </c>
      <c r="AH173" t="str">
        <f ca="1">IFERROR(VLOOKUP(Funde_observations_osservazioni!AC176,Anzfrk_mapping,2,FALSE)&amp;"", "")</f>
        <v/>
      </c>
      <c r="AI173" t="str">
        <f ca="1">IFERROR(VLOOKUP(Funde_observations_osservazioni!AD176,Sex_stage_mapping,2,FALSE)&amp;"", "")</f>
        <v/>
      </c>
      <c r="AJ173" t="str">
        <f ca="1">IFERROR(VLOOKUP(Funde_observations_osservazioni!AE176,Rust_spore_type_mapping,2,FALSE)&amp;"", "")</f>
        <v/>
      </c>
      <c r="AK173" t="str">
        <f>TRIM(Funde_observations_osservazioni!AU176)</f>
        <v/>
      </c>
      <c r="AL173" t="str">
        <f>TRIM( Funde_observations_osservazioni!AH176)</f>
        <v/>
      </c>
      <c r="AM173" t="str">
        <f>TRIM(Funde_observations_osservazioni!AI176)</f>
        <v/>
      </c>
      <c r="AN173" t="str">
        <f ca="1">IFERROR(VLOOKUP(Funde_observations_osservazioni!AG176,Table28_Herbaria[],2,FALSE)&amp;"", "")</f>
        <v/>
      </c>
      <c r="AO173" t="str">
        <f ca="1">IFERROR(VLOOKUP(Funde_observations_osservazioni!AF176,Beleg_mapping,2,FALSE)&amp;"","")</f>
        <v/>
      </c>
      <c r="AP173" t="str">
        <f>IFERROR(VLOOKUP(Funde_observations_osservazioni!AJ176,Tabelle10_literature[],2,FALSE)&amp;"", "")</f>
        <v/>
      </c>
      <c r="AQ173" t="str">
        <f>TRIM(Funde_observations_osservazioni!AV176)</f>
        <v/>
      </c>
      <c r="AR173" t="str">
        <f ca="1">IFERROR(VLOOKUP(Funde_observations_osservazioni!AK176,Rest_mapping,2,0)&amp;"","")</f>
        <v/>
      </c>
      <c r="AS173" t="str">
        <f ca="1">IFERROR(VLOOKUP(Funde_observations_osservazioni!AL176,Oeff_privat_mapping,2,0)&amp;"","")</f>
        <v/>
      </c>
      <c r="AT173" t="str">
        <f ca="1">IFERROR(VLOOKUP(Funde_observations_osservazioni!AM176,Namen_pub_mapping,2,0)&amp;"","")</f>
        <v/>
      </c>
    </row>
    <row r="174" spans="2:46" x14ac:dyDescent="0.45">
      <c r="B174" t="str">
        <f>TRIM(Funde_observations_osservazioni!B177)</f>
        <v/>
      </c>
      <c r="C174" t="str">
        <f>TRIM(Funde_observations_osservazioni!C177)</f>
        <v/>
      </c>
      <c r="D174" t="str">
        <f>TRIM(Funde_observations_osservazioni!D177)</f>
        <v/>
      </c>
      <c r="E174" t="str">
        <f>TRIM(Funde_observations_osservazioni!AN177)</f>
        <v/>
      </c>
      <c r="F174" t="str">
        <f>TRIM(Funde_observations_osservazioni!AO177)</f>
        <v/>
      </c>
      <c r="G174" t="str">
        <f>TRIM(Funde_observations_osservazioni!AP177)</f>
        <v/>
      </c>
      <c r="H174" t="str">
        <f>TRIM(Funde_observations_osservazioni!AQ177)</f>
        <v/>
      </c>
      <c r="I174" t="str">
        <f>TRIM(Funde_observations_osservazioni!AR177)</f>
        <v/>
      </c>
      <c r="J174" t="str">
        <f>TRIM(Funde_observations_osservazioni!AS177)</f>
        <v/>
      </c>
      <c r="K174" t="str">
        <f>IFERROR(VLOOKUP(Funde_observations_osservazioni!E177,Table31_Praezis[], 2, FALSE)&amp;"", "")</f>
        <v/>
      </c>
      <c r="L174" t="str">
        <f>TRIM(Funde_observations_osservazioni!AT177)</f>
        <v/>
      </c>
      <c r="M174" t="str">
        <f>TRIM(Funde_observations_osservazioni!F177)</f>
        <v/>
      </c>
      <c r="N174" t="str">
        <f>TRIM(Funde_observations_osservazioni!G177)</f>
        <v/>
      </c>
      <c r="O174" t="str">
        <f>TRIM(Funde_observations_osservazioni!H177)</f>
        <v/>
      </c>
      <c r="P174" s="161" t="str">
        <f>IF(Funde_observations_osservazioni!I177=0, "", TEXT(Funde_observations_osservazioni!I177,"dd/mm/yyyy"))</f>
        <v/>
      </c>
      <c r="Q174" t="str">
        <f>IFERROR(VLOOKUP(Funde_observations_osservazioni!J177,Table32_Datkante[],2,FALSE)&amp;"",  "")</f>
        <v/>
      </c>
      <c r="R174" t="str">
        <f>Funde_observations_osservazioni!K177&amp;""</f>
        <v/>
      </c>
      <c r="S174" t="str">
        <f>Funde_observations_osservazioni!L177&amp;""</f>
        <v/>
      </c>
      <c r="T174" t="str">
        <f>Funde_observations_osservazioni!N177&amp;""</f>
        <v/>
      </c>
      <c r="U174" t="str">
        <f>Funde_observations_osservazioni!O177&amp;""</f>
        <v/>
      </c>
      <c r="V174" t="str">
        <f>Funde_observations_osservazioni!P177&amp;""</f>
        <v/>
      </c>
      <c r="W174" t="str">
        <f ca="1">IFERROR(VLOOKUP(Funde_observations_osservazioni!V177,Table30_Delarze[],2,FALSE)&amp;"", "")</f>
        <v/>
      </c>
      <c r="X174" t="str">
        <f>IFERROR(VLOOKUP(Funde_observations_osservazioni!R177,Table6_Subgrob[],2,FALSE)&amp;"","")</f>
        <v/>
      </c>
      <c r="Y174" t="str">
        <f>IFERROR(VLOOKUP(Funde_observations_osservazioni!S177,#REF!,2,FALSE)&amp;"", "")</f>
        <v/>
      </c>
      <c r="Z174" t="str">
        <f ca="1">IFERROR(VLOOKUP(Funde_observations_osservazioni!W177,Table245_Host_tree[],2,FALSE)&amp;"", "")</f>
        <v/>
      </c>
      <c r="AA174" t="str">
        <f>TRIM(Funde_observations_osservazioni!X177)</f>
        <v/>
      </c>
      <c r="AB174" t="str">
        <f>TRIM(Funde_observations_osservazioni!Y177)</f>
        <v/>
      </c>
      <c r="AC174" t="str">
        <f ca="1">IFERROR(VLOOKUP(Funde_observations_osservazioni!T177,Holzabgr_mapping,2,FALSE)&amp;"", "")</f>
        <v/>
      </c>
      <c r="AD174" t="str">
        <f ca="1">IFERROR(VLOOKUP(Funde_observations_osservazioni!U177,Holzqual_mapping,2,FALSE)&amp;"", "")</f>
        <v/>
      </c>
      <c r="AE174" t="str">
        <f ca="1">IFERROR(VLOOKUP(Funde_observations_osservazioni!Z177,Table24_Near_tree[],2,FALSE)&amp;"", "")</f>
        <v/>
      </c>
      <c r="AF174" t="str">
        <f ca="1">IFERROR(VLOOKUP(Funde_observations_osservazioni!AA177,Table24_Near_tree[],2,FALSE)&amp;"", "")</f>
        <v/>
      </c>
      <c r="AG174" t="str">
        <f ca="1">IFERROR(VLOOKUP(Funde_observations_osservazioni!AB177,Table24_Near_tree[],2,FALSE)&amp;"", "")</f>
        <v/>
      </c>
      <c r="AH174" t="str">
        <f ca="1">IFERROR(VLOOKUP(Funde_observations_osservazioni!AC177,Anzfrk_mapping,2,FALSE)&amp;"", "")</f>
        <v/>
      </c>
      <c r="AI174" t="str">
        <f ca="1">IFERROR(VLOOKUP(Funde_observations_osservazioni!AD177,Sex_stage_mapping,2,FALSE)&amp;"", "")</f>
        <v/>
      </c>
      <c r="AJ174" t="str">
        <f ca="1">IFERROR(VLOOKUP(Funde_observations_osservazioni!AE177,Rust_spore_type_mapping,2,FALSE)&amp;"", "")</f>
        <v/>
      </c>
      <c r="AK174" t="str">
        <f>TRIM(Funde_observations_osservazioni!AU177)</f>
        <v/>
      </c>
      <c r="AL174" t="str">
        <f>TRIM( Funde_observations_osservazioni!AH177)</f>
        <v/>
      </c>
      <c r="AM174" t="str">
        <f>TRIM(Funde_observations_osservazioni!AI177)</f>
        <v/>
      </c>
      <c r="AN174" t="str">
        <f ca="1">IFERROR(VLOOKUP(Funde_observations_osservazioni!AG177,Table28_Herbaria[],2,FALSE)&amp;"", "")</f>
        <v/>
      </c>
      <c r="AO174" t="str">
        <f ca="1">IFERROR(VLOOKUP(Funde_observations_osservazioni!AF177,Beleg_mapping,2,FALSE)&amp;"","")</f>
        <v/>
      </c>
      <c r="AP174" t="str">
        <f>IFERROR(VLOOKUP(Funde_observations_osservazioni!AJ177,Tabelle10_literature[],2,FALSE)&amp;"", "")</f>
        <v/>
      </c>
      <c r="AQ174" t="str">
        <f>TRIM(Funde_observations_osservazioni!AV177)</f>
        <v/>
      </c>
      <c r="AR174" t="str">
        <f ca="1">IFERROR(VLOOKUP(Funde_observations_osservazioni!AK177,Rest_mapping,2,0)&amp;"","")</f>
        <v/>
      </c>
      <c r="AS174" t="str">
        <f ca="1">IFERROR(VLOOKUP(Funde_observations_osservazioni!AL177,Oeff_privat_mapping,2,0)&amp;"","")</f>
        <v/>
      </c>
      <c r="AT174" t="str">
        <f ca="1">IFERROR(VLOOKUP(Funde_observations_osservazioni!AM177,Namen_pub_mapping,2,0)&amp;"","")</f>
        <v/>
      </c>
    </row>
    <row r="175" spans="2:46" x14ac:dyDescent="0.45">
      <c r="B175" t="str">
        <f>TRIM(Funde_observations_osservazioni!B178)</f>
        <v/>
      </c>
      <c r="C175" t="str">
        <f>TRIM(Funde_observations_osservazioni!C178)</f>
        <v/>
      </c>
      <c r="D175" t="str">
        <f>TRIM(Funde_observations_osservazioni!D178)</f>
        <v/>
      </c>
      <c r="E175" t="str">
        <f>TRIM(Funde_observations_osservazioni!AN178)</f>
        <v/>
      </c>
      <c r="F175" t="str">
        <f>TRIM(Funde_observations_osservazioni!AO178)</f>
        <v/>
      </c>
      <c r="G175" t="str">
        <f>TRIM(Funde_observations_osservazioni!AP178)</f>
        <v/>
      </c>
      <c r="H175" t="str">
        <f>TRIM(Funde_observations_osservazioni!AQ178)</f>
        <v/>
      </c>
      <c r="I175" t="str">
        <f>TRIM(Funde_observations_osservazioni!AR178)</f>
        <v/>
      </c>
      <c r="J175" t="str">
        <f>TRIM(Funde_observations_osservazioni!AS178)</f>
        <v/>
      </c>
      <c r="K175" t="str">
        <f>IFERROR(VLOOKUP(Funde_observations_osservazioni!E178,Table31_Praezis[], 2, FALSE)&amp;"", "")</f>
        <v/>
      </c>
      <c r="L175" t="str">
        <f>TRIM(Funde_observations_osservazioni!AT178)</f>
        <v/>
      </c>
      <c r="M175" t="str">
        <f>TRIM(Funde_observations_osservazioni!F178)</f>
        <v/>
      </c>
      <c r="N175" t="str">
        <f>TRIM(Funde_observations_osservazioni!G178)</f>
        <v/>
      </c>
      <c r="O175" t="str">
        <f>TRIM(Funde_observations_osservazioni!H178)</f>
        <v/>
      </c>
      <c r="P175" s="161" t="str">
        <f>IF(Funde_observations_osservazioni!I178=0, "", TEXT(Funde_observations_osservazioni!I178,"dd/mm/yyyy"))</f>
        <v/>
      </c>
      <c r="Q175" t="str">
        <f>IFERROR(VLOOKUP(Funde_observations_osservazioni!J178,Table32_Datkante[],2,FALSE)&amp;"",  "")</f>
        <v/>
      </c>
      <c r="R175" t="str">
        <f>Funde_observations_osservazioni!K178&amp;""</f>
        <v/>
      </c>
      <c r="S175" t="str">
        <f>Funde_observations_osservazioni!L178&amp;""</f>
        <v/>
      </c>
      <c r="T175" t="str">
        <f>Funde_observations_osservazioni!N178&amp;""</f>
        <v/>
      </c>
      <c r="U175" t="str">
        <f>Funde_observations_osservazioni!O178&amp;""</f>
        <v/>
      </c>
      <c r="V175" t="str">
        <f>Funde_observations_osservazioni!P178&amp;""</f>
        <v/>
      </c>
      <c r="W175" t="str">
        <f ca="1">IFERROR(VLOOKUP(Funde_observations_osservazioni!V178,Table30_Delarze[],2,FALSE)&amp;"", "")</f>
        <v/>
      </c>
      <c r="X175" t="str">
        <f>IFERROR(VLOOKUP(Funde_observations_osservazioni!R178,Table6_Subgrob[],2,FALSE)&amp;"","")</f>
        <v/>
      </c>
      <c r="Y175" t="str">
        <f>IFERROR(VLOOKUP(Funde_observations_osservazioni!S178,#REF!,2,FALSE)&amp;"", "")</f>
        <v/>
      </c>
      <c r="Z175" t="str">
        <f ca="1">IFERROR(VLOOKUP(Funde_observations_osservazioni!W178,Table245_Host_tree[],2,FALSE)&amp;"", "")</f>
        <v/>
      </c>
      <c r="AA175" t="str">
        <f>TRIM(Funde_observations_osservazioni!X178)</f>
        <v/>
      </c>
      <c r="AB175" t="str">
        <f>TRIM(Funde_observations_osservazioni!Y178)</f>
        <v/>
      </c>
      <c r="AC175" t="str">
        <f ca="1">IFERROR(VLOOKUP(Funde_observations_osservazioni!T178,Holzabgr_mapping,2,FALSE)&amp;"", "")</f>
        <v/>
      </c>
      <c r="AD175" t="str">
        <f ca="1">IFERROR(VLOOKUP(Funde_observations_osservazioni!U178,Holzqual_mapping,2,FALSE)&amp;"", "")</f>
        <v/>
      </c>
      <c r="AE175" t="str">
        <f ca="1">IFERROR(VLOOKUP(Funde_observations_osservazioni!Z178,Table24_Near_tree[],2,FALSE)&amp;"", "")</f>
        <v/>
      </c>
      <c r="AF175" t="str">
        <f ca="1">IFERROR(VLOOKUP(Funde_observations_osservazioni!AA178,Table24_Near_tree[],2,FALSE)&amp;"", "")</f>
        <v/>
      </c>
      <c r="AG175" t="str">
        <f ca="1">IFERROR(VLOOKUP(Funde_observations_osservazioni!AB178,Table24_Near_tree[],2,FALSE)&amp;"", "")</f>
        <v/>
      </c>
      <c r="AH175" t="str">
        <f ca="1">IFERROR(VLOOKUP(Funde_observations_osservazioni!AC178,Anzfrk_mapping,2,FALSE)&amp;"", "")</f>
        <v/>
      </c>
      <c r="AI175" t="str">
        <f ca="1">IFERROR(VLOOKUP(Funde_observations_osservazioni!AD178,Sex_stage_mapping,2,FALSE)&amp;"", "")</f>
        <v/>
      </c>
      <c r="AJ175" t="str">
        <f ca="1">IFERROR(VLOOKUP(Funde_observations_osservazioni!AE178,Rust_spore_type_mapping,2,FALSE)&amp;"", "")</f>
        <v/>
      </c>
      <c r="AK175" t="str">
        <f>TRIM(Funde_observations_osservazioni!AU178)</f>
        <v/>
      </c>
      <c r="AL175" t="str">
        <f>TRIM( Funde_observations_osservazioni!AH178)</f>
        <v/>
      </c>
      <c r="AM175" t="str">
        <f>TRIM(Funde_observations_osservazioni!AI178)</f>
        <v/>
      </c>
      <c r="AN175" t="str">
        <f ca="1">IFERROR(VLOOKUP(Funde_observations_osservazioni!AG178,Table28_Herbaria[],2,FALSE)&amp;"", "")</f>
        <v/>
      </c>
      <c r="AO175" t="str">
        <f ca="1">IFERROR(VLOOKUP(Funde_observations_osservazioni!AF178,Beleg_mapping,2,FALSE)&amp;"","")</f>
        <v/>
      </c>
      <c r="AP175" t="str">
        <f>IFERROR(VLOOKUP(Funde_observations_osservazioni!AJ178,Tabelle10_literature[],2,FALSE)&amp;"", "")</f>
        <v/>
      </c>
      <c r="AQ175" t="str">
        <f>TRIM(Funde_observations_osservazioni!AV178)</f>
        <v/>
      </c>
      <c r="AR175" t="str">
        <f ca="1">IFERROR(VLOOKUP(Funde_observations_osservazioni!AK178,Rest_mapping,2,0)&amp;"","")</f>
        <v/>
      </c>
      <c r="AS175" t="str">
        <f ca="1">IFERROR(VLOOKUP(Funde_observations_osservazioni!AL178,Oeff_privat_mapping,2,0)&amp;"","")</f>
        <v/>
      </c>
      <c r="AT175" t="str">
        <f ca="1">IFERROR(VLOOKUP(Funde_observations_osservazioni!AM178,Namen_pub_mapping,2,0)&amp;"","")</f>
        <v/>
      </c>
    </row>
    <row r="176" spans="2:46" x14ac:dyDescent="0.45">
      <c r="B176" t="str">
        <f>TRIM(Funde_observations_osservazioni!B179)</f>
        <v/>
      </c>
      <c r="C176" t="str">
        <f>TRIM(Funde_observations_osservazioni!C179)</f>
        <v/>
      </c>
      <c r="D176" t="str">
        <f>TRIM(Funde_observations_osservazioni!D179)</f>
        <v/>
      </c>
      <c r="E176" t="str">
        <f>TRIM(Funde_observations_osservazioni!AN179)</f>
        <v/>
      </c>
      <c r="F176" t="str">
        <f>TRIM(Funde_observations_osservazioni!AO179)</f>
        <v/>
      </c>
      <c r="G176" t="str">
        <f>TRIM(Funde_observations_osservazioni!AP179)</f>
        <v/>
      </c>
      <c r="H176" t="str">
        <f>TRIM(Funde_observations_osservazioni!AQ179)</f>
        <v/>
      </c>
      <c r="I176" t="str">
        <f>TRIM(Funde_observations_osservazioni!AR179)</f>
        <v/>
      </c>
      <c r="J176" t="str">
        <f>TRIM(Funde_observations_osservazioni!AS179)</f>
        <v/>
      </c>
      <c r="K176" t="str">
        <f>IFERROR(VLOOKUP(Funde_observations_osservazioni!E179,Table31_Praezis[], 2, FALSE)&amp;"", "")</f>
        <v/>
      </c>
      <c r="L176" t="str">
        <f>TRIM(Funde_observations_osservazioni!AT179)</f>
        <v/>
      </c>
      <c r="M176" t="str">
        <f>TRIM(Funde_observations_osservazioni!F179)</f>
        <v/>
      </c>
      <c r="N176" t="str">
        <f>TRIM(Funde_observations_osservazioni!G179)</f>
        <v/>
      </c>
      <c r="O176" t="str">
        <f>TRIM(Funde_observations_osservazioni!H179)</f>
        <v/>
      </c>
      <c r="P176" s="161" t="str">
        <f>IF(Funde_observations_osservazioni!I179=0, "", TEXT(Funde_observations_osservazioni!I179,"dd/mm/yyyy"))</f>
        <v/>
      </c>
      <c r="Q176" t="str">
        <f>IFERROR(VLOOKUP(Funde_observations_osservazioni!J179,Table32_Datkante[],2,FALSE)&amp;"",  "")</f>
        <v/>
      </c>
      <c r="R176" t="str">
        <f>Funde_observations_osservazioni!K179&amp;""</f>
        <v/>
      </c>
      <c r="S176" t="str">
        <f>Funde_observations_osservazioni!L179&amp;""</f>
        <v/>
      </c>
      <c r="T176" t="str">
        <f>Funde_observations_osservazioni!N179&amp;""</f>
        <v/>
      </c>
      <c r="U176" t="str">
        <f>Funde_observations_osservazioni!O179&amp;""</f>
        <v/>
      </c>
      <c r="V176" t="str">
        <f>Funde_observations_osservazioni!P179&amp;""</f>
        <v/>
      </c>
      <c r="W176" t="str">
        <f ca="1">IFERROR(VLOOKUP(Funde_observations_osservazioni!V179,Table30_Delarze[],2,FALSE)&amp;"", "")</f>
        <v/>
      </c>
      <c r="X176" t="str">
        <f>IFERROR(VLOOKUP(Funde_observations_osservazioni!R179,Table6_Subgrob[],2,FALSE)&amp;"","")</f>
        <v/>
      </c>
      <c r="Y176" t="str">
        <f>IFERROR(VLOOKUP(Funde_observations_osservazioni!S179,#REF!,2,FALSE)&amp;"", "")</f>
        <v/>
      </c>
      <c r="Z176" t="str">
        <f ca="1">IFERROR(VLOOKUP(Funde_observations_osservazioni!W179,Table245_Host_tree[],2,FALSE)&amp;"", "")</f>
        <v/>
      </c>
      <c r="AA176" t="str">
        <f>TRIM(Funde_observations_osservazioni!X179)</f>
        <v/>
      </c>
      <c r="AB176" t="str">
        <f>TRIM(Funde_observations_osservazioni!Y179)</f>
        <v/>
      </c>
      <c r="AC176" t="str">
        <f ca="1">IFERROR(VLOOKUP(Funde_observations_osservazioni!T179,Holzabgr_mapping,2,FALSE)&amp;"", "")</f>
        <v/>
      </c>
      <c r="AD176" t="str">
        <f ca="1">IFERROR(VLOOKUP(Funde_observations_osservazioni!U179,Holzqual_mapping,2,FALSE)&amp;"", "")</f>
        <v/>
      </c>
      <c r="AE176" t="str">
        <f ca="1">IFERROR(VLOOKUP(Funde_observations_osservazioni!Z179,Table24_Near_tree[],2,FALSE)&amp;"", "")</f>
        <v/>
      </c>
      <c r="AF176" t="str">
        <f ca="1">IFERROR(VLOOKUP(Funde_observations_osservazioni!AA179,Table24_Near_tree[],2,FALSE)&amp;"", "")</f>
        <v/>
      </c>
      <c r="AG176" t="str">
        <f ca="1">IFERROR(VLOOKUP(Funde_observations_osservazioni!AB179,Table24_Near_tree[],2,FALSE)&amp;"", "")</f>
        <v/>
      </c>
      <c r="AH176" t="str">
        <f ca="1">IFERROR(VLOOKUP(Funde_observations_osservazioni!AC179,Anzfrk_mapping,2,FALSE)&amp;"", "")</f>
        <v/>
      </c>
      <c r="AI176" t="str">
        <f ca="1">IFERROR(VLOOKUP(Funde_observations_osservazioni!AD179,Sex_stage_mapping,2,FALSE)&amp;"", "")</f>
        <v/>
      </c>
      <c r="AJ176" t="str">
        <f ca="1">IFERROR(VLOOKUP(Funde_observations_osservazioni!AE179,Rust_spore_type_mapping,2,FALSE)&amp;"", "")</f>
        <v/>
      </c>
      <c r="AK176" t="str">
        <f>TRIM(Funde_observations_osservazioni!AU179)</f>
        <v/>
      </c>
      <c r="AL176" t="str">
        <f>TRIM( Funde_observations_osservazioni!AH179)</f>
        <v/>
      </c>
      <c r="AM176" t="str">
        <f>TRIM(Funde_observations_osservazioni!AI179)</f>
        <v/>
      </c>
      <c r="AN176" t="str">
        <f ca="1">IFERROR(VLOOKUP(Funde_observations_osservazioni!AG179,Table28_Herbaria[],2,FALSE)&amp;"", "")</f>
        <v/>
      </c>
      <c r="AO176" t="str">
        <f ca="1">IFERROR(VLOOKUP(Funde_observations_osservazioni!AF179,Beleg_mapping,2,FALSE)&amp;"","")</f>
        <v/>
      </c>
      <c r="AP176" t="str">
        <f>IFERROR(VLOOKUP(Funde_observations_osservazioni!AJ179,Tabelle10_literature[],2,FALSE)&amp;"", "")</f>
        <v/>
      </c>
      <c r="AQ176" t="str">
        <f>TRIM(Funde_observations_osservazioni!AV179)</f>
        <v/>
      </c>
      <c r="AR176" t="str">
        <f ca="1">IFERROR(VLOOKUP(Funde_observations_osservazioni!AK179,Rest_mapping,2,0)&amp;"","")</f>
        <v/>
      </c>
      <c r="AS176" t="str">
        <f ca="1">IFERROR(VLOOKUP(Funde_observations_osservazioni!AL179,Oeff_privat_mapping,2,0)&amp;"","")</f>
        <v/>
      </c>
      <c r="AT176" t="str">
        <f ca="1">IFERROR(VLOOKUP(Funde_observations_osservazioni!AM179,Namen_pub_mapping,2,0)&amp;"","")</f>
        <v/>
      </c>
    </row>
    <row r="177" spans="2:46" x14ac:dyDescent="0.45">
      <c r="B177" t="str">
        <f>TRIM(Funde_observations_osservazioni!B180)</f>
        <v/>
      </c>
      <c r="C177" t="str">
        <f>TRIM(Funde_observations_osservazioni!C180)</f>
        <v/>
      </c>
      <c r="D177" t="str">
        <f>TRIM(Funde_observations_osservazioni!D180)</f>
        <v/>
      </c>
      <c r="E177" t="str">
        <f>TRIM(Funde_observations_osservazioni!AN180)</f>
        <v/>
      </c>
      <c r="F177" t="str">
        <f>TRIM(Funde_observations_osservazioni!AO180)</f>
        <v/>
      </c>
      <c r="G177" t="str">
        <f>TRIM(Funde_observations_osservazioni!AP180)</f>
        <v/>
      </c>
      <c r="H177" t="str">
        <f>TRIM(Funde_observations_osservazioni!AQ180)</f>
        <v/>
      </c>
      <c r="I177" t="str">
        <f>TRIM(Funde_observations_osservazioni!AR180)</f>
        <v/>
      </c>
      <c r="J177" t="str">
        <f>TRIM(Funde_observations_osservazioni!AS180)</f>
        <v/>
      </c>
      <c r="K177" t="str">
        <f>IFERROR(VLOOKUP(Funde_observations_osservazioni!E180,Table31_Praezis[], 2, FALSE)&amp;"", "")</f>
        <v/>
      </c>
      <c r="L177" t="str">
        <f>TRIM(Funde_observations_osservazioni!AT180)</f>
        <v/>
      </c>
      <c r="M177" t="str">
        <f>TRIM(Funde_observations_osservazioni!F180)</f>
        <v/>
      </c>
      <c r="N177" t="str">
        <f>TRIM(Funde_observations_osservazioni!G180)</f>
        <v/>
      </c>
      <c r="O177" t="str">
        <f>TRIM(Funde_observations_osservazioni!H180)</f>
        <v/>
      </c>
      <c r="P177" s="161" t="str">
        <f>IF(Funde_observations_osservazioni!I180=0, "", TEXT(Funde_observations_osservazioni!I180,"dd/mm/yyyy"))</f>
        <v/>
      </c>
      <c r="Q177" t="str">
        <f>IFERROR(VLOOKUP(Funde_observations_osservazioni!J180,Table32_Datkante[],2,FALSE)&amp;"",  "")</f>
        <v/>
      </c>
      <c r="R177" t="str">
        <f>Funde_observations_osservazioni!K180&amp;""</f>
        <v/>
      </c>
      <c r="S177" t="str">
        <f>Funde_observations_osservazioni!L180&amp;""</f>
        <v/>
      </c>
      <c r="T177" t="str">
        <f>Funde_observations_osservazioni!N180&amp;""</f>
        <v/>
      </c>
      <c r="U177" t="str">
        <f>Funde_observations_osservazioni!O180&amp;""</f>
        <v/>
      </c>
      <c r="V177" t="str">
        <f>Funde_observations_osservazioni!P180&amp;""</f>
        <v/>
      </c>
      <c r="W177" t="str">
        <f ca="1">IFERROR(VLOOKUP(Funde_observations_osservazioni!V180,Table30_Delarze[],2,FALSE)&amp;"", "")</f>
        <v/>
      </c>
      <c r="X177" t="str">
        <f>IFERROR(VLOOKUP(Funde_observations_osservazioni!R180,Table6_Subgrob[],2,FALSE)&amp;"","")</f>
        <v/>
      </c>
      <c r="Y177" t="str">
        <f>IFERROR(VLOOKUP(Funde_observations_osservazioni!S180,#REF!,2,FALSE)&amp;"", "")</f>
        <v/>
      </c>
      <c r="Z177" t="str">
        <f ca="1">IFERROR(VLOOKUP(Funde_observations_osservazioni!W180,Table245_Host_tree[],2,FALSE)&amp;"", "")</f>
        <v/>
      </c>
      <c r="AA177" t="str">
        <f>TRIM(Funde_observations_osservazioni!X180)</f>
        <v/>
      </c>
      <c r="AB177" t="str">
        <f>TRIM(Funde_observations_osservazioni!Y180)</f>
        <v/>
      </c>
      <c r="AC177" t="str">
        <f ca="1">IFERROR(VLOOKUP(Funde_observations_osservazioni!T180,Holzabgr_mapping,2,FALSE)&amp;"", "")</f>
        <v/>
      </c>
      <c r="AD177" t="str">
        <f ca="1">IFERROR(VLOOKUP(Funde_observations_osservazioni!U180,Holzqual_mapping,2,FALSE)&amp;"", "")</f>
        <v/>
      </c>
      <c r="AE177" t="str">
        <f ca="1">IFERROR(VLOOKUP(Funde_observations_osservazioni!Z180,Table24_Near_tree[],2,FALSE)&amp;"", "")</f>
        <v/>
      </c>
      <c r="AF177" t="str">
        <f ca="1">IFERROR(VLOOKUP(Funde_observations_osservazioni!AA180,Table24_Near_tree[],2,FALSE)&amp;"", "")</f>
        <v/>
      </c>
      <c r="AG177" t="str">
        <f ca="1">IFERROR(VLOOKUP(Funde_observations_osservazioni!AB180,Table24_Near_tree[],2,FALSE)&amp;"", "")</f>
        <v/>
      </c>
      <c r="AH177" t="str">
        <f ca="1">IFERROR(VLOOKUP(Funde_observations_osservazioni!AC180,Anzfrk_mapping,2,FALSE)&amp;"", "")</f>
        <v/>
      </c>
      <c r="AI177" t="str">
        <f ca="1">IFERROR(VLOOKUP(Funde_observations_osservazioni!AD180,Sex_stage_mapping,2,FALSE)&amp;"", "")</f>
        <v/>
      </c>
      <c r="AJ177" t="str">
        <f ca="1">IFERROR(VLOOKUP(Funde_observations_osservazioni!AE180,Rust_spore_type_mapping,2,FALSE)&amp;"", "")</f>
        <v/>
      </c>
      <c r="AK177" t="str">
        <f>TRIM(Funde_observations_osservazioni!AU180)</f>
        <v/>
      </c>
      <c r="AL177" t="str">
        <f>TRIM( Funde_observations_osservazioni!AH180)</f>
        <v/>
      </c>
      <c r="AM177" t="str">
        <f>TRIM(Funde_observations_osservazioni!AI180)</f>
        <v/>
      </c>
      <c r="AN177" t="str">
        <f ca="1">IFERROR(VLOOKUP(Funde_observations_osservazioni!AG180,Table28_Herbaria[],2,FALSE)&amp;"", "")</f>
        <v/>
      </c>
      <c r="AO177" t="str">
        <f ca="1">IFERROR(VLOOKUP(Funde_observations_osservazioni!AF180,Beleg_mapping,2,FALSE)&amp;"","")</f>
        <v/>
      </c>
      <c r="AP177" t="str">
        <f>IFERROR(VLOOKUP(Funde_observations_osservazioni!AJ180,Tabelle10_literature[],2,FALSE)&amp;"", "")</f>
        <v/>
      </c>
      <c r="AQ177" t="str">
        <f>TRIM(Funde_observations_osservazioni!AV180)</f>
        <v/>
      </c>
      <c r="AR177" t="str">
        <f ca="1">IFERROR(VLOOKUP(Funde_observations_osservazioni!AK180,Rest_mapping,2,0)&amp;"","")</f>
        <v/>
      </c>
      <c r="AS177" t="str">
        <f ca="1">IFERROR(VLOOKUP(Funde_observations_osservazioni!AL180,Oeff_privat_mapping,2,0)&amp;"","")</f>
        <v/>
      </c>
      <c r="AT177" t="str">
        <f ca="1">IFERROR(VLOOKUP(Funde_observations_osservazioni!AM180,Namen_pub_mapping,2,0)&amp;"","")</f>
        <v/>
      </c>
    </row>
    <row r="178" spans="2:46" x14ac:dyDescent="0.45">
      <c r="B178" t="str">
        <f>TRIM(Funde_observations_osservazioni!B181)</f>
        <v/>
      </c>
      <c r="C178" t="str">
        <f>TRIM(Funde_observations_osservazioni!C181)</f>
        <v/>
      </c>
      <c r="D178" t="str">
        <f>TRIM(Funde_observations_osservazioni!D181)</f>
        <v/>
      </c>
      <c r="E178" t="str">
        <f>TRIM(Funde_observations_osservazioni!AN181)</f>
        <v/>
      </c>
      <c r="F178" t="str">
        <f>TRIM(Funde_observations_osservazioni!AO181)</f>
        <v/>
      </c>
      <c r="G178" t="str">
        <f>TRIM(Funde_observations_osservazioni!AP181)</f>
        <v/>
      </c>
      <c r="H178" t="str">
        <f>TRIM(Funde_observations_osservazioni!AQ181)</f>
        <v/>
      </c>
      <c r="I178" t="str">
        <f>TRIM(Funde_observations_osservazioni!AR181)</f>
        <v/>
      </c>
      <c r="J178" t="str">
        <f>TRIM(Funde_observations_osservazioni!AS181)</f>
        <v/>
      </c>
      <c r="K178" t="str">
        <f>IFERROR(VLOOKUP(Funde_observations_osservazioni!E181,Table31_Praezis[], 2, FALSE)&amp;"", "")</f>
        <v/>
      </c>
      <c r="L178" t="str">
        <f>TRIM(Funde_observations_osservazioni!AT181)</f>
        <v/>
      </c>
      <c r="M178" t="str">
        <f>TRIM(Funde_observations_osservazioni!F181)</f>
        <v/>
      </c>
      <c r="N178" t="str">
        <f>TRIM(Funde_observations_osservazioni!G181)</f>
        <v/>
      </c>
      <c r="O178" t="str">
        <f>TRIM(Funde_observations_osservazioni!H181)</f>
        <v/>
      </c>
      <c r="P178" s="161" t="str">
        <f>IF(Funde_observations_osservazioni!I181=0, "", TEXT(Funde_observations_osservazioni!I181,"dd/mm/yyyy"))</f>
        <v/>
      </c>
      <c r="Q178" t="str">
        <f>IFERROR(VLOOKUP(Funde_observations_osservazioni!J181,Table32_Datkante[],2,FALSE)&amp;"",  "")</f>
        <v/>
      </c>
      <c r="R178" t="str">
        <f>Funde_observations_osservazioni!K181&amp;""</f>
        <v/>
      </c>
      <c r="S178" t="str">
        <f>Funde_observations_osservazioni!L181&amp;""</f>
        <v/>
      </c>
      <c r="T178" t="str">
        <f>Funde_observations_osservazioni!N181&amp;""</f>
        <v/>
      </c>
      <c r="U178" t="str">
        <f>Funde_observations_osservazioni!O181&amp;""</f>
        <v/>
      </c>
      <c r="V178" t="str">
        <f>Funde_observations_osservazioni!P181&amp;""</f>
        <v/>
      </c>
      <c r="W178" t="str">
        <f ca="1">IFERROR(VLOOKUP(Funde_observations_osservazioni!V181,Table30_Delarze[],2,FALSE)&amp;"", "")</f>
        <v/>
      </c>
      <c r="X178" t="str">
        <f>IFERROR(VLOOKUP(Funde_observations_osservazioni!R181,Table6_Subgrob[],2,FALSE)&amp;"","")</f>
        <v/>
      </c>
      <c r="Y178" t="str">
        <f>IFERROR(VLOOKUP(Funde_observations_osservazioni!S181,#REF!,2,FALSE)&amp;"", "")</f>
        <v/>
      </c>
      <c r="Z178" t="str">
        <f ca="1">IFERROR(VLOOKUP(Funde_observations_osservazioni!W181,Table245_Host_tree[],2,FALSE)&amp;"", "")</f>
        <v/>
      </c>
      <c r="AA178" t="str">
        <f>TRIM(Funde_observations_osservazioni!X181)</f>
        <v/>
      </c>
      <c r="AB178" t="str">
        <f>TRIM(Funde_observations_osservazioni!Y181)</f>
        <v/>
      </c>
      <c r="AC178" t="str">
        <f ca="1">IFERROR(VLOOKUP(Funde_observations_osservazioni!T181,Holzabgr_mapping,2,FALSE)&amp;"", "")</f>
        <v/>
      </c>
      <c r="AD178" t="str">
        <f ca="1">IFERROR(VLOOKUP(Funde_observations_osservazioni!U181,Holzqual_mapping,2,FALSE)&amp;"", "")</f>
        <v/>
      </c>
      <c r="AE178" t="str">
        <f ca="1">IFERROR(VLOOKUP(Funde_observations_osservazioni!Z181,Table24_Near_tree[],2,FALSE)&amp;"", "")</f>
        <v/>
      </c>
      <c r="AF178" t="str">
        <f ca="1">IFERROR(VLOOKUP(Funde_observations_osservazioni!AA181,Table24_Near_tree[],2,FALSE)&amp;"", "")</f>
        <v/>
      </c>
      <c r="AG178" t="str">
        <f ca="1">IFERROR(VLOOKUP(Funde_observations_osservazioni!AB181,Table24_Near_tree[],2,FALSE)&amp;"", "")</f>
        <v/>
      </c>
      <c r="AH178" t="str">
        <f ca="1">IFERROR(VLOOKUP(Funde_observations_osservazioni!AC181,Anzfrk_mapping,2,FALSE)&amp;"", "")</f>
        <v/>
      </c>
      <c r="AI178" t="str">
        <f ca="1">IFERROR(VLOOKUP(Funde_observations_osservazioni!AD181,Sex_stage_mapping,2,FALSE)&amp;"", "")</f>
        <v/>
      </c>
      <c r="AJ178" t="str">
        <f ca="1">IFERROR(VLOOKUP(Funde_observations_osservazioni!AE181,Rust_spore_type_mapping,2,FALSE)&amp;"", "")</f>
        <v/>
      </c>
      <c r="AK178" t="str">
        <f>TRIM(Funde_observations_osservazioni!AU181)</f>
        <v/>
      </c>
      <c r="AL178" t="str">
        <f>TRIM( Funde_observations_osservazioni!AH181)</f>
        <v/>
      </c>
      <c r="AM178" t="str">
        <f>TRIM(Funde_observations_osservazioni!AI181)</f>
        <v/>
      </c>
      <c r="AN178" t="str">
        <f ca="1">IFERROR(VLOOKUP(Funde_observations_osservazioni!AG181,Table28_Herbaria[],2,FALSE)&amp;"", "")</f>
        <v/>
      </c>
      <c r="AO178" t="str">
        <f ca="1">IFERROR(VLOOKUP(Funde_observations_osservazioni!AF181,Beleg_mapping,2,FALSE)&amp;"","")</f>
        <v/>
      </c>
      <c r="AP178" t="str">
        <f>IFERROR(VLOOKUP(Funde_observations_osservazioni!AJ181,Tabelle10_literature[],2,FALSE)&amp;"", "")</f>
        <v/>
      </c>
      <c r="AQ178" t="str">
        <f>TRIM(Funde_observations_osservazioni!AV181)</f>
        <v/>
      </c>
      <c r="AR178" t="str">
        <f ca="1">IFERROR(VLOOKUP(Funde_observations_osservazioni!AK181,Rest_mapping,2,0)&amp;"","")</f>
        <v/>
      </c>
      <c r="AS178" t="str">
        <f ca="1">IFERROR(VLOOKUP(Funde_observations_osservazioni!AL181,Oeff_privat_mapping,2,0)&amp;"","")</f>
        <v/>
      </c>
      <c r="AT178" t="str">
        <f ca="1">IFERROR(VLOOKUP(Funde_observations_osservazioni!AM181,Namen_pub_mapping,2,0)&amp;"","")</f>
        <v/>
      </c>
    </row>
    <row r="179" spans="2:46" x14ac:dyDescent="0.45">
      <c r="B179" t="str">
        <f>TRIM(Funde_observations_osservazioni!B182)</f>
        <v/>
      </c>
      <c r="C179" t="str">
        <f>TRIM(Funde_observations_osservazioni!C182)</f>
        <v/>
      </c>
      <c r="D179" t="str">
        <f>TRIM(Funde_observations_osservazioni!D182)</f>
        <v/>
      </c>
      <c r="E179" t="str">
        <f>TRIM(Funde_observations_osservazioni!AN182)</f>
        <v/>
      </c>
      <c r="F179" t="str">
        <f>TRIM(Funde_observations_osservazioni!AO182)</f>
        <v/>
      </c>
      <c r="G179" t="str">
        <f>TRIM(Funde_observations_osservazioni!AP182)</f>
        <v/>
      </c>
      <c r="H179" t="str">
        <f>TRIM(Funde_observations_osservazioni!AQ182)</f>
        <v/>
      </c>
      <c r="I179" t="str">
        <f>TRIM(Funde_observations_osservazioni!AR182)</f>
        <v/>
      </c>
      <c r="J179" t="str">
        <f>TRIM(Funde_observations_osservazioni!AS182)</f>
        <v/>
      </c>
      <c r="K179" t="str">
        <f>IFERROR(VLOOKUP(Funde_observations_osservazioni!E182,Table31_Praezis[], 2, FALSE)&amp;"", "")</f>
        <v/>
      </c>
      <c r="L179" t="str">
        <f>TRIM(Funde_observations_osservazioni!AT182)</f>
        <v/>
      </c>
      <c r="M179" t="str">
        <f>TRIM(Funde_observations_osservazioni!F182)</f>
        <v/>
      </c>
      <c r="N179" t="str">
        <f>TRIM(Funde_observations_osservazioni!G182)</f>
        <v/>
      </c>
      <c r="O179" t="str">
        <f>TRIM(Funde_observations_osservazioni!H182)</f>
        <v/>
      </c>
      <c r="P179" s="161" t="str">
        <f>IF(Funde_observations_osservazioni!I182=0, "", TEXT(Funde_observations_osservazioni!I182,"dd/mm/yyyy"))</f>
        <v/>
      </c>
      <c r="Q179" t="str">
        <f>IFERROR(VLOOKUP(Funde_observations_osservazioni!J182,Table32_Datkante[],2,FALSE)&amp;"",  "")</f>
        <v/>
      </c>
      <c r="R179" t="str">
        <f>Funde_observations_osservazioni!K182&amp;""</f>
        <v/>
      </c>
      <c r="S179" t="str">
        <f>Funde_observations_osservazioni!L182&amp;""</f>
        <v/>
      </c>
      <c r="T179" t="str">
        <f>Funde_observations_osservazioni!N182&amp;""</f>
        <v/>
      </c>
      <c r="U179" t="str">
        <f>Funde_observations_osservazioni!O182&amp;""</f>
        <v/>
      </c>
      <c r="V179" t="str">
        <f>Funde_observations_osservazioni!P182&amp;""</f>
        <v/>
      </c>
      <c r="W179" t="str">
        <f ca="1">IFERROR(VLOOKUP(Funde_observations_osservazioni!V182,Table30_Delarze[],2,FALSE)&amp;"", "")</f>
        <v/>
      </c>
      <c r="X179" t="str">
        <f>IFERROR(VLOOKUP(Funde_observations_osservazioni!R182,Table6_Subgrob[],2,FALSE)&amp;"","")</f>
        <v/>
      </c>
      <c r="Y179" t="str">
        <f>IFERROR(VLOOKUP(Funde_observations_osservazioni!S182,#REF!,2,FALSE)&amp;"", "")</f>
        <v/>
      </c>
      <c r="Z179" t="str">
        <f ca="1">IFERROR(VLOOKUP(Funde_observations_osservazioni!W182,Table245_Host_tree[],2,FALSE)&amp;"", "")</f>
        <v/>
      </c>
      <c r="AA179" t="str">
        <f>TRIM(Funde_observations_osservazioni!X182)</f>
        <v/>
      </c>
      <c r="AB179" t="str">
        <f>TRIM(Funde_observations_osservazioni!Y182)</f>
        <v/>
      </c>
      <c r="AC179" t="str">
        <f ca="1">IFERROR(VLOOKUP(Funde_observations_osservazioni!T182,Holzabgr_mapping,2,FALSE)&amp;"", "")</f>
        <v/>
      </c>
      <c r="AD179" t="str">
        <f ca="1">IFERROR(VLOOKUP(Funde_observations_osservazioni!U182,Holzqual_mapping,2,FALSE)&amp;"", "")</f>
        <v/>
      </c>
      <c r="AE179" t="str">
        <f ca="1">IFERROR(VLOOKUP(Funde_observations_osservazioni!Z182,Table24_Near_tree[],2,FALSE)&amp;"", "")</f>
        <v/>
      </c>
      <c r="AF179" t="str">
        <f ca="1">IFERROR(VLOOKUP(Funde_observations_osservazioni!AA182,Table24_Near_tree[],2,FALSE)&amp;"", "")</f>
        <v/>
      </c>
      <c r="AG179" t="str">
        <f ca="1">IFERROR(VLOOKUP(Funde_observations_osservazioni!AB182,Table24_Near_tree[],2,FALSE)&amp;"", "")</f>
        <v/>
      </c>
      <c r="AH179" t="str">
        <f ca="1">IFERROR(VLOOKUP(Funde_observations_osservazioni!AC182,Anzfrk_mapping,2,FALSE)&amp;"", "")</f>
        <v/>
      </c>
      <c r="AI179" t="str">
        <f ca="1">IFERROR(VLOOKUP(Funde_observations_osservazioni!AD182,Sex_stage_mapping,2,FALSE)&amp;"", "")</f>
        <v/>
      </c>
      <c r="AJ179" t="str">
        <f ca="1">IFERROR(VLOOKUP(Funde_observations_osservazioni!AE182,Rust_spore_type_mapping,2,FALSE)&amp;"", "")</f>
        <v/>
      </c>
      <c r="AK179" t="str">
        <f>TRIM(Funde_observations_osservazioni!AU182)</f>
        <v/>
      </c>
      <c r="AL179" t="str">
        <f>TRIM( Funde_observations_osservazioni!AH182)</f>
        <v/>
      </c>
      <c r="AM179" t="str">
        <f>TRIM(Funde_observations_osservazioni!AI182)</f>
        <v/>
      </c>
      <c r="AN179" t="str">
        <f ca="1">IFERROR(VLOOKUP(Funde_observations_osservazioni!AG182,Table28_Herbaria[],2,FALSE)&amp;"", "")</f>
        <v/>
      </c>
      <c r="AO179" t="str">
        <f ca="1">IFERROR(VLOOKUP(Funde_observations_osservazioni!AF182,Beleg_mapping,2,FALSE)&amp;"","")</f>
        <v/>
      </c>
      <c r="AP179" t="str">
        <f>IFERROR(VLOOKUP(Funde_observations_osservazioni!AJ182,Tabelle10_literature[],2,FALSE)&amp;"", "")</f>
        <v/>
      </c>
      <c r="AQ179" t="str">
        <f>TRIM(Funde_observations_osservazioni!AV182)</f>
        <v/>
      </c>
      <c r="AR179" t="str">
        <f ca="1">IFERROR(VLOOKUP(Funde_observations_osservazioni!AK182,Rest_mapping,2,0)&amp;"","")</f>
        <v/>
      </c>
      <c r="AS179" t="str">
        <f ca="1">IFERROR(VLOOKUP(Funde_observations_osservazioni!AL182,Oeff_privat_mapping,2,0)&amp;"","")</f>
        <v/>
      </c>
      <c r="AT179" t="str">
        <f ca="1">IFERROR(VLOOKUP(Funde_observations_osservazioni!AM182,Namen_pub_mapping,2,0)&amp;"","")</f>
        <v/>
      </c>
    </row>
    <row r="180" spans="2:46" x14ac:dyDescent="0.45">
      <c r="B180" t="str">
        <f>TRIM(Funde_observations_osservazioni!B183)</f>
        <v/>
      </c>
      <c r="C180" t="str">
        <f>TRIM(Funde_observations_osservazioni!C183)</f>
        <v/>
      </c>
      <c r="D180" t="str">
        <f>TRIM(Funde_observations_osservazioni!D183)</f>
        <v/>
      </c>
      <c r="E180" t="str">
        <f>TRIM(Funde_observations_osservazioni!AN183)</f>
        <v/>
      </c>
      <c r="F180" t="str">
        <f>TRIM(Funde_observations_osservazioni!AO183)</f>
        <v/>
      </c>
      <c r="G180" t="str">
        <f>TRIM(Funde_observations_osservazioni!AP183)</f>
        <v/>
      </c>
      <c r="H180" t="str">
        <f>TRIM(Funde_observations_osservazioni!AQ183)</f>
        <v/>
      </c>
      <c r="I180" t="str">
        <f>TRIM(Funde_observations_osservazioni!AR183)</f>
        <v/>
      </c>
      <c r="J180" t="str">
        <f>TRIM(Funde_observations_osservazioni!AS183)</f>
        <v/>
      </c>
      <c r="K180" t="str">
        <f>IFERROR(VLOOKUP(Funde_observations_osservazioni!E183,Table31_Praezis[], 2, FALSE)&amp;"", "")</f>
        <v/>
      </c>
      <c r="L180" t="str">
        <f>TRIM(Funde_observations_osservazioni!AT183)</f>
        <v/>
      </c>
      <c r="M180" t="str">
        <f>TRIM(Funde_observations_osservazioni!F183)</f>
        <v/>
      </c>
      <c r="N180" t="str">
        <f>TRIM(Funde_observations_osservazioni!G183)</f>
        <v/>
      </c>
      <c r="O180" t="str">
        <f>TRIM(Funde_observations_osservazioni!H183)</f>
        <v/>
      </c>
      <c r="P180" s="161" t="str">
        <f>IF(Funde_observations_osservazioni!I183=0, "", TEXT(Funde_observations_osservazioni!I183,"dd/mm/yyyy"))</f>
        <v/>
      </c>
      <c r="Q180" t="str">
        <f>IFERROR(VLOOKUP(Funde_observations_osservazioni!J183,Table32_Datkante[],2,FALSE)&amp;"",  "")</f>
        <v/>
      </c>
      <c r="R180" t="str">
        <f>Funde_observations_osservazioni!K183&amp;""</f>
        <v/>
      </c>
      <c r="S180" t="str">
        <f>Funde_observations_osservazioni!L183&amp;""</f>
        <v/>
      </c>
      <c r="T180" t="str">
        <f>Funde_observations_osservazioni!N183&amp;""</f>
        <v/>
      </c>
      <c r="U180" t="str">
        <f>Funde_observations_osservazioni!O183&amp;""</f>
        <v/>
      </c>
      <c r="V180" t="str">
        <f>Funde_observations_osservazioni!P183&amp;""</f>
        <v/>
      </c>
      <c r="W180" t="str">
        <f ca="1">IFERROR(VLOOKUP(Funde_observations_osservazioni!V183,Table30_Delarze[],2,FALSE)&amp;"", "")</f>
        <v/>
      </c>
      <c r="X180" t="str">
        <f>IFERROR(VLOOKUP(Funde_observations_osservazioni!R183,Table6_Subgrob[],2,FALSE)&amp;"","")</f>
        <v/>
      </c>
      <c r="Y180" t="str">
        <f>IFERROR(VLOOKUP(Funde_observations_osservazioni!S183,#REF!,2,FALSE)&amp;"", "")</f>
        <v/>
      </c>
      <c r="Z180" t="str">
        <f ca="1">IFERROR(VLOOKUP(Funde_observations_osservazioni!W183,Table245_Host_tree[],2,FALSE)&amp;"", "")</f>
        <v/>
      </c>
      <c r="AA180" t="str">
        <f>TRIM(Funde_observations_osservazioni!X183)</f>
        <v/>
      </c>
      <c r="AB180" t="str">
        <f>TRIM(Funde_observations_osservazioni!Y183)</f>
        <v/>
      </c>
      <c r="AC180" t="str">
        <f ca="1">IFERROR(VLOOKUP(Funde_observations_osservazioni!T183,Holzabgr_mapping,2,FALSE)&amp;"", "")</f>
        <v/>
      </c>
      <c r="AD180" t="str">
        <f ca="1">IFERROR(VLOOKUP(Funde_observations_osservazioni!U183,Holzqual_mapping,2,FALSE)&amp;"", "")</f>
        <v/>
      </c>
      <c r="AE180" t="str">
        <f ca="1">IFERROR(VLOOKUP(Funde_observations_osservazioni!Z183,Table24_Near_tree[],2,FALSE)&amp;"", "")</f>
        <v/>
      </c>
      <c r="AF180" t="str">
        <f ca="1">IFERROR(VLOOKUP(Funde_observations_osservazioni!AA183,Table24_Near_tree[],2,FALSE)&amp;"", "")</f>
        <v/>
      </c>
      <c r="AG180" t="str">
        <f ca="1">IFERROR(VLOOKUP(Funde_observations_osservazioni!AB183,Table24_Near_tree[],2,FALSE)&amp;"", "")</f>
        <v/>
      </c>
      <c r="AH180" t="str">
        <f ca="1">IFERROR(VLOOKUP(Funde_observations_osservazioni!AC183,Anzfrk_mapping,2,FALSE)&amp;"", "")</f>
        <v/>
      </c>
      <c r="AI180" t="str">
        <f ca="1">IFERROR(VLOOKUP(Funde_observations_osservazioni!AD183,Sex_stage_mapping,2,FALSE)&amp;"", "")</f>
        <v/>
      </c>
      <c r="AJ180" t="str">
        <f ca="1">IFERROR(VLOOKUP(Funde_observations_osservazioni!AE183,Rust_spore_type_mapping,2,FALSE)&amp;"", "")</f>
        <v/>
      </c>
      <c r="AK180" t="str">
        <f>TRIM(Funde_observations_osservazioni!AU183)</f>
        <v/>
      </c>
      <c r="AL180" t="str">
        <f>TRIM( Funde_observations_osservazioni!AH183)</f>
        <v/>
      </c>
      <c r="AM180" t="str">
        <f>TRIM(Funde_observations_osservazioni!AI183)</f>
        <v/>
      </c>
      <c r="AN180" t="str">
        <f ca="1">IFERROR(VLOOKUP(Funde_observations_osservazioni!AG183,Table28_Herbaria[],2,FALSE)&amp;"", "")</f>
        <v/>
      </c>
      <c r="AO180" t="str">
        <f ca="1">IFERROR(VLOOKUP(Funde_observations_osservazioni!AF183,Beleg_mapping,2,FALSE)&amp;"","")</f>
        <v/>
      </c>
      <c r="AP180" t="str">
        <f>IFERROR(VLOOKUP(Funde_observations_osservazioni!AJ183,Tabelle10_literature[],2,FALSE)&amp;"", "")</f>
        <v/>
      </c>
      <c r="AQ180" t="str">
        <f>TRIM(Funde_observations_osservazioni!AV183)</f>
        <v/>
      </c>
      <c r="AR180" t="str">
        <f ca="1">IFERROR(VLOOKUP(Funde_observations_osservazioni!AK183,Rest_mapping,2,0)&amp;"","")</f>
        <v/>
      </c>
      <c r="AS180" t="str">
        <f ca="1">IFERROR(VLOOKUP(Funde_observations_osservazioni!AL183,Oeff_privat_mapping,2,0)&amp;"","")</f>
        <v/>
      </c>
      <c r="AT180" t="str">
        <f ca="1">IFERROR(VLOOKUP(Funde_observations_osservazioni!AM183,Namen_pub_mapping,2,0)&amp;"","")</f>
        <v/>
      </c>
    </row>
    <row r="181" spans="2:46" x14ac:dyDescent="0.45">
      <c r="B181" t="str">
        <f>TRIM(Funde_observations_osservazioni!B184)</f>
        <v/>
      </c>
      <c r="C181" t="str">
        <f>TRIM(Funde_observations_osservazioni!C184)</f>
        <v/>
      </c>
      <c r="D181" t="str">
        <f>TRIM(Funde_observations_osservazioni!D184)</f>
        <v/>
      </c>
      <c r="E181" t="str">
        <f>TRIM(Funde_observations_osservazioni!AN184)</f>
        <v/>
      </c>
      <c r="F181" t="str">
        <f>TRIM(Funde_observations_osservazioni!AO184)</f>
        <v/>
      </c>
      <c r="G181" t="str">
        <f>TRIM(Funde_observations_osservazioni!AP184)</f>
        <v/>
      </c>
      <c r="H181" t="str">
        <f>TRIM(Funde_observations_osservazioni!AQ184)</f>
        <v/>
      </c>
      <c r="I181" t="str">
        <f>TRIM(Funde_observations_osservazioni!AR184)</f>
        <v/>
      </c>
      <c r="J181" t="str">
        <f>TRIM(Funde_observations_osservazioni!AS184)</f>
        <v/>
      </c>
      <c r="K181" t="str">
        <f>IFERROR(VLOOKUP(Funde_observations_osservazioni!E184,Table31_Praezis[], 2, FALSE)&amp;"", "")</f>
        <v/>
      </c>
      <c r="L181" t="str">
        <f>TRIM(Funde_observations_osservazioni!AT184)</f>
        <v/>
      </c>
      <c r="M181" t="str">
        <f>TRIM(Funde_observations_osservazioni!F184)</f>
        <v/>
      </c>
      <c r="N181" t="str">
        <f>TRIM(Funde_observations_osservazioni!G184)</f>
        <v/>
      </c>
      <c r="O181" t="str">
        <f>TRIM(Funde_observations_osservazioni!H184)</f>
        <v/>
      </c>
      <c r="P181" s="161" t="str">
        <f>IF(Funde_observations_osservazioni!I184=0, "", TEXT(Funde_observations_osservazioni!I184,"dd/mm/yyyy"))</f>
        <v/>
      </c>
      <c r="Q181" t="str">
        <f>IFERROR(VLOOKUP(Funde_observations_osservazioni!J184,Table32_Datkante[],2,FALSE)&amp;"",  "")</f>
        <v/>
      </c>
      <c r="R181" t="str">
        <f>Funde_observations_osservazioni!K184&amp;""</f>
        <v/>
      </c>
      <c r="S181" t="str">
        <f>Funde_observations_osservazioni!L184&amp;""</f>
        <v/>
      </c>
      <c r="T181" t="str">
        <f>Funde_observations_osservazioni!N184&amp;""</f>
        <v/>
      </c>
      <c r="U181" t="str">
        <f>Funde_observations_osservazioni!O184&amp;""</f>
        <v/>
      </c>
      <c r="V181" t="str">
        <f>Funde_observations_osservazioni!P184&amp;""</f>
        <v/>
      </c>
      <c r="W181" t="str">
        <f ca="1">IFERROR(VLOOKUP(Funde_observations_osservazioni!V184,Table30_Delarze[],2,FALSE)&amp;"", "")</f>
        <v/>
      </c>
      <c r="X181" t="str">
        <f>IFERROR(VLOOKUP(Funde_observations_osservazioni!R184,Table6_Subgrob[],2,FALSE)&amp;"","")</f>
        <v/>
      </c>
      <c r="Y181" t="str">
        <f>IFERROR(VLOOKUP(Funde_observations_osservazioni!S184,#REF!,2,FALSE)&amp;"", "")</f>
        <v/>
      </c>
      <c r="Z181" t="str">
        <f ca="1">IFERROR(VLOOKUP(Funde_observations_osservazioni!W184,Table245_Host_tree[],2,FALSE)&amp;"", "")</f>
        <v/>
      </c>
      <c r="AA181" t="str">
        <f>TRIM(Funde_observations_osservazioni!X184)</f>
        <v/>
      </c>
      <c r="AB181" t="str">
        <f>TRIM(Funde_observations_osservazioni!Y184)</f>
        <v/>
      </c>
      <c r="AC181" t="str">
        <f ca="1">IFERROR(VLOOKUP(Funde_observations_osservazioni!T184,Holzabgr_mapping,2,FALSE)&amp;"", "")</f>
        <v/>
      </c>
      <c r="AD181" t="str">
        <f ca="1">IFERROR(VLOOKUP(Funde_observations_osservazioni!U184,Holzqual_mapping,2,FALSE)&amp;"", "")</f>
        <v/>
      </c>
      <c r="AE181" t="str">
        <f ca="1">IFERROR(VLOOKUP(Funde_observations_osservazioni!Z184,Table24_Near_tree[],2,FALSE)&amp;"", "")</f>
        <v/>
      </c>
      <c r="AF181" t="str">
        <f ca="1">IFERROR(VLOOKUP(Funde_observations_osservazioni!AA184,Table24_Near_tree[],2,FALSE)&amp;"", "")</f>
        <v/>
      </c>
      <c r="AG181" t="str">
        <f ca="1">IFERROR(VLOOKUP(Funde_observations_osservazioni!AB184,Table24_Near_tree[],2,FALSE)&amp;"", "")</f>
        <v/>
      </c>
      <c r="AH181" t="str">
        <f ca="1">IFERROR(VLOOKUP(Funde_observations_osservazioni!AC184,Anzfrk_mapping,2,FALSE)&amp;"", "")</f>
        <v/>
      </c>
      <c r="AI181" t="str">
        <f ca="1">IFERROR(VLOOKUP(Funde_observations_osservazioni!AD184,Sex_stage_mapping,2,FALSE)&amp;"", "")</f>
        <v/>
      </c>
      <c r="AJ181" t="str">
        <f ca="1">IFERROR(VLOOKUP(Funde_observations_osservazioni!AE184,Rust_spore_type_mapping,2,FALSE)&amp;"", "")</f>
        <v/>
      </c>
      <c r="AK181" t="str">
        <f>TRIM(Funde_observations_osservazioni!AU184)</f>
        <v/>
      </c>
      <c r="AL181" t="str">
        <f>TRIM( Funde_observations_osservazioni!AH184)</f>
        <v/>
      </c>
      <c r="AM181" t="str">
        <f>TRIM(Funde_observations_osservazioni!AI184)</f>
        <v/>
      </c>
      <c r="AN181" t="str">
        <f ca="1">IFERROR(VLOOKUP(Funde_observations_osservazioni!AG184,Table28_Herbaria[],2,FALSE)&amp;"", "")</f>
        <v/>
      </c>
      <c r="AO181" t="str">
        <f ca="1">IFERROR(VLOOKUP(Funde_observations_osservazioni!AF184,Beleg_mapping,2,FALSE)&amp;"","")</f>
        <v/>
      </c>
      <c r="AP181" t="str">
        <f>IFERROR(VLOOKUP(Funde_observations_osservazioni!AJ184,Tabelle10_literature[],2,FALSE)&amp;"", "")</f>
        <v/>
      </c>
      <c r="AQ181" t="str">
        <f>TRIM(Funde_observations_osservazioni!AV184)</f>
        <v/>
      </c>
      <c r="AR181" t="str">
        <f ca="1">IFERROR(VLOOKUP(Funde_observations_osservazioni!AK184,Rest_mapping,2,0)&amp;"","")</f>
        <v/>
      </c>
      <c r="AS181" t="str">
        <f ca="1">IFERROR(VLOOKUP(Funde_observations_osservazioni!AL184,Oeff_privat_mapping,2,0)&amp;"","")</f>
        <v/>
      </c>
      <c r="AT181" t="str">
        <f ca="1">IFERROR(VLOOKUP(Funde_observations_osservazioni!AM184,Namen_pub_mapping,2,0)&amp;"","")</f>
        <v/>
      </c>
    </row>
    <row r="182" spans="2:46" x14ac:dyDescent="0.45">
      <c r="B182" t="str">
        <f>TRIM(Funde_observations_osservazioni!B185)</f>
        <v/>
      </c>
      <c r="C182" t="str">
        <f>TRIM(Funde_observations_osservazioni!C185)</f>
        <v/>
      </c>
      <c r="D182" t="str">
        <f>TRIM(Funde_observations_osservazioni!D185)</f>
        <v/>
      </c>
      <c r="E182" t="str">
        <f>TRIM(Funde_observations_osservazioni!AN185)</f>
        <v/>
      </c>
      <c r="F182" t="str">
        <f>TRIM(Funde_observations_osservazioni!AO185)</f>
        <v/>
      </c>
      <c r="G182" t="str">
        <f>TRIM(Funde_observations_osservazioni!AP185)</f>
        <v/>
      </c>
      <c r="H182" t="str">
        <f>TRIM(Funde_observations_osservazioni!AQ185)</f>
        <v/>
      </c>
      <c r="I182" t="str">
        <f>TRIM(Funde_observations_osservazioni!AR185)</f>
        <v/>
      </c>
      <c r="J182" t="str">
        <f>TRIM(Funde_observations_osservazioni!AS185)</f>
        <v/>
      </c>
      <c r="K182" t="str">
        <f>IFERROR(VLOOKUP(Funde_observations_osservazioni!E185,Table31_Praezis[], 2, FALSE)&amp;"", "")</f>
        <v/>
      </c>
      <c r="L182" t="str">
        <f>TRIM(Funde_observations_osservazioni!AT185)</f>
        <v/>
      </c>
      <c r="M182" t="str">
        <f>TRIM(Funde_observations_osservazioni!F185)</f>
        <v/>
      </c>
      <c r="N182" t="str">
        <f>TRIM(Funde_observations_osservazioni!G185)</f>
        <v/>
      </c>
      <c r="O182" t="str">
        <f>TRIM(Funde_observations_osservazioni!H185)</f>
        <v/>
      </c>
      <c r="P182" s="161" t="str">
        <f>IF(Funde_observations_osservazioni!I185=0, "", TEXT(Funde_observations_osservazioni!I185,"dd/mm/yyyy"))</f>
        <v/>
      </c>
      <c r="Q182" t="str">
        <f>IFERROR(VLOOKUP(Funde_observations_osservazioni!J185,Table32_Datkante[],2,FALSE)&amp;"",  "")</f>
        <v/>
      </c>
      <c r="R182" t="str">
        <f>Funde_observations_osservazioni!K185&amp;""</f>
        <v/>
      </c>
      <c r="S182" t="str">
        <f>Funde_observations_osservazioni!L185&amp;""</f>
        <v/>
      </c>
      <c r="T182" t="str">
        <f>Funde_observations_osservazioni!N185&amp;""</f>
        <v/>
      </c>
      <c r="U182" t="str">
        <f>Funde_observations_osservazioni!O185&amp;""</f>
        <v/>
      </c>
      <c r="V182" t="str">
        <f>Funde_observations_osservazioni!P185&amp;""</f>
        <v/>
      </c>
      <c r="W182" t="str">
        <f ca="1">IFERROR(VLOOKUP(Funde_observations_osservazioni!V185,Table30_Delarze[],2,FALSE)&amp;"", "")</f>
        <v/>
      </c>
      <c r="X182" t="str">
        <f>IFERROR(VLOOKUP(Funde_observations_osservazioni!R185,Table6_Subgrob[],2,FALSE)&amp;"","")</f>
        <v/>
      </c>
      <c r="Y182" t="str">
        <f>IFERROR(VLOOKUP(Funde_observations_osservazioni!S185,#REF!,2,FALSE)&amp;"", "")</f>
        <v/>
      </c>
      <c r="Z182" t="str">
        <f ca="1">IFERROR(VLOOKUP(Funde_observations_osservazioni!W185,Table245_Host_tree[],2,FALSE)&amp;"", "")</f>
        <v/>
      </c>
      <c r="AA182" t="str">
        <f>TRIM(Funde_observations_osservazioni!X185)</f>
        <v/>
      </c>
      <c r="AB182" t="str">
        <f>TRIM(Funde_observations_osservazioni!Y185)</f>
        <v/>
      </c>
      <c r="AC182" t="str">
        <f ca="1">IFERROR(VLOOKUP(Funde_observations_osservazioni!T185,Holzabgr_mapping,2,FALSE)&amp;"", "")</f>
        <v/>
      </c>
      <c r="AD182" t="str">
        <f ca="1">IFERROR(VLOOKUP(Funde_observations_osservazioni!U185,Holzqual_mapping,2,FALSE)&amp;"", "")</f>
        <v/>
      </c>
      <c r="AE182" t="str">
        <f ca="1">IFERROR(VLOOKUP(Funde_observations_osservazioni!Z185,Table24_Near_tree[],2,FALSE)&amp;"", "")</f>
        <v/>
      </c>
      <c r="AF182" t="str">
        <f ca="1">IFERROR(VLOOKUP(Funde_observations_osservazioni!AA185,Table24_Near_tree[],2,FALSE)&amp;"", "")</f>
        <v/>
      </c>
      <c r="AG182" t="str">
        <f ca="1">IFERROR(VLOOKUP(Funde_observations_osservazioni!AB185,Table24_Near_tree[],2,FALSE)&amp;"", "")</f>
        <v/>
      </c>
      <c r="AH182" t="str">
        <f ca="1">IFERROR(VLOOKUP(Funde_observations_osservazioni!AC185,Anzfrk_mapping,2,FALSE)&amp;"", "")</f>
        <v/>
      </c>
      <c r="AI182" t="str">
        <f ca="1">IFERROR(VLOOKUP(Funde_observations_osservazioni!AD185,Sex_stage_mapping,2,FALSE)&amp;"", "")</f>
        <v/>
      </c>
      <c r="AJ182" t="str">
        <f ca="1">IFERROR(VLOOKUP(Funde_observations_osservazioni!AE185,Rust_spore_type_mapping,2,FALSE)&amp;"", "")</f>
        <v/>
      </c>
      <c r="AK182" t="str">
        <f>TRIM(Funde_observations_osservazioni!AU185)</f>
        <v/>
      </c>
      <c r="AL182" t="str">
        <f>TRIM( Funde_observations_osservazioni!AH185)</f>
        <v/>
      </c>
      <c r="AM182" t="str">
        <f>TRIM(Funde_observations_osservazioni!AI185)</f>
        <v/>
      </c>
      <c r="AN182" t="str">
        <f ca="1">IFERROR(VLOOKUP(Funde_observations_osservazioni!AG185,Table28_Herbaria[],2,FALSE)&amp;"", "")</f>
        <v/>
      </c>
      <c r="AO182" t="str">
        <f ca="1">IFERROR(VLOOKUP(Funde_observations_osservazioni!AF185,Beleg_mapping,2,FALSE)&amp;"","")</f>
        <v/>
      </c>
      <c r="AP182" t="str">
        <f>IFERROR(VLOOKUP(Funde_observations_osservazioni!AJ185,Tabelle10_literature[],2,FALSE)&amp;"", "")</f>
        <v/>
      </c>
      <c r="AQ182" t="str">
        <f>TRIM(Funde_observations_osservazioni!AV185)</f>
        <v/>
      </c>
      <c r="AR182" t="str">
        <f ca="1">IFERROR(VLOOKUP(Funde_observations_osservazioni!AK185,Rest_mapping,2,0)&amp;"","")</f>
        <v/>
      </c>
      <c r="AS182" t="str">
        <f ca="1">IFERROR(VLOOKUP(Funde_observations_osservazioni!AL185,Oeff_privat_mapping,2,0)&amp;"","")</f>
        <v/>
      </c>
      <c r="AT182" t="str">
        <f ca="1">IFERROR(VLOOKUP(Funde_observations_osservazioni!AM185,Namen_pub_mapping,2,0)&amp;"","")</f>
        <v/>
      </c>
    </row>
    <row r="183" spans="2:46" x14ac:dyDescent="0.45">
      <c r="B183" t="str">
        <f>TRIM(Funde_observations_osservazioni!B186)</f>
        <v/>
      </c>
      <c r="C183" t="str">
        <f>TRIM(Funde_observations_osservazioni!C186)</f>
        <v/>
      </c>
      <c r="D183" t="str">
        <f>TRIM(Funde_observations_osservazioni!D186)</f>
        <v/>
      </c>
      <c r="E183" t="str">
        <f>TRIM(Funde_observations_osservazioni!AN186)</f>
        <v/>
      </c>
      <c r="F183" t="str">
        <f>TRIM(Funde_observations_osservazioni!AO186)</f>
        <v/>
      </c>
      <c r="G183" t="str">
        <f>TRIM(Funde_observations_osservazioni!AP186)</f>
        <v/>
      </c>
      <c r="H183" t="str">
        <f>TRIM(Funde_observations_osservazioni!AQ186)</f>
        <v/>
      </c>
      <c r="I183" t="str">
        <f>TRIM(Funde_observations_osservazioni!AR186)</f>
        <v/>
      </c>
      <c r="J183" t="str">
        <f>TRIM(Funde_observations_osservazioni!AS186)</f>
        <v/>
      </c>
      <c r="K183" t="str">
        <f>IFERROR(VLOOKUP(Funde_observations_osservazioni!E186,Table31_Praezis[], 2, FALSE)&amp;"", "")</f>
        <v/>
      </c>
      <c r="L183" t="str">
        <f>TRIM(Funde_observations_osservazioni!AT186)</f>
        <v/>
      </c>
      <c r="M183" t="str">
        <f>TRIM(Funde_observations_osservazioni!F186)</f>
        <v/>
      </c>
      <c r="N183" t="str">
        <f>TRIM(Funde_observations_osservazioni!G186)</f>
        <v/>
      </c>
      <c r="O183" t="str">
        <f>TRIM(Funde_observations_osservazioni!H186)</f>
        <v/>
      </c>
      <c r="P183" s="161" t="str">
        <f>IF(Funde_observations_osservazioni!I186=0, "", TEXT(Funde_observations_osservazioni!I186,"dd/mm/yyyy"))</f>
        <v/>
      </c>
      <c r="Q183" t="str">
        <f>IFERROR(VLOOKUP(Funde_observations_osservazioni!J186,Table32_Datkante[],2,FALSE)&amp;"",  "")</f>
        <v/>
      </c>
      <c r="R183" t="str">
        <f>Funde_observations_osservazioni!K186&amp;""</f>
        <v/>
      </c>
      <c r="S183" t="str">
        <f>Funde_observations_osservazioni!L186&amp;""</f>
        <v/>
      </c>
      <c r="T183" t="str">
        <f>Funde_observations_osservazioni!N186&amp;""</f>
        <v/>
      </c>
      <c r="U183" t="str">
        <f>Funde_observations_osservazioni!O186&amp;""</f>
        <v/>
      </c>
      <c r="V183" t="str">
        <f>Funde_observations_osservazioni!P186&amp;""</f>
        <v/>
      </c>
      <c r="W183" t="str">
        <f ca="1">IFERROR(VLOOKUP(Funde_observations_osservazioni!V186,Table30_Delarze[],2,FALSE)&amp;"", "")</f>
        <v/>
      </c>
      <c r="X183" t="str">
        <f>IFERROR(VLOOKUP(Funde_observations_osservazioni!R186,Table6_Subgrob[],2,FALSE)&amp;"","")</f>
        <v/>
      </c>
      <c r="Y183" t="str">
        <f>IFERROR(VLOOKUP(Funde_observations_osservazioni!S186,#REF!,2,FALSE)&amp;"", "")</f>
        <v/>
      </c>
      <c r="Z183" t="str">
        <f ca="1">IFERROR(VLOOKUP(Funde_observations_osservazioni!W186,Table245_Host_tree[],2,FALSE)&amp;"", "")</f>
        <v/>
      </c>
      <c r="AA183" t="str">
        <f>TRIM(Funde_observations_osservazioni!X186)</f>
        <v/>
      </c>
      <c r="AB183" t="str">
        <f>TRIM(Funde_observations_osservazioni!Y186)</f>
        <v/>
      </c>
      <c r="AC183" t="str">
        <f ca="1">IFERROR(VLOOKUP(Funde_observations_osservazioni!T186,Holzabgr_mapping,2,FALSE)&amp;"", "")</f>
        <v/>
      </c>
      <c r="AD183" t="str">
        <f ca="1">IFERROR(VLOOKUP(Funde_observations_osservazioni!U186,Holzqual_mapping,2,FALSE)&amp;"", "")</f>
        <v/>
      </c>
      <c r="AE183" t="str">
        <f ca="1">IFERROR(VLOOKUP(Funde_observations_osservazioni!Z186,Table24_Near_tree[],2,FALSE)&amp;"", "")</f>
        <v/>
      </c>
      <c r="AF183" t="str">
        <f ca="1">IFERROR(VLOOKUP(Funde_observations_osservazioni!AA186,Table24_Near_tree[],2,FALSE)&amp;"", "")</f>
        <v/>
      </c>
      <c r="AG183" t="str">
        <f ca="1">IFERROR(VLOOKUP(Funde_observations_osservazioni!AB186,Table24_Near_tree[],2,FALSE)&amp;"", "")</f>
        <v/>
      </c>
      <c r="AH183" t="str">
        <f ca="1">IFERROR(VLOOKUP(Funde_observations_osservazioni!AC186,Anzfrk_mapping,2,FALSE)&amp;"", "")</f>
        <v/>
      </c>
      <c r="AI183" t="str">
        <f ca="1">IFERROR(VLOOKUP(Funde_observations_osservazioni!AD186,Sex_stage_mapping,2,FALSE)&amp;"", "")</f>
        <v/>
      </c>
      <c r="AJ183" t="str">
        <f ca="1">IFERROR(VLOOKUP(Funde_observations_osservazioni!AE186,Rust_spore_type_mapping,2,FALSE)&amp;"", "")</f>
        <v/>
      </c>
      <c r="AK183" t="str">
        <f>TRIM(Funde_observations_osservazioni!AU186)</f>
        <v/>
      </c>
      <c r="AL183" t="str">
        <f>TRIM( Funde_observations_osservazioni!AH186)</f>
        <v/>
      </c>
      <c r="AM183" t="str">
        <f>TRIM(Funde_observations_osservazioni!AI186)</f>
        <v/>
      </c>
      <c r="AN183" t="str">
        <f ca="1">IFERROR(VLOOKUP(Funde_observations_osservazioni!AG186,Table28_Herbaria[],2,FALSE)&amp;"", "")</f>
        <v/>
      </c>
      <c r="AO183" t="str">
        <f ca="1">IFERROR(VLOOKUP(Funde_observations_osservazioni!AF186,Beleg_mapping,2,FALSE)&amp;"","")</f>
        <v/>
      </c>
      <c r="AP183" t="str">
        <f>IFERROR(VLOOKUP(Funde_observations_osservazioni!AJ186,Tabelle10_literature[],2,FALSE)&amp;"", "")</f>
        <v/>
      </c>
      <c r="AQ183" t="str">
        <f>TRIM(Funde_observations_osservazioni!AV186)</f>
        <v/>
      </c>
      <c r="AR183" t="str">
        <f ca="1">IFERROR(VLOOKUP(Funde_observations_osservazioni!AK186,Rest_mapping,2,0)&amp;"","")</f>
        <v/>
      </c>
      <c r="AS183" t="str">
        <f ca="1">IFERROR(VLOOKUP(Funde_observations_osservazioni!AL186,Oeff_privat_mapping,2,0)&amp;"","")</f>
        <v/>
      </c>
      <c r="AT183" t="str">
        <f ca="1">IFERROR(VLOOKUP(Funde_observations_osservazioni!AM186,Namen_pub_mapping,2,0)&amp;"","")</f>
        <v/>
      </c>
    </row>
    <row r="184" spans="2:46" x14ac:dyDescent="0.45">
      <c r="B184" t="str">
        <f>TRIM(Funde_observations_osservazioni!B187)</f>
        <v/>
      </c>
      <c r="C184" t="str">
        <f>TRIM(Funde_observations_osservazioni!C187)</f>
        <v/>
      </c>
      <c r="D184" t="str">
        <f>TRIM(Funde_observations_osservazioni!D187)</f>
        <v/>
      </c>
      <c r="E184" t="str">
        <f>TRIM(Funde_observations_osservazioni!AN187)</f>
        <v/>
      </c>
      <c r="F184" t="str">
        <f>TRIM(Funde_observations_osservazioni!AO187)</f>
        <v/>
      </c>
      <c r="G184" t="str">
        <f>TRIM(Funde_observations_osservazioni!AP187)</f>
        <v/>
      </c>
      <c r="H184" t="str">
        <f>TRIM(Funde_observations_osservazioni!AQ187)</f>
        <v/>
      </c>
      <c r="I184" t="str">
        <f>TRIM(Funde_observations_osservazioni!AR187)</f>
        <v/>
      </c>
      <c r="J184" t="str">
        <f>TRIM(Funde_observations_osservazioni!AS187)</f>
        <v/>
      </c>
      <c r="K184" t="str">
        <f>IFERROR(VLOOKUP(Funde_observations_osservazioni!E187,Table31_Praezis[], 2, FALSE)&amp;"", "")</f>
        <v/>
      </c>
      <c r="L184" t="str">
        <f>TRIM(Funde_observations_osservazioni!AT187)</f>
        <v/>
      </c>
      <c r="M184" t="str">
        <f>TRIM(Funde_observations_osservazioni!F187)</f>
        <v/>
      </c>
      <c r="N184" t="str">
        <f>TRIM(Funde_observations_osservazioni!G187)</f>
        <v/>
      </c>
      <c r="O184" t="str">
        <f>TRIM(Funde_observations_osservazioni!H187)</f>
        <v/>
      </c>
      <c r="P184" s="161" t="str">
        <f>IF(Funde_observations_osservazioni!I187=0, "", TEXT(Funde_observations_osservazioni!I187,"dd/mm/yyyy"))</f>
        <v/>
      </c>
      <c r="Q184" t="str">
        <f>IFERROR(VLOOKUP(Funde_observations_osservazioni!J187,Table32_Datkante[],2,FALSE)&amp;"",  "")</f>
        <v/>
      </c>
      <c r="R184" t="str">
        <f>Funde_observations_osservazioni!K187&amp;""</f>
        <v/>
      </c>
      <c r="S184" t="str">
        <f>Funde_observations_osservazioni!L187&amp;""</f>
        <v/>
      </c>
      <c r="T184" t="str">
        <f>Funde_observations_osservazioni!N187&amp;""</f>
        <v/>
      </c>
      <c r="U184" t="str">
        <f>Funde_observations_osservazioni!O187&amp;""</f>
        <v/>
      </c>
      <c r="V184" t="str">
        <f>Funde_observations_osservazioni!P187&amp;""</f>
        <v/>
      </c>
      <c r="W184" t="str">
        <f ca="1">IFERROR(VLOOKUP(Funde_observations_osservazioni!V187,Table30_Delarze[],2,FALSE)&amp;"", "")</f>
        <v/>
      </c>
      <c r="X184" t="str">
        <f>IFERROR(VLOOKUP(Funde_observations_osservazioni!R187,Table6_Subgrob[],2,FALSE)&amp;"","")</f>
        <v/>
      </c>
      <c r="Y184" t="str">
        <f>IFERROR(VLOOKUP(Funde_observations_osservazioni!S187,#REF!,2,FALSE)&amp;"", "")</f>
        <v/>
      </c>
      <c r="Z184" t="str">
        <f ca="1">IFERROR(VLOOKUP(Funde_observations_osservazioni!W187,Table245_Host_tree[],2,FALSE)&amp;"", "")</f>
        <v/>
      </c>
      <c r="AA184" t="str">
        <f>TRIM(Funde_observations_osservazioni!X187)</f>
        <v/>
      </c>
      <c r="AB184" t="str">
        <f>TRIM(Funde_observations_osservazioni!Y187)</f>
        <v/>
      </c>
      <c r="AC184" t="str">
        <f ca="1">IFERROR(VLOOKUP(Funde_observations_osservazioni!T187,Holzabgr_mapping,2,FALSE)&amp;"", "")</f>
        <v/>
      </c>
      <c r="AD184" t="str">
        <f ca="1">IFERROR(VLOOKUP(Funde_observations_osservazioni!U187,Holzqual_mapping,2,FALSE)&amp;"", "")</f>
        <v/>
      </c>
      <c r="AE184" t="str">
        <f ca="1">IFERROR(VLOOKUP(Funde_observations_osservazioni!Z187,Table24_Near_tree[],2,FALSE)&amp;"", "")</f>
        <v/>
      </c>
      <c r="AF184" t="str">
        <f ca="1">IFERROR(VLOOKUP(Funde_observations_osservazioni!AA187,Table24_Near_tree[],2,FALSE)&amp;"", "")</f>
        <v/>
      </c>
      <c r="AG184" t="str">
        <f ca="1">IFERROR(VLOOKUP(Funde_observations_osservazioni!AB187,Table24_Near_tree[],2,FALSE)&amp;"", "")</f>
        <v/>
      </c>
      <c r="AH184" t="str">
        <f ca="1">IFERROR(VLOOKUP(Funde_observations_osservazioni!AC187,Anzfrk_mapping,2,FALSE)&amp;"", "")</f>
        <v/>
      </c>
      <c r="AI184" t="str">
        <f ca="1">IFERROR(VLOOKUP(Funde_observations_osservazioni!AD187,Sex_stage_mapping,2,FALSE)&amp;"", "")</f>
        <v/>
      </c>
      <c r="AJ184" t="str">
        <f ca="1">IFERROR(VLOOKUP(Funde_observations_osservazioni!AE187,Rust_spore_type_mapping,2,FALSE)&amp;"", "")</f>
        <v/>
      </c>
      <c r="AK184" t="str">
        <f>TRIM(Funde_observations_osservazioni!AU187)</f>
        <v/>
      </c>
      <c r="AL184" t="str">
        <f>TRIM( Funde_observations_osservazioni!AH187)</f>
        <v/>
      </c>
      <c r="AM184" t="str">
        <f>TRIM(Funde_observations_osservazioni!AI187)</f>
        <v/>
      </c>
      <c r="AN184" t="str">
        <f ca="1">IFERROR(VLOOKUP(Funde_observations_osservazioni!AG187,Table28_Herbaria[],2,FALSE)&amp;"", "")</f>
        <v/>
      </c>
      <c r="AO184" t="str">
        <f ca="1">IFERROR(VLOOKUP(Funde_observations_osservazioni!AF187,Beleg_mapping,2,FALSE)&amp;"","")</f>
        <v/>
      </c>
      <c r="AP184" t="str">
        <f>IFERROR(VLOOKUP(Funde_observations_osservazioni!AJ187,Tabelle10_literature[],2,FALSE)&amp;"", "")</f>
        <v/>
      </c>
      <c r="AQ184" t="str">
        <f>TRIM(Funde_observations_osservazioni!AV187)</f>
        <v/>
      </c>
      <c r="AR184" t="str">
        <f ca="1">IFERROR(VLOOKUP(Funde_observations_osservazioni!AK187,Rest_mapping,2,0)&amp;"","")</f>
        <v/>
      </c>
      <c r="AS184" t="str">
        <f ca="1">IFERROR(VLOOKUP(Funde_observations_osservazioni!AL187,Oeff_privat_mapping,2,0)&amp;"","")</f>
        <v/>
      </c>
      <c r="AT184" t="str">
        <f ca="1">IFERROR(VLOOKUP(Funde_observations_osservazioni!AM187,Namen_pub_mapping,2,0)&amp;"","")</f>
        <v/>
      </c>
    </row>
    <row r="185" spans="2:46" x14ac:dyDescent="0.45">
      <c r="B185" t="str">
        <f>TRIM(Funde_observations_osservazioni!B188)</f>
        <v/>
      </c>
      <c r="C185" t="str">
        <f>TRIM(Funde_observations_osservazioni!C188)</f>
        <v/>
      </c>
      <c r="D185" t="str">
        <f>TRIM(Funde_observations_osservazioni!D188)</f>
        <v/>
      </c>
      <c r="E185" t="str">
        <f>TRIM(Funde_observations_osservazioni!AN188)</f>
        <v/>
      </c>
      <c r="F185" t="str">
        <f>TRIM(Funde_observations_osservazioni!AO188)</f>
        <v/>
      </c>
      <c r="G185" t="str">
        <f>TRIM(Funde_observations_osservazioni!AP188)</f>
        <v/>
      </c>
      <c r="H185" t="str">
        <f>TRIM(Funde_observations_osservazioni!AQ188)</f>
        <v/>
      </c>
      <c r="I185" t="str">
        <f>TRIM(Funde_observations_osservazioni!AR188)</f>
        <v/>
      </c>
      <c r="J185" t="str">
        <f>TRIM(Funde_observations_osservazioni!AS188)</f>
        <v/>
      </c>
      <c r="K185" t="str">
        <f>IFERROR(VLOOKUP(Funde_observations_osservazioni!E188,Table31_Praezis[], 2, FALSE)&amp;"", "")</f>
        <v/>
      </c>
      <c r="L185" t="str">
        <f>TRIM(Funde_observations_osservazioni!AT188)</f>
        <v/>
      </c>
      <c r="M185" t="str">
        <f>TRIM(Funde_observations_osservazioni!F188)</f>
        <v/>
      </c>
      <c r="N185" t="str">
        <f>TRIM(Funde_observations_osservazioni!G188)</f>
        <v/>
      </c>
      <c r="O185" t="str">
        <f>TRIM(Funde_observations_osservazioni!H188)</f>
        <v/>
      </c>
      <c r="P185" s="161" t="str">
        <f>IF(Funde_observations_osservazioni!I188=0, "", TEXT(Funde_observations_osservazioni!I188,"dd/mm/yyyy"))</f>
        <v/>
      </c>
      <c r="Q185" t="str">
        <f>IFERROR(VLOOKUP(Funde_observations_osservazioni!J188,Table32_Datkante[],2,FALSE)&amp;"",  "")</f>
        <v/>
      </c>
      <c r="R185" t="str">
        <f>Funde_observations_osservazioni!K188&amp;""</f>
        <v/>
      </c>
      <c r="S185" t="str">
        <f>Funde_observations_osservazioni!L188&amp;""</f>
        <v/>
      </c>
      <c r="T185" t="str">
        <f>Funde_observations_osservazioni!N188&amp;""</f>
        <v/>
      </c>
      <c r="U185" t="str">
        <f>Funde_observations_osservazioni!O188&amp;""</f>
        <v/>
      </c>
      <c r="V185" t="str">
        <f>Funde_observations_osservazioni!P188&amp;""</f>
        <v/>
      </c>
      <c r="W185" t="str">
        <f ca="1">IFERROR(VLOOKUP(Funde_observations_osservazioni!V188,Table30_Delarze[],2,FALSE)&amp;"", "")</f>
        <v/>
      </c>
      <c r="X185" t="str">
        <f>IFERROR(VLOOKUP(Funde_observations_osservazioni!R188,Table6_Subgrob[],2,FALSE)&amp;"","")</f>
        <v/>
      </c>
      <c r="Y185" t="str">
        <f>IFERROR(VLOOKUP(Funde_observations_osservazioni!S188,#REF!,2,FALSE)&amp;"", "")</f>
        <v/>
      </c>
      <c r="Z185" t="str">
        <f ca="1">IFERROR(VLOOKUP(Funde_observations_osservazioni!W188,Table245_Host_tree[],2,FALSE)&amp;"", "")</f>
        <v/>
      </c>
      <c r="AA185" t="str">
        <f>TRIM(Funde_observations_osservazioni!X188)</f>
        <v/>
      </c>
      <c r="AB185" t="str">
        <f>TRIM(Funde_observations_osservazioni!Y188)</f>
        <v/>
      </c>
      <c r="AC185" t="str">
        <f ca="1">IFERROR(VLOOKUP(Funde_observations_osservazioni!T188,Holzabgr_mapping,2,FALSE)&amp;"", "")</f>
        <v/>
      </c>
      <c r="AD185" t="str">
        <f ca="1">IFERROR(VLOOKUP(Funde_observations_osservazioni!U188,Holzqual_mapping,2,FALSE)&amp;"", "")</f>
        <v/>
      </c>
      <c r="AE185" t="str">
        <f ca="1">IFERROR(VLOOKUP(Funde_observations_osservazioni!Z188,Table24_Near_tree[],2,FALSE)&amp;"", "")</f>
        <v/>
      </c>
      <c r="AF185" t="str">
        <f ca="1">IFERROR(VLOOKUP(Funde_observations_osservazioni!AA188,Table24_Near_tree[],2,FALSE)&amp;"", "")</f>
        <v/>
      </c>
      <c r="AG185" t="str">
        <f ca="1">IFERROR(VLOOKUP(Funde_observations_osservazioni!AB188,Table24_Near_tree[],2,FALSE)&amp;"", "")</f>
        <v/>
      </c>
      <c r="AH185" t="str">
        <f ca="1">IFERROR(VLOOKUP(Funde_observations_osservazioni!AC188,Anzfrk_mapping,2,FALSE)&amp;"", "")</f>
        <v/>
      </c>
      <c r="AI185" t="str">
        <f ca="1">IFERROR(VLOOKUP(Funde_observations_osservazioni!AD188,Sex_stage_mapping,2,FALSE)&amp;"", "")</f>
        <v/>
      </c>
      <c r="AJ185" t="str">
        <f ca="1">IFERROR(VLOOKUP(Funde_observations_osservazioni!AE188,Rust_spore_type_mapping,2,FALSE)&amp;"", "")</f>
        <v/>
      </c>
      <c r="AK185" t="str">
        <f>TRIM(Funde_observations_osservazioni!AU188)</f>
        <v/>
      </c>
      <c r="AL185" t="str">
        <f>TRIM( Funde_observations_osservazioni!AH188)</f>
        <v/>
      </c>
      <c r="AM185" t="str">
        <f>TRIM(Funde_observations_osservazioni!AI188)</f>
        <v/>
      </c>
      <c r="AN185" t="str">
        <f ca="1">IFERROR(VLOOKUP(Funde_observations_osservazioni!AG188,Table28_Herbaria[],2,FALSE)&amp;"", "")</f>
        <v/>
      </c>
      <c r="AO185" t="str">
        <f ca="1">IFERROR(VLOOKUP(Funde_observations_osservazioni!AF188,Beleg_mapping,2,FALSE)&amp;"","")</f>
        <v/>
      </c>
      <c r="AP185" t="str">
        <f>IFERROR(VLOOKUP(Funde_observations_osservazioni!AJ188,Tabelle10_literature[],2,FALSE)&amp;"", "")</f>
        <v/>
      </c>
      <c r="AQ185" t="str">
        <f>TRIM(Funde_observations_osservazioni!AV188)</f>
        <v/>
      </c>
      <c r="AR185" t="str">
        <f ca="1">IFERROR(VLOOKUP(Funde_observations_osservazioni!AK188,Rest_mapping,2,0)&amp;"","")</f>
        <v/>
      </c>
      <c r="AS185" t="str">
        <f ca="1">IFERROR(VLOOKUP(Funde_observations_osservazioni!AL188,Oeff_privat_mapping,2,0)&amp;"","")</f>
        <v/>
      </c>
      <c r="AT185" t="str">
        <f ca="1">IFERROR(VLOOKUP(Funde_observations_osservazioni!AM188,Namen_pub_mapping,2,0)&amp;"","")</f>
        <v/>
      </c>
    </row>
    <row r="186" spans="2:46" x14ac:dyDescent="0.45">
      <c r="B186" t="str">
        <f>TRIM(Funde_observations_osservazioni!B189)</f>
        <v/>
      </c>
      <c r="C186" t="str">
        <f>TRIM(Funde_observations_osservazioni!C189)</f>
        <v/>
      </c>
      <c r="D186" t="str">
        <f>TRIM(Funde_observations_osservazioni!D189)</f>
        <v/>
      </c>
      <c r="E186" t="str">
        <f>TRIM(Funde_observations_osservazioni!AN189)</f>
        <v/>
      </c>
      <c r="F186" t="str">
        <f>TRIM(Funde_observations_osservazioni!AO189)</f>
        <v/>
      </c>
      <c r="G186" t="str">
        <f>TRIM(Funde_observations_osservazioni!AP189)</f>
        <v/>
      </c>
      <c r="H186" t="str">
        <f>TRIM(Funde_observations_osservazioni!AQ189)</f>
        <v/>
      </c>
      <c r="I186" t="str">
        <f>TRIM(Funde_observations_osservazioni!AR189)</f>
        <v/>
      </c>
      <c r="J186" t="str">
        <f>TRIM(Funde_observations_osservazioni!AS189)</f>
        <v/>
      </c>
      <c r="K186" t="str">
        <f>IFERROR(VLOOKUP(Funde_observations_osservazioni!E189,Table31_Praezis[], 2, FALSE)&amp;"", "")</f>
        <v/>
      </c>
      <c r="L186" t="str">
        <f>TRIM(Funde_observations_osservazioni!AT189)</f>
        <v/>
      </c>
      <c r="M186" t="str">
        <f>TRIM(Funde_observations_osservazioni!F189)</f>
        <v/>
      </c>
      <c r="N186" t="str">
        <f>TRIM(Funde_observations_osservazioni!G189)</f>
        <v/>
      </c>
      <c r="O186" t="str">
        <f>TRIM(Funde_observations_osservazioni!H189)</f>
        <v/>
      </c>
      <c r="P186" s="161" t="str">
        <f>IF(Funde_observations_osservazioni!I189=0, "", TEXT(Funde_observations_osservazioni!I189,"dd/mm/yyyy"))</f>
        <v/>
      </c>
      <c r="Q186" t="str">
        <f>IFERROR(VLOOKUP(Funde_observations_osservazioni!J189,Table32_Datkante[],2,FALSE)&amp;"",  "")</f>
        <v/>
      </c>
      <c r="R186" t="str">
        <f>Funde_observations_osservazioni!K189&amp;""</f>
        <v/>
      </c>
      <c r="S186" t="str">
        <f>Funde_observations_osservazioni!L189&amp;""</f>
        <v/>
      </c>
      <c r="T186" t="str">
        <f>Funde_observations_osservazioni!N189&amp;""</f>
        <v/>
      </c>
      <c r="U186" t="str">
        <f>Funde_observations_osservazioni!O189&amp;""</f>
        <v/>
      </c>
      <c r="V186" t="str">
        <f>Funde_observations_osservazioni!P189&amp;""</f>
        <v/>
      </c>
      <c r="W186" t="str">
        <f ca="1">IFERROR(VLOOKUP(Funde_observations_osservazioni!V189,Table30_Delarze[],2,FALSE)&amp;"", "")</f>
        <v/>
      </c>
      <c r="X186" t="str">
        <f>IFERROR(VLOOKUP(Funde_observations_osservazioni!R189,Table6_Subgrob[],2,FALSE)&amp;"","")</f>
        <v/>
      </c>
      <c r="Y186" t="str">
        <f>IFERROR(VLOOKUP(Funde_observations_osservazioni!S189,#REF!,2,FALSE)&amp;"", "")</f>
        <v/>
      </c>
      <c r="Z186" t="str">
        <f ca="1">IFERROR(VLOOKUP(Funde_observations_osservazioni!W189,Table245_Host_tree[],2,FALSE)&amp;"", "")</f>
        <v/>
      </c>
      <c r="AA186" t="str">
        <f>TRIM(Funde_observations_osservazioni!X189)</f>
        <v/>
      </c>
      <c r="AB186" t="str">
        <f>TRIM(Funde_observations_osservazioni!Y189)</f>
        <v/>
      </c>
      <c r="AC186" t="str">
        <f ca="1">IFERROR(VLOOKUP(Funde_observations_osservazioni!T189,Holzabgr_mapping,2,FALSE)&amp;"", "")</f>
        <v/>
      </c>
      <c r="AD186" t="str">
        <f ca="1">IFERROR(VLOOKUP(Funde_observations_osservazioni!U189,Holzqual_mapping,2,FALSE)&amp;"", "")</f>
        <v/>
      </c>
      <c r="AE186" t="str">
        <f ca="1">IFERROR(VLOOKUP(Funde_observations_osservazioni!Z189,Table24_Near_tree[],2,FALSE)&amp;"", "")</f>
        <v/>
      </c>
      <c r="AF186" t="str">
        <f ca="1">IFERROR(VLOOKUP(Funde_observations_osservazioni!AA189,Table24_Near_tree[],2,FALSE)&amp;"", "")</f>
        <v/>
      </c>
      <c r="AG186" t="str">
        <f ca="1">IFERROR(VLOOKUP(Funde_observations_osservazioni!AB189,Table24_Near_tree[],2,FALSE)&amp;"", "")</f>
        <v/>
      </c>
      <c r="AH186" t="str">
        <f ca="1">IFERROR(VLOOKUP(Funde_observations_osservazioni!AC189,Anzfrk_mapping,2,FALSE)&amp;"", "")</f>
        <v/>
      </c>
      <c r="AI186" t="str">
        <f ca="1">IFERROR(VLOOKUP(Funde_observations_osservazioni!AD189,Sex_stage_mapping,2,FALSE)&amp;"", "")</f>
        <v/>
      </c>
      <c r="AJ186" t="str">
        <f ca="1">IFERROR(VLOOKUP(Funde_observations_osservazioni!AE189,Rust_spore_type_mapping,2,FALSE)&amp;"", "")</f>
        <v/>
      </c>
      <c r="AK186" t="str">
        <f>TRIM(Funde_observations_osservazioni!AU189)</f>
        <v/>
      </c>
      <c r="AL186" t="str">
        <f>TRIM( Funde_observations_osservazioni!AH189)</f>
        <v/>
      </c>
      <c r="AM186" t="str">
        <f>TRIM(Funde_observations_osservazioni!AI189)</f>
        <v/>
      </c>
      <c r="AN186" t="str">
        <f ca="1">IFERROR(VLOOKUP(Funde_observations_osservazioni!AG189,Table28_Herbaria[],2,FALSE)&amp;"", "")</f>
        <v/>
      </c>
      <c r="AO186" t="str">
        <f ca="1">IFERROR(VLOOKUP(Funde_observations_osservazioni!AF189,Beleg_mapping,2,FALSE)&amp;"","")</f>
        <v/>
      </c>
      <c r="AP186" t="str">
        <f>IFERROR(VLOOKUP(Funde_observations_osservazioni!AJ189,Tabelle10_literature[],2,FALSE)&amp;"", "")</f>
        <v/>
      </c>
      <c r="AQ186" t="str">
        <f>TRIM(Funde_observations_osservazioni!AV189)</f>
        <v/>
      </c>
      <c r="AR186" t="str">
        <f ca="1">IFERROR(VLOOKUP(Funde_observations_osservazioni!AK189,Rest_mapping,2,0)&amp;"","")</f>
        <v/>
      </c>
      <c r="AS186" t="str">
        <f ca="1">IFERROR(VLOOKUP(Funde_observations_osservazioni!AL189,Oeff_privat_mapping,2,0)&amp;"","")</f>
        <v/>
      </c>
      <c r="AT186" t="str">
        <f ca="1">IFERROR(VLOOKUP(Funde_observations_osservazioni!AM189,Namen_pub_mapping,2,0)&amp;"","")</f>
        <v/>
      </c>
    </row>
    <row r="187" spans="2:46" x14ac:dyDescent="0.45">
      <c r="B187" t="str">
        <f>TRIM(Funde_observations_osservazioni!B190)</f>
        <v/>
      </c>
      <c r="C187" t="str">
        <f>TRIM(Funde_observations_osservazioni!C190)</f>
        <v/>
      </c>
      <c r="D187" t="str">
        <f>TRIM(Funde_observations_osservazioni!D190)</f>
        <v/>
      </c>
      <c r="E187" t="str">
        <f>TRIM(Funde_observations_osservazioni!AN190)</f>
        <v/>
      </c>
      <c r="F187" t="str">
        <f>TRIM(Funde_observations_osservazioni!AO190)</f>
        <v/>
      </c>
      <c r="G187" t="str">
        <f>TRIM(Funde_observations_osservazioni!AP190)</f>
        <v/>
      </c>
      <c r="H187" t="str">
        <f>TRIM(Funde_observations_osservazioni!AQ190)</f>
        <v/>
      </c>
      <c r="I187" t="str">
        <f>TRIM(Funde_observations_osservazioni!AR190)</f>
        <v/>
      </c>
      <c r="J187" t="str">
        <f>TRIM(Funde_observations_osservazioni!AS190)</f>
        <v/>
      </c>
      <c r="K187" t="str">
        <f>IFERROR(VLOOKUP(Funde_observations_osservazioni!E190,Table31_Praezis[], 2, FALSE)&amp;"", "")</f>
        <v/>
      </c>
      <c r="L187" t="str">
        <f>TRIM(Funde_observations_osservazioni!AT190)</f>
        <v/>
      </c>
      <c r="M187" t="str">
        <f>TRIM(Funde_observations_osservazioni!F190)</f>
        <v/>
      </c>
      <c r="N187" t="str">
        <f>TRIM(Funde_observations_osservazioni!G190)</f>
        <v/>
      </c>
      <c r="O187" t="str">
        <f>TRIM(Funde_observations_osservazioni!H190)</f>
        <v/>
      </c>
      <c r="P187" s="161" t="str">
        <f>IF(Funde_observations_osservazioni!I190=0, "", TEXT(Funde_observations_osservazioni!I190,"dd/mm/yyyy"))</f>
        <v/>
      </c>
      <c r="Q187" t="str">
        <f>IFERROR(VLOOKUP(Funde_observations_osservazioni!J190,Table32_Datkante[],2,FALSE)&amp;"",  "")</f>
        <v/>
      </c>
      <c r="R187" t="str">
        <f>Funde_observations_osservazioni!K190&amp;""</f>
        <v/>
      </c>
      <c r="S187" t="str">
        <f>Funde_observations_osservazioni!L190&amp;""</f>
        <v/>
      </c>
      <c r="T187" t="str">
        <f>Funde_observations_osservazioni!N190&amp;""</f>
        <v/>
      </c>
      <c r="U187" t="str">
        <f>Funde_observations_osservazioni!O190&amp;""</f>
        <v/>
      </c>
      <c r="V187" t="str">
        <f>Funde_observations_osservazioni!P190&amp;""</f>
        <v/>
      </c>
      <c r="W187" t="str">
        <f ca="1">IFERROR(VLOOKUP(Funde_observations_osservazioni!V190,Table30_Delarze[],2,FALSE)&amp;"", "")</f>
        <v/>
      </c>
      <c r="X187" t="str">
        <f>IFERROR(VLOOKUP(Funde_observations_osservazioni!R190,Table6_Subgrob[],2,FALSE)&amp;"","")</f>
        <v/>
      </c>
      <c r="Y187" t="str">
        <f>IFERROR(VLOOKUP(Funde_observations_osservazioni!S190,#REF!,2,FALSE)&amp;"", "")</f>
        <v/>
      </c>
      <c r="Z187" t="str">
        <f ca="1">IFERROR(VLOOKUP(Funde_observations_osservazioni!W190,Table245_Host_tree[],2,FALSE)&amp;"", "")</f>
        <v/>
      </c>
      <c r="AA187" t="str">
        <f>TRIM(Funde_observations_osservazioni!X190)</f>
        <v/>
      </c>
      <c r="AB187" t="str">
        <f>TRIM(Funde_observations_osservazioni!Y190)</f>
        <v/>
      </c>
      <c r="AC187" t="str">
        <f ca="1">IFERROR(VLOOKUP(Funde_observations_osservazioni!T190,Holzabgr_mapping,2,FALSE)&amp;"", "")</f>
        <v/>
      </c>
      <c r="AD187" t="str">
        <f ca="1">IFERROR(VLOOKUP(Funde_observations_osservazioni!U190,Holzqual_mapping,2,FALSE)&amp;"", "")</f>
        <v/>
      </c>
      <c r="AE187" t="str">
        <f ca="1">IFERROR(VLOOKUP(Funde_observations_osservazioni!Z190,Table24_Near_tree[],2,FALSE)&amp;"", "")</f>
        <v/>
      </c>
      <c r="AF187" t="str">
        <f ca="1">IFERROR(VLOOKUP(Funde_observations_osservazioni!AA190,Table24_Near_tree[],2,FALSE)&amp;"", "")</f>
        <v/>
      </c>
      <c r="AG187" t="str">
        <f ca="1">IFERROR(VLOOKUP(Funde_observations_osservazioni!AB190,Table24_Near_tree[],2,FALSE)&amp;"", "")</f>
        <v/>
      </c>
      <c r="AH187" t="str">
        <f ca="1">IFERROR(VLOOKUP(Funde_observations_osservazioni!AC190,Anzfrk_mapping,2,FALSE)&amp;"", "")</f>
        <v/>
      </c>
      <c r="AI187" t="str">
        <f ca="1">IFERROR(VLOOKUP(Funde_observations_osservazioni!AD190,Sex_stage_mapping,2,FALSE)&amp;"", "")</f>
        <v/>
      </c>
      <c r="AJ187" t="str">
        <f ca="1">IFERROR(VLOOKUP(Funde_observations_osservazioni!AE190,Rust_spore_type_mapping,2,FALSE)&amp;"", "")</f>
        <v/>
      </c>
      <c r="AK187" t="str">
        <f>TRIM(Funde_observations_osservazioni!AU190)</f>
        <v/>
      </c>
      <c r="AL187" t="str">
        <f>TRIM( Funde_observations_osservazioni!AH190)</f>
        <v/>
      </c>
      <c r="AM187" t="str">
        <f>TRIM(Funde_observations_osservazioni!AI190)</f>
        <v/>
      </c>
      <c r="AN187" t="str">
        <f ca="1">IFERROR(VLOOKUP(Funde_observations_osservazioni!AG190,Table28_Herbaria[],2,FALSE)&amp;"", "")</f>
        <v/>
      </c>
      <c r="AO187" t="str">
        <f ca="1">IFERROR(VLOOKUP(Funde_observations_osservazioni!AF190,Beleg_mapping,2,FALSE)&amp;"","")</f>
        <v/>
      </c>
      <c r="AP187" t="str">
        <f>IFERROR(VLOOKUP(Funde_observations_osservazioni!AJ190,Tabelle10_literature[],2,FALSE)&amp;"", "")</f>
        <v/>
      </c>
      <c r="AQ187" t="str">
        <f>TRIM(Funde_observations_osservazioni!AV190)</f>
        <v/>
      </c>
      <c r="AR187" t="str">
        <f ca="1">IFERROR(VLOOKUP(Funde_observations_osservazioni!AK190,Rest_mapping,2,0)&amp;"","")</f>
        <v/>
      </c>
      <c r="AS187" t="str">
        <f ca="1">IFERROR(VLOOKUP(Funde_observations_osservazioni!AL190,Oeff_privat_mapping,2,0)&amp;"","")</f>
        <v/>
      </c>
      <c r="AT187" t="str">
        <f ca="1">IFERROR(VLOOKUP(Funde_observations_osservazioni!AM190,Namen_pub_mapping,2,0)&amp;"","")</f>
        <v/>
      </c>
    </row>
    <row r="188" spans="2:46" x14ac:dyDescent="0.45">
      <c r="B188" t="str">
        <f>TRIM(Funde_observations_osservazioni!B191)</f>
        <v/>
      </c>
      <c r="C188" t="str">
        <f>TRIM(Funde_observations_osservazioni!C191)</f>
        <v/>
      </c>
      <c r="D188" t="str">
        <f>TRIM(Funde_observations_osservazioni!D191)</f>
        <v/>
      </c>
      <c r="E188" t="str">
        <f>TRIM(Funde_observations_osservazioni!AN191)</f>
        <v/>
      </c>
      <c r="F188" t="str">
        <f>TRIM(Funde_observations_osservazioni!AO191)</f>
        <v/>
      </c>
      <c r="G188" t="str">
        <f>TRIM(Funde_observations_osservazioni!AP191)</f>
        <v/>
      </c>
      <c r="H188" t="str">
        <f>TRIM(Funde_observations_osservazioni!AQ191)</f>
        <v/>
      </c>
      <c r="I188" t="str">
        <f>TRIM(Funde_observations_osservazioni!AR191)</f>
        <v/>
      </c>
      <c r="J188" t="str">
        <f>TRIM(Funde_observations_osservazioni!AS191)</f>
        <v/>
      </c>
      <c r="K188" t="str">
        <f>IFERROR(VLOOKUP(Funde_observations_osservazioni!E191,Table31_Praezis[], 2, FALSE)&amp;"", "")</f>
        <v/>
      </c>
      <c r="L188" t="str">
        <f>TRIM(Funde_observations_osservazioni!AT191)</f>
        <v/>
      </c>
      <c r="M188" t="str">
        <f>TRIM(Funde_observations_osservazioni!F191)</f>
        <v/>
      </c>
      <c r="N188" t="str">
        <f>TRIM(Funde_observations_osservazioni!G191)</f>
        <v/>
      </c>
      <c r="O188" t="str">
        <f>TRIM(Funde_observations_osservazioni!H191)</f>
        <v/>
      </c>
      <c r="P188" s="161" t="str">
        <f>IF(Funde_observations_osservazioni!I191=0, "", TEXT(Funde_observations_osservazioni!I191,"dd/mm/yyyy"))</f>
        <v/>
      </c>
      <c r="Q188" t="str">
        <f>IFERROR(VLOOKUP(Funde_observations_osservazioni!J191,Table32_Datkante[],2,FALSE)&amp;"",  "")</f>
        <v/>
      </c>
      <c r="R188" t="str">
        <f>Funde_observations_osservazioni!K191&amp;""</f>
        <v/>
      </c>
      <c r="S188" t="str">
        <f>Funde_observations_osservazioni!L191&amp;""</f>
        <v/>
      </c>
      <c r="T188" t="str">
        <f>Funde_observations_osservazioni!N191&amp;""</f>
        <v/>
      </c>
      <c r="U188" t="str">
        <f>Funde_observations_osservazioni!O191&amp;""</f>
        <v/>
      </c>
      <c r="V188" t="str">
        <f>Funde_observations_osservazioni!P191&amp;""</f>
        <v/>
      </c>
      <c r="W188" t="str">
        <f ca="1">IFERROR(VLOOKUP(Funde_observations_osservazioni!V191,Table30_Delarze[],2,FALSE)&amp;"", "")</f>
        <v/>
      </c>
      <c r="X188" t="str">
        <f>IFERROR(VLOOKUP(Funde_observations_osservazioni!R191,Table6_Subgrob[],2,FALSE)&amp;"","")</f>
        <v/>
      </c>
      <c r="Y188" t="str">
        <f>IFERROR(VLOOKUP(Funde_observations_osservazioni!S191,#REF!,2,FALSE)&amp;"", "")</f>
        <v/>
      </c>
      <c r="Z188" t="str">
        <f ca="1">IFERROR(VLOOKUP(Funde_observations_osservazioni!W191,Table245_Host_tree[],2,FALSE)&amp;"", "")</f>
        <v/>
      </c>
      <c r="AA188" t="str">
        <f>TRIM(Funde_observations_osservazioni!X191)</f>
        <v/>
      </c>
      <c r="AB188" t="str">
        <f>TRIM(Funde_observations_osservazioni!Y191)</f>
        <v/>
      </c>
      <c r="AC188" t="str">
        <f ca="1">IFERROR(VLOOKUP(Funde_observations_osservazioni!T191,Holzabgr_mapping,2,FALSE)&amp;"", "")</f>
        <v/>
      </c>
      <c r="AD188" t="str">
        <f ca="1">IFERROR(VLOOKUP(Funde_observations_osservazioni!U191,Holzqual_mapping,2,FALSE)&amp;"", "")</f>
        <v/>
      </c>
      <c r="AE188" t="str">
        <f ca="1">IFERROR(VLOOKUP(Funde_observations_osservazioni!Z191,Table24_Near_tree[],2,FALSE)&amp;"", "")</f>
        <v/>
      </c>
      <c r="AF188" t="str">
        <f ca="1">IFERROR(VLOOKUP(Funde_observations_osservazioni!AA191,Table24_Near_tree[],2,FALSE)&amp;"", "")</f>
        <v/>
      </c>
      <c r="AG188" t="str">
        <f ca="1">IFERROR(VLOOKUP(Funde_observations_osservazioni!AB191,Table24_Near_tree[],2,FALSE)&amp;"", "")</f>
        <v/>
      </c>
      <c r="AH188" t="str">
        <f ca="1">IFERROR(VLOOKUP(Funde_observations_osservazioni!AC191,Anzfrk_mapping,2,FALSE)&amp;"", "")</f>
        <v/>
      </c>
      <c r="AI188" t="str">
        <f ca="1">IFERROR(VLOOKUP(Funde_observations_osservazioni!AD191,Sex_stage_mapping,2,FALSE)&amp;"", "")</f>
        <v/>
      </c>
      <c r="AJ188" t="str">
        <f ca="1">IFERROR(VLOOKUP(Funde_observations_osservazioni!AE191,Rust_spore_type_mapping,2,FALSE)&amp;"", "")</f>
        <v/>
      </c>
      <c r="AK188" t="str">
        <f>TRIM(Funde_observations_osservazioni!AU191)</f>
        <v/>
      </c>
      <c r="AL188" t="str">
        <f>TRIM( Funde_observations_osservazioni!AH191)</f>
        <v/>
      </c>
      <c r="AM188" t="str">
        <f>TRIM(Funde_observations_osservazioni!AI191)</f>
        <v/>
      </c>
      <c r="AN188" t="str">
        <f ca="1">IFERROR(VLOOKUP(Funde_observations_osservazioni!AG191,Table28_Herbaria[],2,FALSE)&amp;"", "")</f>
        <v/>
      </c>
      <c r="AO188" t="str">
        <f ca="1">IFERROR(VLOOKUP(Funde_observations_osservazioni!AF191,Beleg_mapping,2,FALSE)&amp;"","")</f>
        <v/>
      </c>
      <c r="AP188" t="str">
        <f>IFERROR(VLOOKUP(Funde_observations_osservazioni!AJ191,Tabelle10_literature[],2,FALSE)&amp;"", "")</f>
        <v/>
      </c>
      <c r="AQ188" t="str">
        <f>TRIM(Funde_observations_osservazioni!AV191)</f>
        <v/>
      </c>
      <c r="AR188" t="str">
        <f ca="1">IFERROR(VLOOKUP(Funde_observations_osservazioni!AK191,Rest_mapping,2,0)&amp;"","")</f>
        <v/>
      </c>
      <c r="AS188" t="str">
        <f ca="1">IFERROR(VLOOKUP(Funde_observations_osservazioni!AL191,Oeff_privat_mapping,2,0)&amp;"","")</f>
        <v/>
      </c>
      <c r="AT188" t="str">
        <f ca="1">IFERROR(VLOOKUP(Funde_observations_osservazioni!AM191,Namen_pub_mapping,2,0)&amp;"","")</f>
        <v/>
      </c>
    </row>
    <row r="189" spans="2:46" x14ac:dyDescent="0.45">
      <c r="B189" t="str">
        <f>TRIM(Funde_observations_osservazioni!B192)</f>
        <v/>
      </c>
      <c r="C189" t="str">
        <f>TRIM(Funde_observations_osservazioni!C192)</f>
        <v/>
      </c>
      <c r="D189" t="str">
        <f>TRIM(Funde_observations_osservazioni!D192)</f>
        <v/>
      </c>
      <c r="E189" t="str">
        <f>TRIM(Funde_observations_osservazioni!AN192)</f>
        <v/>
      </c>
      <c r="F189" t="str">
        <f>TRIM(Funde_observations_osservazioni!AO192)</f>
        <v/>
      </c>
      <c r="G189" t="str">
        <f>TRIM(Funde_observations_osservazioni!AP192)</f>
        <v/>
      </c>
      <c r="H189" t="str">
        <f>TRIM(Funde_observations_osservazioni!AQ192)</f>
        <v/>
      </c>
      <c r="I189" t="str">
        <f>TRIM(Funde_observations_osservazioni!AR192)</f>
        <v/>
      </c>
      <c r="J189" t="str">
        <f>TRIM(Funde_observations_osservazioni!AS192)</f>
        <v/>
      </c>
      <c r="K189" t="str">
        <f>IFERROR(VLOOKUP(Funde_observations_osservazioni!E192,Table31_Praezis[], 2, FALSE)&amp;"", "")</f>
        <v/>
      </c>
      <c r="L189" t="str">
        <f>TRIM(Funde_observations_osservazioni!AT192)</f>
        <v/>
      </c>
      <c r="M189" t="str">
        <f>TRIM(Funde_observations_osservazioni!F192)</f>
        <v/>
      </c>
      <c r="N189" t="str">
        <f>TRIM(Funde_observations_osservazioni!G192)</f>
        <v/>
      </c>
      <c r="O189" t="str">
        <f>TRIM(Funde_observations_osservazioni!H192)</f>
        <v/>
      </c>
      <c r="P189" s="161" t="str">
        <f>IF(Funde_observations_osservazioni!I192=0, "", TEXT(Funde_observations_osservazioni!I192,"dd/mm/yyyy"))</f>
        <v/>
      </c>
      <c r="Q189" t="str">
        <f>IFERROR(VLOOKUP(Funde_observations_osservazioni!J192,Table32_Datkante[],2,FALSE)&amp;"",  "")</f>
        <v/>
      </c>
      <c r="R189" t="str">
        <f>Funde_observations_osservazioni!K192&amp;""</f>
        <v/>
      </c>
      <c r="S189" t="str">
        <f>Funde_observations_osservazioni!L192&amp;""</f>
        <v/>
      </c>
      <c r="T189" t="str">
        <f>Funde_observations_osservazioni!N192&amp;""</f>
        <v/>
      </c>
      <c r="U189" t="str">
        <f>Funde_observations_osservazioni!O192&amp;""</f>
        <v/>
      </c>
      <c r="V189" t="str">
        <f>Funde_observations_osservazioni!P192&amp;""</f>
        <v/>
      </c>
      <c r="W189" t="str">
        <f ca="1">IFERROR(VLOOKUP(Funde_observations_osservazioni!V192,Table30_Delarze[],2,FALSE)&amp;"", "")</f>
        <v/>
      </c>
      <c r="X189" t="str">
        <f>IFERROR(VLOOKUP(Funde_observations_osservazioni!R192,Table6_Subgrob[],2,FALSE)&amp;"","")</f>
        <v/>
      </c>
      <c r="Y189" t="str">
        <f>IFERROR(VLOOKUP(Funde_observations_osservazioni!S192,#REF!,2,FALSE)&amp;"", "")</f>
        <v/>
      </c>
      <c r="Z189" t="str">
        <f ca="1">IFERROR(VLOOKUP(Funde_observations_osservazioni!W192,Table245_Host_tree[],2,FALSE)&amp;"", "")</f>
        <v/>
      </c>
      <c r="AA189" t="str">
        <f>TRIM(Funde_observations_osservazioni!X192)</f>
        <v/>
      </c>
      <c r="AB189" t="str">
        <f>TRIM(Funde_observations_osservazioni!Y192)</f>
        <v/>
      </c>
      <c r="AC189" t="str">
        <f ca="1">IFERROR(VLOOKUP(Funde_observations_osservazioni!T192,Holzabgr_mapping,2,FALSE)&amp;"", "")</f>
        <v/>
      </c>
      <c r="AD189" t="str">
        <f ca="1">IFERROR(VLOOKUP(Funde_observations_osservazioni!U192,Holzqual_mapping,2,FALSE)&amp;"", "")</f>
        <v/>
      </c>
      <c r="AE189" t="str">
        <f ca="1">IFERROR(VLOOKUP(Funde_observations_osservazioni!Z192,Table24_Near_tree[],2,FALSE)&amp;"", "")</f>
        <v/>
      </c>
      <c r="AF189" t="str">
        <f ca="1">IFERROR(VLOOKUP(Funde_observations_osservazioni!AA192,Table24_Near_tree[],2,FALSE)&amp;"", "")</f>
        <v/>
      </c>
      <c r="AG189" t="str">
        <f ca="1">IFERROR(VLOOKUP(Funde_observations_osservazioni!AB192,Table24_Near_tree[],2,FALSE)&amp;"", "")</f>
        <v/>
      </c>
      <c r="AH189" t="str">
        <f ca="1">IFERROR(VLOOKUP(Funde_observations_osservazioni!AC192,Anzfrk_mapping,2,FALSE)&amp;"", "")</f>
        <v/>
      </c>
      <c r="AI189" t="str">
        <f ca="1">IFERROR(VLOOKUP(Funde_observations_osservazioni!AD192,Sex_stage_mapping,2,FALSE)&amp;"", "")</f>
        <v/>
      </c>
      <c r="AJ189" t="str">
        <f ca="1">IFERROR(VLOOKUP(Funde_observations_osservazioni!AE192,Rust_spore_type_mapping,2,FALSE)&amp;"", "")</f>
        <v/>
      </c>
      <c r="AK189" t="str">
        <f>TRIM(Funde_observations_osservazioni!AU192)</f>
        <v/>
      </c>
      <c r="AL189" t="str">
        <f>TRIM( Funde_observations_osservazioni!AH192)</f>
        <v/>
      </c>
      <c r="AM189" t="str">
        <f>TRIM(Funde_observations_osservazioni!AI192)</f>
        <v/>
      </c>
      <c r="AN189" t="str">
        <f ca="1">IFERROR(VLOOKUP(Funde_observations_osservazioni!AG192,Table28_Herbaria[],2,FALSE)&amp;"", "")</f>
        <v/>
      </c>
      <c r="AO189" t="str">
        <f ca="1">IFERROR(VLOOKUP(Funde_observations_osservazioni!AF192,Beleg_mapping,2,FALSE)&amp;"","")</f>
        <v/>
      </c>
      <c r="AP189" t="str">
        <f>IFERROR(VLOOKUP(Funde_observations_osservazioni!AJ192,Tabelle10_literature[],2,FALSE)&amp;"", "")</f>
        <v/>
      </c>
      <c r="AQ189" t="str">
        <f>TRIM(Funde_observations_osservazioni!AV192)</f>
        <v/>
      </c>
      <c r="AR189" t="str">
        <f ca="1">IFERROR(VLOOKUP(Funde_observations_osservazioni!AK192,Rest_mapping,2,0)&amp;"","")</f>
        <v/>
      </c>
      <c r="AS189" t="str">
        <f ca="1">IFERROR(VLOOKUP(Funde_observations_osservazioni!AL192,Oeff_privat_mapping,2,0)&amp;"","")</f>
        <v/>
      </c>
      <c r="AT189" t="str">
        <f ca="1">IFERROR(VLOOKUP(Funde_observations_osservazioni!AM192,Namen_pub_mapping,2,0)&amp;"","")</f>
        <v/>
      </c>
    </row>
    <row r="190" spans="2:46" x14ac:dyDescent="0.45">
      <c r="B190" t="str">
        <f>TRIM(Funde_observations_osservazioni!B193)</f>
        <v/>
      </c>
      <c r="C190" t="str">
        <f>TRIM(Funde_observations_osservazioni!C193)</f>
        <v/>
      </c>
      <c r="D190" t="str">
        <f>TRIM(Funde_observations_osservazioni!D193)</f>
        <v/>
      </c>
      <c r="E190" t="str">
        <f>TRIM(Funde_observations_osservazioni!AN193)</f>
        <v/>
      </c>
      <c r="F190" t="str">
        <f>TRIM(Funde_observations_osservazioni!AO193)</f>
        <v/>
      </c>
      <c r="G190" t="str">
        <f>TRIM(Funde_observations_osservazioni!AP193)</f>
        <v/>
      </c>
      <c r="H190" t="str">
        <f>TRIM(Funde_observations_osservazioni!AQ193)</f>
        <v/>
      </c>
      <c r="I190" t="str">
        <f>TRIM(Funde_observations_osservazioni!AR193)</f>
        <v/>
      </c>
      <c r="J190" t="str">
        <f>TRIM(Funde_observations_osservazioni!AS193)</f>
        <v/>
      </c>
      <c r="K190" t="str">
        <f>IFERROR(VLOOKUP(Funde_observations_osservazioni!E193,Table31_Praezis[], 2, FALSE)&amp;"", "")</f>
        <v/>
      </c>
      <c r="L190" t="str">
        <f>TRIM(Funde_observations_osservazioni!AT193)</f>
        <v/>
      </c>
      <c r="M190" t="str">
        <f>TRIM(Funde_observations_osservazioni!F193)</f>
        <v/>
      </c>
      <c r="N190" t="str">
        <f>TRIM(Funde_observations_osservazioni!G193)</f>
        <v/>
      </c>
      <c r="O190" t="str">
        <f>TRIM(Funde_observations_osservazioni!H193)</f>
        <v/>
      </c>
      <c r="P190" s="161" t="str">
        <f>IF(Funde_observations_osservazioni!I193=0, "", TEXT(Funde_observations_osservazioni!I193,"dd/mm/yyyy"))</f>
        <v/>
      </c>
      <c r="Q190" t="str">
        <f>IFERROR(VLOOKUP(Funde_observations_osservazioni!J193,Table32_Datkante[],2,FALSE)&amp;"",  "")</f>
        <v/>
      </c>
      <c r="R190" t="str">
        <f>Funde_observations_osservazioni!K193&amp;""</f>
        <v/>
      </c>
      <c r="S190" t="str">
        <f>Funde_observations_osservazioni!L193&amp;""</f>
        <v/>
      </c>
      <c r="T190" t="str">
        <f>Funde_observations_osservazioni!N193&amp;""</f>
        <v/>
      </c>
      <c r="U190" t="str">
        <f>Funde_observations_osservazioni!O193&amp;""</f>
        <v/>
      </c>
      <c r="V190" t="str">
        <f>Funde_observations_osservazioni!P193&amp;""</f>
        <v/>
      </c>
      <c r="W190" t="str">
        <f ca="1">IFERROR(VLOOKUP(Funde_observations_osservazioni!V193,Table30_Delarze[],2,FALSE)&amp;"", "")</f>
        <v/>
      </c>
      <c r="X190" t="str">
        <f>IFERROR(VLOOKUP(Funde_observations_osservazioni!R193,Table6_Subgrob[],2,FALSE)&amp;"","")</f>
        <v/>
      </c>
      <c r="Y190" t="str">
        <f>IFERROR(VLOOKUP(Funde_observations_osservazioni!S193,#REF!,2,FALSE)&amp;"", "")</f>
        <v/>
      </c>
      <c r="Z190" t="str">
        <f ca="1">IFERROR(VLOOKUP(Funde_observations_osservazioni!W193,Table245_Host_tree[],2,FALSE)&amp;"", "")</f>
        <v/>
      </c>
      <c r="AA190" t="str">
        <f>TRIM(Funde_observations_osservazioni!X193)</f>
        <v/>
      </c>
      <c r="AB190" t="str">
        <f>TRIM(Funde_observations_osservazioni!Y193)</f>
        <v/>
      </c>
      <c r="AC190" t="str">
        <f ca="1">IFERROR(VLOOKUP(Funde_observations_osservazioni!T193,Holzabgr_mapping,2,FALSE)&amp;"", "")</f>
        <v/>
      </c>
      <c r="AD190" t="str">
        <f ca="1">IFERROR(VLOOKUP(Funde_observations_osservazioni!U193,Holzqual_mapping,2,FALSE)&amp;"", "")</f>
        <v/>
      </c>
      <c r="AE190" t="str">
        <f ca="1">IFERROR(VLOOKUP(Funde_observations_osservazioni!Z193,Table24_Near_tree[],2,FALSE)&amp;"", "")</f>
        <v/>
      </c>
      <c r="AF190" t="str">
        <f ca="1">IFERROR(VLOOKUP(Funde_observations_osservazioni!AA193,Table24_Near_tree[],2,FALSE)&amp;"", "")</f>
        <v/>
      </c>
      <c r="AG190" t="str">
        <f ca="1">IFERROR(VLOOKUP(Funde_observations_osservazioni!AB193,Table24_Near_tree[],2,FALSE)&amp;"", "")</f>
        <v/>
      </c>
      <c r="AH190" t="str">
        <f ca="1">IFERROR(VLOOKUP(Funde_observations_osservazioni!AC193,Anzfrk_mapping,2,FALSE)&amp;"", "")</f>
        <v/>
      </c>
      <c r="AI190" t="str">
        <f ca="1">IFERROR(VLOOKUP(Funde_observations_osservazioni!AD193,Sex_stage_mapping,2,FALSE)&amp;"", "")</f>
        <v/>
      </c>
      <c r="AJ190" t="str">
        <f ca="1">IFERROR(VLOOKUP(Funde_observations_osservazioni!AE193,Rust_spore_type_mapping,2,FALSE)&amp;"", "")</f>
        <v/>
      </c>
      <c r="AK190" t="str">
        <f>TRIM(Funde_observations_osservazioni!AU193)</f>
        <v/>
      </c>
      <c r="AL190" t="str">
        <f>TRIM( Funde_observations_osservazioni!AH193)</f>
        <v/>
      </c>
      <c r="AM190" t="str">
        <f>TRIM(Funde_observations_osservazioni!AI193)</f>
        <v/>
      </c>
      <c r="AN190" t="str">
        <f ca="1">IFERROR(VLOOKUP(Funde_observations_osservazioni!AG193,Table28_Herbaria[],2,FALSE)&amp;"", "")</f>
        <v/>
      </c>
      <c r="AO190" t="str">
        <f ca="1">IFERROR(VLOOKUP(Funde_observations_osservazioni!AF193,Beleg_mapping,2,FALSE)&amp;"","")</f>
        <v/>
      </c>
      <c r="AP190" t="str">
        <f>IFERROR(VLOOKUP(Funde_observations_osservazioni!AJ193,Tabelle10_literature[],2,FALSE)&amp;"", "")</f>
        <v/>
      </c>
      <c r="AQ190" t="str">
        <f>TRIM(Funde_observations_osservazioni!AV193)</f>
        <v/>
      </c>
      <c r="AR190" t="str">
        <f ca="1">IFERROR(VLOOKUP(Funde_observations_osservazioni!AK193,Rest_mapping,2,0)&amp;"","")</f>
        <v/>
      </c>
      <c r="AS190" t="str">
        <f ca="1">IFERROR(VLOOKUP(Funde_observations_osservazioni!AL193,Oeff_privat_mapping,2,0)&amp;"","")</f>
        <v/>
      </c>
      <c r="AT190" t="str">
        <f ca="1">IFERROR(VLOOKUP(Funde_observations_osservazioni!AM193,Namen_pub_mapping,2,0)&amp;"","")</f>
        <v/>
      </c>
    </row>
    <row r="191" spans="2:46" x14ac:dyDescent="0.45">
      <c r="B191" t="str">
        <f>TRIM(Funde_observations_osservazioni!B194)</f>
        <v/>
      </c>
      <c r="C191" t="str">
        <f>TRIM(Funde_observations_osservazioni!C194)</f>
        <v/>
      </c>
      <c r="D191" t="str">
        <f>TRIM(Funde_observations_osservazioni!D194)</f>
        <v/>
      </c>
      <c r="E191" t="str">
        <f>TRIM(Funde_observations_osservazioni!AN194)</f>
        <v/>
      </c>
      <c r="F191" t="str">
        <f>TRIM(Funde_observations_osservazioni!AO194)</f>
        <v/>
      </c>
      <c r="G191" t="str">
        <f>TRIM(Funde_observations_osservazioni!AP194)</f>
        <v/>
      </c>
      <c r="H191" t="str">
        <f>TRIM(Funde_observations_osservazioni!AQ194)</f>
        <v/>
      </c>
      <c r="I191" t="str">
        <f>TRIM(Funde_observations_osservazioni!AR194)</f>
        <v/>
      </c>
      <c r="J191" t="str">
        <f>TRIM(Funde_observations_osservazioni!AS194)</f>
        <v/>
      </c>
      <c r="K191" t="str">
        <f>IFERROR(VLOOKUP(Funde_observations_osservazioni!E194,Table31_Praezis[], 2, FALSE)&amp;"", "")</f>
        <v/>
      </c>
      <c r="L191" t="str">
        <f>TRIM(Funde_observations_osservazioni!AT194)</f>
        <v/>
      </c>
      <c r="M191" t="str">
        <f>TRIM(Funde_observations_osservazioni!F194)</f>
        <v/>
      </c>
      <c r="N191" t="str">
        <f>TRIM(Funde_observations_osservazioni!G194)</f>
        <v/>
      </c>
      <c r="O191" t="str">
        <f>TRIM(Funde_observations_osservazioni!H194)</f>
        <v/>
      </c>
      <c r="P191" s="161" t="str">
        <f>IF(Funde_observations_osservazioni!I194=0, "", TEXT(Funde_observations_osservazioni!I194,"dd/mm/yyyy"))</f>
        <v/>
      </c>
      <c r="Q191" t="str">
        <f>IFERROR(VLOOKUP(Funde_observations_osservazioni!J194,Table32_Datkante[],2,FALSE)&amp;"",  "")</f>
        <v/>
      </c>
      <c r="R191" t="str">
        <f>Funde_observations_osservazioni!K194&amp;""</f>
        <v/>
      </c>
      <c r="S191" t="str">
        <f>Funde_observations_osservazioni!L194&amp;""</f>
        <v/>
      </c>
      <c r="T191" t="str">
        <f>Funde_observations_osservazioni!N194&amp;""</f>
        <v/>
      </c>
      <c r="U191" t="str">
        <f>Funde_observations_osservazioni!O194&amp;""</f>
        <v/>
      </c>
      <c r="V191" t="str">
        <f>Funde_observations_osservazioni!P194&amp;""</f>
        <v/>
      </c>
      <c r="W191" t="str">
        <f ca="1">IFERROR(VLOOKUP(Funde_observations_osservazioni!V194,Table30_Delarze[],2,FALSE)&amp;"", "")</f>
        <v/>
      </c>
      <c r="X191" t="str">
        <f>IFERROR(VLOOKUP(Funde_observations_osservazioni!R194,Table6_Subgrob[],2,FALSE)&amp;"","")</f>
        <v/>
      </c>
      <c r="Y191" t="str">
        <f>IFERROR(VLOOKUP(Funde_observations_osservazioni!S194,#REF!,2,FALSE)&amp;"", "")</f>
        <v/>
      </c>
      <c r="Z191" t="str">
        <f ca="1">IFERROR(VLOOKUP(Funde_observations_osservazioni!W194,Table245_Host_tree[],2,FALSE)&amp;"", "")</f>
        <v/>
      </c>
      <c r="AA191" t="str">
        <f>TRIM(Funde_observations_osservazioni!X194)</f>
        <v/>
      </c>
      <c r="AB191" t="str">
        <f>TRIM(Funde_observations_osservazioni!Y194)</f>
        <v/>
      </c>
      <c r="AC191" t="str">
        <f ca="1">IFERROR(VLOOKUP(Funde_observations_osservazioni!T194,Holzabgr_mapping,2,FALSE)&amp;"", "")</f>
        <v/>
      </c>
      <c r="AD191" t="str">
        <f ca="1">IFERROR(VLOOKUP(Funde_observations_osservazioni!U194,Holzqual_mapping,2,FALSE)&amp;"", "")</f>
        <v/>
      </c>
      <c r="AE191" t="str">
        <f ca="1">IFERROR(VLOOKUP(Funde_observations_osservazioni!Z194,Table24_Near_tree[],2,FALSE)&amp;"", "")</f>
        <v/>
      </c>
      <c r="AF191" t="str">
        <f ca="1">IFERROR(VLOOKUP(Funde_observations_osservazioni!AA194,Table24_Near_tree[],2,FALSE)&amp;"", "")</f>
        <v/>
      </c>
      <c r="AG191" t="str">
        <f ca="1">IFERROR(VLOOKUP(Funde_observations_osservazioni!AB194,Table24_Near_tree[],2,FALSE)&amp;"", "")</f>
        <v/>
      </c>
      <c r="AH191" t="str">
        <f ca="1">IFERROR(VLOOKUP(Funde_observations_osservazioni!AC194,Anzfrk_mapping,2,FALSE)&amp;"", "")</f>
        <v/>
      </c>
      <c r="AI191" t="str">
        <f ca="1">IFERROR(VLOOKUP(Funde_observations_osservazioni!AD194,Sex_stage_mapping,2,FALSE)&amp;"", "")</f>
        <v/>
      </c>
      <c r="AJ191" t="str">
        <f ca="1">IFERROR(VLOOKUP(Funde_observations_osservazioni!AE194,Rust_spore_type_mapping,2,FALSE)&amp;"", "")</f>
        <v/>
      </c>
      <c r="AK191" t="str">
        <f>TRIM(Funde_observations_osservazioni!AU194)</f>
        <v/>
      </c>
      <c r="AL191" t="str">
        <f>TRIM( Funde_observations_osservazioni!AH194)</f>
        <v/>
      </c>
      <c r="AM191" t="str">
        <f>TRIM(Funde_observations_osservazioni!AI194)</f>
        <v/>
      </c>
      <c r="AN191" t="str">
        <f ca="1">IFERROR(VLOOKUP(Funde_observations_osservazioni!AG194,Table28_Herbaria[],2,FALSE)&amp;"", "")</f>
        <v/>
      </c>
      <c r="AO191" t="str">
        <f ca="1">IFERROR(VLOOKUP(Funde_observations_osservazioni!AF194,Beleg_mapping,2,FALSE)&amp;"","")</f>
        <v/>
      </c>
      <c r="AP191" t="str">
        <f>IFERROR(VLOOKUP(Funde_observations_osservazioni!AJ194,Tabelle10_literature[],2,FALSE)&amp;"", "")</f>
        <v/>
      </c>
      <c r="AQ191" t="str">
        <f>TRIM(Funde_observations_osservazioni!AV194)</f>
        <v/>
      </c>
      <c r="AR191" t="str">
        <f ca="1">IFERROR(VLOOKUP(Funde_observations_osservazioni!AK194,Rest_mapping,2,0)&amp;"","")</f>
        <v/>
      </c>
      <c r="AS191" t="str">
        <f ca="1">IFERROR(VLOOKUP(Funde_observations_osservazioni!AL194,Oeff_privat_mapping,2,0)&amp;"","")</f>
        <v/>
      </c>
      <c r="AT191" t="str">
        <f ca="1">IFERROR(VLOOKUP(Funde_observations_osservazioni!AM194,Namen_pub_mapping,2,0)&amp;"","")</f>
        <v/>
      </c>
    </row>
    <row r="192" spans="2:46" x14ac:dyDescent="0.45">
      <c r="B192" t="str">
        <f>TRIM(Funde_observations_osservazioni!B195)</f>
        <v/>
      </c>
      <c r="C192" t="str">
        <f>TRIM(Funde_observations_osservazioni!C195)</f>
        <v/>
      </c>
      <c r="D192" t="str">
        <f>TRIM(Funde_observations_osservazioni!D195)</f>
        <v/>
      </c>
      <c r="E192" t="str">
        <f>TRIM(Funde_observations_osservazioni!AN195)</f>
        <v/>
      </c>
      <c r="F192" t="str">
        <f>TRIM(Funde_observations_osservazioni!AO195)</f>
        <v/>
      </c>
      <c r="G192" t="str">
        <f>TRIM(Funde_observations_osservazioni!AP195)</f>
        <v/>
      </c>
      <c r="H192" t="str">
        <f>TRIM(Funde_observations_osservazioni!AQ195)</f>
        <v/>
      </c>
      <c r="I192" t="str">
        <f>TRIM(Funde_observations_osservazioni!AR195)</f>
        <v/>
      </c>
      <c r="J192" t="str">
        <f>TRIM(Funde_observations_osservazioni!AS195)</f>
        <v/>
      </c>
      <c r="K192" t="str">
        <f>IFERROR(VLOOKUP(Funde_observations_osservazioni!E195,Table31_Praezis[], 2, FALSE)&amp;"", "")</f>
        <v/>
      </c>
      <c r="L192" t="str">
        <f>TRIM(Funde_observations_osservazioni!AT195)</f>
        <v/>
      </c>
      <c r="M192" t="str">
        <f>TRIM(Funde_observations_osservazioni!F195)</f>
        <v/>
      </c>
      <c r="N192" t="str">
        <f>TRIM(Funde_observations_osservazioni!G195)</f>
        <v/>
      </c>
      <c r="O192" t="str">
        <f>TRIM(Funde_observations_osservazioni!H195)</f>
        <v/>
      </c>
      <c r="P192" s="161" t="str">
        <f>IF(Funde_observations_osservazioni!I195=0, "", TEXT(Funde_observations_osservazioni!I195,"dd/mm/yyyy"))</f>
        <v/>
      </c>
      <c r="Q192" t="str">
        <f>IFERROR(VLOOKUP(Funde_observations_osservazioni!J195,Table32_Datkante[],2,FALSE)&amp;"",  "")</f>
        <v/>
      </c>
      <c r="R192" t="str">
        <f>Funde_observations_osservazioni!K195&amp;""</f>
        <v/>
      </c>
      <c r="S192" t="str">
        <f>Funde_observations_osservazioni!L195&amp;""</f>
        <v/>
      </c>
      <c r="T192" t="str">
        <f>Funde_observations_osservazioni!N195&amp;""</f>
        <v/>
      </c>
      <c r="U192" t="str">
        <f>Funde_observations_osservazioni!O195&amp;""</f>
        <v/>
      </c>
      <c r="V192" t="str">
        <f>Funde_observations_osservazioni!P195&amp;""</f>
        <v/>
      </c>
      <c r="W192" t="str">
        <f ca="1">IFERROR(VLOOKUP(Funde_observations_osservazioni!V195,Table30_Delarze[],2,FALSE)&amp;"", "")</f>
        <v/>
      </c>
      <c r="X192" t="str">
        <f>IFERROR(VLOOKUP(Funde_observations_osservazioni!R195,Table6_Subgrob[],2,FALSE)&amp;"","")</f>
        <v/>
      </c>
      <c r="Y192" t="str">
        <f>IFERROR(VLOOKUP(Funde_observations_osservazioni!S195,#REF!,2,FALSE)&amp;"", "")</f>
        <v/>
      </c>
      <c r="Z192" t="str">
        <f ca="1">IFERROR(VLOOKUP(Funde_observations_osservazioni!W195,Table245_Host_tree[],2,FALSE)&amp;"", "")</f>
        <v/>
      </c>
      <c r="AA192" t="str">
        <f>TRIM(Funde_observations_osservazioni!X195)</f>
        <v/>
      </c>
      <c r="AB192" t="str">
        <f>TRIM(Funde_observations_osservazioni!Y195)</f>
        <v/>
      </c>
      <c r="AC192" t="str">
        <f ca="1">IFERROR(VLOOKUP(Funde_observations_osservazioni!T195,Holzabgr_mapping,2,FALSE)&amp;"", "")</f>
        <v/>
      </c>
      <c r="AD192" t="str">
        <f ca="1">IFERROR(VLOOKUP(Funde_observations_osservazioni!U195,Holzqual_mapping,2,FALSE)&amp;"", "")</f>
        <v/>
      </c>
      <c r="AE192" t="str">
        <f ca="1">IFERROR(VLOOKUP(Funde_observations_osservazioni!Z195,Table24_Near_tree[],2,FALSE)&amp;"", "")</f>
        <v/>
      </c>
      <c r="AF192" t="str">
        <f ca="1">IFERROR(VLOOKUP(Funde_observations_osservazioni!AA195,Table24_Near_tree[],2,FALSE)&amp;"", "")</f>
        <v/>
      </c>
      <c r="AG192" t="str">
        <f ca="1">IFERROR(VLOOKUP(Funde_observations_osservazioni!AB195,Table24_Near_tree[],2,FALSE)&amp;"", "")</f>
        <v/>
      </c>
      <c r="AH192" t="str">
        <f ca="1">IFERROR(VLOOKUP(Funde_observations_osservazioni!AC195,Anzfrk_mapping,2,FALSE)&amp;"", "")</f>
        <v/>
      </c>
      <c r="AI192" t="str">
        <f ca="1">IFERROR(VLOOKUP(Funde_observations_osservazioni!AD195,Sex_stage_mapping,2,FALSE)&amp;"", "")</f>
        <v/>
      </c>
      <c r="AJ192" t="str">
        <f ca="1">IFERROR(VLOOKUP(Funde_observations_osservazioni!AE195,Rust_spore_type_mapping,2,FALSE)&amp;"", "")</f>
        <v/>
      </c>
      <c r="AK192" t="str">
        <f>TRIM(Funde_observations_osservazioni!AU195)</f>
        <v/>
      </c>
      <c r="AL192" t="str">
        <f>TRIM( Funde_observations_osservazioni!AH195)</f>
        <v/>
      </c>
      <c r="AM192" t="str">
        <f>TRIM(Funde_observations_osservazioni!AI195)</f>
        <v/>
      </c>
      <c r="AN192" t="str">
        <f ca="1">IFERROR(VLOOKUP(Funde_observations_osservazioni!AG195,Table28_Herbaria[],2,FALSE)&amp;"", "")</f>
        <v/>
      </c>
      <c r="AO192" t="str">
        <f ca="1">IFERROR(VLOOKUP(Funde_observations_osservazioni!AF195,Beleg_mapping,2,FALSE)&amp;"","")</f>
        <v/>
      </c>
      <c r="AP192" t="str">
        <f>IFERROR(VLOOKUP(Funde_observations_osservazioni!AJ195,Tabelle10_literature[],2,FALSE)&amp;"", "")</f>
        <v/>
      </c>
      <c r="AQ192" t="str">
        <f>TRIM(Funde_observations_osservazioni!AV195)</f>
        <v/>
      </c>
      <c r="AR192" t="str">
        <f ca="1">IFERROR(VLOOKUP(Funde_observations_osservazioni!AK195,Rest_mapping,2,0)&amp;"","")</f>
        <v/>
      </c>
      <c r="AS192" t="str">
        <f ca="1">IFERROR(VLOOKUP(Funde_observations_osservazioni!AL195,Oeff_privat_mapping,2,0)&amp;"","")</f>
        <v/>
      </c>
      <c r="AT192" t="str">
        <f ca="1">IFERROR(VLOOKUP(Funde_observations_osservazioni!AM195,Namen_pub_mapping,2,0)&amp;"","")</f>
        <v/>
      </c>
    </row>
    <row r="193" spans="2:46" x14ac:dyDescent="0.45">
      <c r="B193" t="str">
        <f>TRIM(Funde_observations_osservazioni!B196)</f>
        <v/>
      </c>
      <c r="C193" t="str">
        <f>TRIM(Funde_observations_osservazioni!C196)</f>
        <v/>
      </c>
      <c r="D193" t="str">
        <f>TRIM(Funde_observations_osservazioni!D196)</f>
        <v/>
      </c>
      <c r="E193" t="str">
        <f>TRIM(Funde_observations_osservazioni!AN196)</f>
        <v/>
      </c>
      <c r="F193" t="str">
        <f>TRIM(Funde_observations_osservazioni!AO196)</f>
        <v/>
      </c>
      <c r="G193" t="str">
        <f>TRIM(Funde_observations_osservazioni!AP196)</f>
        <v/>
      </c>
      <c r="H193" t="str">
        <f>TRIM(Funde_observations_osservazioni!AQ196)</f>
        <v/>
      </c>
      <c r="I193" t="str">
        <f>TRIM(Funde_observations_osservazioni!AR196)</f>
        <v/>
      </c>
      <c r="J193" t="str">
        <f>TRIM(Funde_observations_osservazioni!AS196)</f>
        <v/>
      </c>
      <c r="K193" t="str">
        <f>IFERROR(VLOOKUP(Funde_observations_osservazioni!E196,Table31_Praezis[], 2, FALSE)&amp;"", "")</f>
        <v/>
      </c>
      <c r="L193" t="str">
        <f>TRIM(Funde_observations_osservazioni!AT196)</f>
        <v/>
      </c>
      <c r="M193" t="str">
        <f>TRIM(Funde_observations_osservazioni!F196)</f>
        <v/>
      </c>
      <c r="N193" t="str">
        <f>TRIM(Funde_observations_osservazioni!G196)</f>
        <v/>
      </c>
      <c r="O193" t="str">
        <f>TRIM(Funde_observations_osservazioni!H196)</f>
        <v/>
      </c>
      <c r="P193" s="161" t="str">
        <f>IF(Funde_observations_osservazioni!I196=0, "", TEXT(Funde_observations_osservazioni!I196,"dd/mm/yyyy"))</f>
        <v/>
      </c>
      <c r="Q193" t="str">
        <f>IFERROR(VLOOKUP(Funde_observations_osservazioni!J196,Table32_Datkante[],2,FALSE)&amp;"",  "")</f>
        <v/>
      </c>
      <c r="R193" t="str">
        <f>Funde_observations_osservazioni!K196&amp;""</f>
        <v/>
      </c>
      <c r="S193" t="str">
        <f>Funde_observations_osservazioni!L196&amp;""</f>
        <v/>
      </c>
      <c r="T193" t="str">
        <f>Funde_observations_osservazioni!N196&amp;""</f>
        <v/>
      </c>
      <c r="U193" t="str">
        <f>Funde_observations_osservazioni!O196&amp;""</f>
        <v/>
      </c>
      <c r="V193" t="str">
        <f>Funde_observations_osservazioni!P196&amp;""</f>
        <v/>
      </c>
      <c r="W193" t="str">
        <f ca="1">IFERROR(VLOOKUP(Funde_observations_osservazioni!V196,Table30_Delarze[],2,FALSE)&amp;"", "")</f>
        <v/>
      </c>
      <c r="X193" t="str">
        <f>IFERROR(VLOOKUP(Funde_observations_osservazioni!R196,Table6_Subgrob[],2,FALSE)&amp;"","")</f>
        <v/>
      </c>
      <c r="Y193" t="str">
        <f>IFERROR(VLOOKUP(Funde_observations_osservazioni!S196,#REF!,2,FALSE)&amp;"", "")</f>
        <v/>
      </c>
      <c r="Z193" t="str">
        <f ca="1">IFERROR(VLOOKUP(Funde_observations_osservazioni!W196,Table245_Host_tree[],2,FALSE)&amp;"", "")</f>
        <v/>
      </c>
      <c r="AA193" t="str">
        <f>TRIM(Funde_observations_osservazioni!X196)</f>
        <v/>
      </c>
      <c r="AB193" t="str">
        <f>TRIM(Funde_observations_osservazioni!Y196)</f>
        <v/>
      </c>
      <c r="AC193" t="str">
        <f ca="1">IFERROR(VLOOKUP(Funde_observations_osservazioni!T196,Holzabgr_mapping,2,FALSE)&amp;"", "")</f>
        <v/>
      </c>
      <c r="AD193" t="str">
        <f ca="1">IFERROR(VLOOKUP(Funde_observations_osservazioni!U196,Holzqual_mapping,2,FALSE)&amp;"", "")</f>
        <v/>
      </c>
      <c r="AE193" t="str">
        <f ca="1">IFERROR(VLOOKUP(Funde_observations_osservazioni!Z196,Table24_Near_tree[],2,FALSE)&amp;"", "")</f>
        <v/>
      </c>
      <c r="AF193" t="str">
        <f ca="1">IFERROR(VLOOKUP(Funde_observations_osservazioni!AA196,Table24_Near_tree[],2,FALSE)&amp;"", "")</f>
        <v/>
      </c>
      <c r="AG193" t="str">
        <f ca="1">IFERROR(VLOOKUP(Funde_observations_osservazioni!AB196,Table24_Near_tree[],2,FALSE)&amp;"", "")</f>
        <v/>
      </c>
      <c r="AH193" t="str">
        <f ca="1">IFERROR(VLOOKUP(Funde_observations_osservazioni!AC196,Anzfrk_mapping,2,FALSE)&amp;"", "")</f>
        <v/>
      </c>
      <c r="AI193" t="str">
        <f ca="1">IFERROR(VLOOKUP(Funde_observations_osservazioni!AD196,Sex_stage_mapping,2,FALSE)&amp;"", "")</f>
        <v/>
      </c>
      <c r="AJ193" t="str">
        <f ca="1">IFERROR(VLOOKUP(Funde_observations_osservazioni!AE196,Rust_spore_type_mapping,2,FALSE)&amp;"", "")</f>
        <v/>
      </c>
      <c r="AK193" t="str">
        <f>TRIM(Funde_observations_osservazioni!AU196)</f>
        <v/>
      </c>
      <c r="AL193" t="str">
        <f>TRIM( Funde_observations_osservazioni!AH196)</f>
        <v/>
      </c>
      <c r="AM193" t="str">
        <f>TRIM(Funde_observations_osservazioni!AI196)</f>
        <v/>
      </c>
      <c r="AN193" t="str">
        <f ca="1">IFERROR(VLOOKUP(Funde_observations_osservazioni!AG196,Table28_Herbaria[],2,FALSE)&amp;"", "")</f>
        <v/>
      </c>
      <c r="AO193" t="str">
        <f ca="1">IFERROR(VLOOKUP(Funde_observations_osservazioni!AF196,Beleg_mapping,2,FALSE)&amp;"","")</f>
        <v/>
      </c>
      <c r="AP193" t="str">
        <f>IFERROR(VLOOKUP(Funde_observations_osservazioni!AJ196,Tabelle10_literature[],2,FALSE)&amp;"", "")</f>
        <v/>
      </c>
      <c r="AQ193" t="str">
        <f>TRIM(Funde_observations_osservazioni!AV196)</f>
        <v/>
      </c>
      <c r="AR193" t="str">
        <f ca="1">IFERROR(VLOOKUP(Funde_observations_osservazioni!AK196,Rest_mapping,2,0)&amp;"","")</f>
        <v/>
      </c>
      <c r="AS193" t="str">
        <f ca="1">IFERROR(VLOOKUP(Funde_observations_osservazioni!AL196,Oeff_privat_mapping,2,0)&amp;"","")</f>
        <v/>
      </c>
      <c r="AT193" t="str">
        <f ca="1">IFERROR(VLOOKUP(Funde_observations_osservazioni!AM196,Namen_pub_mapping,2,0)&amp;"","")</f>
        <v/>
      </c>
    </row>
    <row r="194" spans="2:46" x14ac:dyDescent="0.45">
      <c r="B194" t="str">
        <f>TRIM(Funde_observations_osservazioni!B197)</f>
        <v/>
      </c>
      <c r="C194" t="str">
        <f>TRIM(Funde_observations_osservazioni!C197)</f>
        <v/>
      </c>
      <c r="D194" t="str">
        <f>TRIM(Funde_observations_osservazioni!D197)</f>
        <v/>
      </c>
      <c r="E194" t="str">
        <f>TRIM(Funde_observations_osservazioni!AN197)</f>
        <v/>
      </c>
      <c r="F194" t="str">
        <f>TRIM(Funde_observations_osservazioni!AO197)</f>
        <v/>
      </c>
      <c r="G194" t="str">
        <f>TRIM(Funde_observations_osservazioni!AP197)</f>
        <v/>
      </c>
      <c r="H194" t="str">
        <f>TRIM(Funde_observations_osservazioni!AQ197)</f>
        <v/>
      </c>
      <c r="I194" t="str">
        <f>TRIM(Funde_observations_osservazioni!AR197)</f>
        <v/>
      </c>
      <c r="J194" t="str">
        <f>TRIM(Funde_observations_osservazioni!AS197)</f>
        <v/>
      </c>
      <c r="K194" t="str">
        <f>IFERROR(VLOOKUP(Funde_observations_osservazioni!E197,Table31_Praezis[], 2, FALSE)&amp;"", "")</f>
        <v/>
      </c>
      <c r="L194" t="str">
        <f>TRIM(Funde_observations_osservazioni!AT197)</f>
        <v/>
      </c>
      <c r="M194" t="str">
        <f>TRIM(Funde_observations_osservazioni!F197)</f>
        <v/>
      </c>
      <c r="N194" t="str">
        <f>TRIM(Funde_observations_osservazioni!G197)</f>
        <v/>
      </c>
      <c r="O194" t="str">
        <f>TRIM(Funde_observations_osservazioni!H197)</f>
        <v/>
      </c>
      <c r="P194" s="161" t="str">
        <f>IF(Funde_observations_osservazioni!I197=0, "", TEXT(Funde_observations_osservazioni!I197,"dd/mm/yyyy"))</f>
        <v/>
      </c>
      <c r="Q194" t="str">
        <f>IFERROR(VLOOKUP(Funde_observations_osservazioni!J197,Table32_Datkante[],2,FALSE)&amp;"",  "")</f>
        <v/>
      </c>
      <c r="R194" t="str">
        <f>Funde_observations_osservazioni!K197&amp;""</f>
        <v/>
      </c>
      <c r="S194" t="str">
        <f>Funde_observations_osservazioni!L197&amp;""</f>
        <v/>
      </c>
      <c r="T194" t="str">
        <f>Funde_observations_osservazioni!N197&amp;""</f>
        <v/>
      </c>
      <c r="U194" t="str">
        <f>Funde_observations_osservazioni!O197&amp;""</f>
        <v/>
      </c>
      <c r="V194" t="str">
        <f>Funde_observations_osservazioni!P197&amp;""</f>
        <v/>
      </c>
      <c r="W194" t="str">
        <f ca="1">IFERROR(VLOOKUP(Funde_observations_osservazioni!V197,Table30_Delarze[],2,FALSE)&amp;"", "")</f>
        <v/>
      </c>
      <c r="X194" t="str">
        <f>IFERROR(VLOOKUP(Funde_observations_osservazioni!R197,Table6_Subgrob[],2,FALSE)&amp;"","")</f>
        <v/>
      </c>
      <c r="Y194" t="str">
        <f>IFERROR(VLOOKUP(Funde_observations_osservazioni!S197,#REF!,2,FALSE)&amp;"", "")</f>
        <v/>
      </c>
      <c r="Z194" t="str">
        <f ca="1">IFERROR(VLOOKUP(Funde_observations_osservazioni!W197,Table245_Host_tree[],2,FALSE)&amp;"", "")</f>
        <v/>
      </c>
      <c r="AA194" t="str">
        <f>TRIM(Funde_observations_osservazioni!X197)</f>
        <v/>
      </c>
      <c r="AB194" t="str">
        <f>TRIM(Funde_observations_osservazioni!Y197)</f>
        <v/>
      </c>
      <c r="AC194" t="str">
        <f ca="1">IFERROR(VLOOKUP(Funde_observations_osservazioni!T197,Holzabgr_mapping,2,FALSE)&amp;"", "")</f>
        <v/>
      </c>
      <c r="AD194" t="str">
        <f ca="1">IFERROR(VLOOKUP(Funde_observations_osservazioni!U197,Holzqual_mapping,2,FALSE)&amp;"", "")</f>
        <v/>
      </c>
      <c r="AE194" t="str">
        <f ca="1">IFERROR(VLOOKUP(Funde_observations_osservazioni!Z197,Table24_Near_tree[],2,FALSE)&amp;"", "")</f>
        <v/>
      </c>
      <c r="AF194" t="str">
        <f ca="1">IFERROR(VLOOKUP(Funde_observations_osservazioni!AA197,Table24_Near_tree[],2,FALSE)&amp;"", "")</f>
        <v/>
      </c>
      <c r="AG194" t="str">
        <f ca="1">IFERROR(VLOOKUP(Funde_observations_osservazioni!AB197,Table24_Near_tree[],2,FALSE)&amp;"", "")</f>
        <v/>
      </c>
      <c r="AH194" t="str">
        <f ca="1">IFERROR(VLOOKUP(Funde_observations_osservazioni!AC197,Anzfrk_mapping,2,FALSE)&amp;"", "")</f>
        <v/>
      </c>
      <c r="AI194" t="str">
        <f ca="1">IFERROR(VLOOKUP(Funde_observations_osservazioni!AD197,Sex_stage_mapping,2,FALSE)&amp;"", "")</f>
        <v/>
      </c>
      <c r="AJ194" t="str">
        <f ca="1">IFERROR(VLOOKUP(Funde_observations_osservazioni!AE197,Rust_spore_type_mapping,2,FALSE)&amp;"", "")</f>
        <v/>
      </c>
      <c r="AK194" t="str">
        <f>TRIM(Funde_observations_osservazioni!AU197)</f>
        <v/>
      </c>
      <c r="AL194" t="str">
        <f>TRIM( Funde_observations_osservazioni!AH197)</f>
        <v/>
      </c>
      <c r="AM194" t="str">
        <f>TRIM(Funde_observations_osservazioni!AI197)</f>
        <v/>
      </c>
      <c r="AN194" t="str">
        <f ca="1">IFERROR(VLOOKUP(Funde_observations_osservazioni!AG197,Table28_Herbaria[],2,FALSE)&amp;"", "")</f>
        <v/>
      </c>
      <c r="AO194" t="str">
        <f ca="1">IFERROR(VLOOKUP(Funde_observations_osservazioni!AF197,Beleg_mapping,2,FALSE)&amp;"","")</f>
        <v/>
      </c>
      <c r="AP194" t="str">
        <f>IFERROR(VLOOKUP(Funde_observations_osservazioni!AJ197,Tabelle10_literature[],2,FALSE)&amp;"", "")</f>
        <v/>
      </c>
      <c r="AQ194" t="str">
        <f>TRIM(Funde_observations_osservazioni!AV197)</f>
        <v/>
      </c>
      <c r="AR194" t="str">
        <f ca="1">IFERROR(VLOOKUP(Funde_observations_osservazioni!AK197,Rest_mapping,2,0)&amp;"","")</f>
        <v/>
      </c>
      <c r="AS194" t="str">
        <f ca="1">IFERROR(VLOOKUP(Funde_observations_osservazioni!AL197,Oeff_privat_mapping,2,0)&amp;"","")</f>
        <v/>
      </c>
      <c r="AT194" t="str">
        <f ca="1">IFERROR(VLOOKUP(Funde_observations_osservazioni!AM197,Namen_pub_mapping,2,0)&amp;"","")</f>
        <v/>
      </c>
    </row>
    <row r="195" spans="2:46" x14ac:dyDescent="0.45">
      <c r="B195" t="str">
        <f>TRIM(Funde_observations_osservazioni!B198)</f>
        <v/>
      </c>
      <c r="C195" t="str">
        <f>TRIM(Funde_observations_osservazioni!C198)</f>
        <v/>
      </c>
      <c r="D195" t="str">
        <f>TRIM(Funde_observations_osservazioni!D198)</f>
        <v/>
      </c>
      <c r="E195" t="str">
        <f>TRIM(Funde_observations_osservazioni!AN198)</f>
        <v/>
      </c>
      <c r="F195" t="str">
        <f>TRIM(Funde_observations_osservazioni!AO198)</f>
        <v/>
      </c>
      <c r="G195" t="str">
        <f>TRIM(Funde_observations_osservazioni!AP198)</f>
        <v/>
      </c>
      <c r="H195" t="str">
        <f>TRIM(Funde_observations_osservazioni!AQ198)</f>
        <v/>
      </c>
      <c r="I195" t="str">
        <f>TRIM(Funde_observations_osservazioni!AR198)</f>
        <v/>
      </c>
      <c r="J195" t="str">
        <f>TRIM(Funde_observations_osservazioni!AS198)</f>
        <v/>
      </c>
      <c r="K195" t="str">
        <f>IFERROR(VLOOKUP(Funde_observations_osservazioni!E198,Table31_Praezis[], 2, FALSE)&amp;"", "")</f>
        <v/>
      </c>
      <c r="L195" t="str">
        <f>TRIM(Funde_observations_osservazioni!AT198)</f>
        <v/>
      </c>
      <c r="M195" t="str">
        <f>TRIM(Funde_observations_osservazioni!F198)</f>
        <v/>
      </c>
      <c r="N195" t="str">
        <f>TRIM(Funde_observations_osservazioni!G198)</f>
        <v/>
      </c>
      <c r="O195" t="str">
        <f>TRIM(Funde_observations_osservazioni!H198)</f>
        <v/>
      </c>
      <c r="P195" s="161" t="str">
        <f>IF(Funde_observations_osservazioni!I198=0, "", TEXT(Funde_observations_osservazioni!I198,"dd/mm/yyyy"))</f>
        <v/>
      </c>
      <c r="Q195" t="str">
        <f>IFERROR(VLOOKUP(Funde_observations_osservazioni!J198,Table32_Datkante[],2,FALSE)&amp;"",  "")</f>
        <v/>
      </c>
      <c r="R195" t="str">
        <f>Funde_observations_osservazioni!K198&amp;""</f>
        <v/>
      </c>
      <c r="S195" t="str">
        <f>Funde_observations_osservazioni!L198&amp;""</f>
        <v/>
      </c>
      <c r="T195" t="str">
        <f>Funde_observations_osservazioni!N198&amp;""</f>
        <v/>
      </c>
      <c r="U195" t="str">
        <f>Funde_observations_osservazioni!O198&amp;""</f>
        <v/>
      </c>
      <c r="V195" t="str">
        <f>Funde_observations_osservazioni!P198&amp;""</f>
        <v/>
      </c>
      <c r="W195" t="str">
        <f ca="1">IFERROR(VLOOKUP(Funde_observations_osservazioni!V198,Table30_Delarze[],2,FALSE)&amp;"", "")</f>
        <v/>
      </c>
      <c r="X195" t="str">
        <f>IFERROR(VLOOKUP(Funde_observations_osservazioni!R198,Table6_Subgrob[],2,FALSE)&amp;"","")</f>
        <v/>
      </c>
      <c r="Y195" t="str">
        <f>IFERROR(VLOOKUP(Funde_observations_osservazioni!S198,#REF!,2,FALSE)&amp;"", "")</f>
        <v/>
      </c>
      <c r="Z195" t="str">
        <f ca="1">IFERROR(VLOOKUP(Funde_observations_osservazioni!W198,Table245_Host_tree[],2,FALSE)&amp;"", "")</f>
        <v/>
      </c>
      <c r="AA195" t="str">
        <f>TRIM(Funde_observations_osservazioni!X198)</f>
        <v/>
      </c>
      <c r="AB195" t="str">
        <f>TRIM(Funde_observations_osservazioni!Y198)</f>
        <v/>
      </c>
      <c r="AC195" t="str">
        <f ca="1">IFERROR(VLOOKUP(Funde_observations_osservazioni!T198,Holzabgr_mapping,2,FALSE)&amp;"", "")</f>
        <v/>
      </c>
      <c r="AD195" t="str">
        <f ca="1">IFERROR(VLOOKUP(Funde_observations_osservazioni!U198,Holzqual_mapping,2,FALSE)&amp;"", "")</f>
        <v/>
      </c>
      <c r="AE195" t="str">
        <f ca="1">IFERROR(VLOOKUP(Funde_observations_osservazioni!Z198,Table24_Near_tree[],2,FALSE)&amp;"", "")</f>
        <v/>
      </c>
      <c r="AF195" t="str">
        <f ca="1">IFERROR(VLOOKUP(Funde_observations_osservazioni!AA198,Table24_Near_tree[],2,FALSE)&amp;"", "")</f>
        <v/>
      </c>
      <c r="AG195" t="str">
        <f ca="1">IFERROR(VLOOKUP(Funde_observations_osservazioni!AB198,Table24_Near_tree[],2,FALSE)&amp;"", "")</f>
        <v/>
      </c>
      <c r="AH195" t="str">
        <f ca="1">IFERROR(VLOOKUP(Funde_observations_osservazioni!AC198,Anzfrk_mapping,2,FALSE)&amp;"", "")</f>
        <v/>
      </c>
      <c r="AI195" t="str">
        <f ca="1">IFERROR(VLOOKUP(Funde_observations_osservazioni!AD198,Sex_stage_mapping,2,FALSE)&amp;"", "")</f>
        <v/>
      </c>
      <c r="AJ195" t="str">
        <f ca="1">IFERROR(VLOOKUP(Funde_observations_osservazioni!AE198,Rust_spore_type_mapping,2,FALSE)&amp;"", "")</f>
        <v/>
      </c>
      <c r="AK195" t="str">
        <f>TRIM(Funde_observations_osservazioni!AU198)</f>
        <v/>
      </c>
      <c r="AL195" t="str">
        <f>TRIM( Funde_observations_osservazioni!AH198)</f>
        <v/>
      </c>
      <c r="AM195" t="str">
        <f>TRIM(Funde_observations_osservazioni!AI198)</f>
        <v/>
      </c>
      <c r="AN195" t="str">
        <f ca="1">IFERROR(VLOOKUP(Funde_observations_osservazioni!AG198,Table28_Herbaria[],2,FALSE)&amp;"", "")</f>
        <v/>
      </c>
      <c r="AO195" t="str">
        <f ca="1">IFERROR(VLOOKUP(Funde_observations_osservazioni!AF198,Beleg_mapping,2,FALSE)&amp;"","")</f>
        <v/>
      </c>
      <c r="AP195" t="str">
        <f>IFERROR(VLOOKUP(Funde_observations_osservazioni!AJ198,Tabelle10_literature[],2,FALSE)&amp;"", "")</f>
        <v/>
      </c>
      <c r="AQ195" t="str">
        <f>TRIM(Funde_observations_osservazioni!AV198)</f>
        <v/>
      </c>
      <c r="AR195" t="str">
        <f ca="1">IFERROR(VLOOKUP(Funde_observations_osservazioni!AK198,Rest_mapping,2,0)&amp;"","")</f>
        <v/>
      </c>
      <c r="AS195" t="str">
        <f ca="1">IFERROR(VLOOKUP(Funde_observations_osservazioni!AL198,Oeff_privat_mapping,2,0)&amp;"","")</f>
        <v/>
      </c>
      <c r="AT195" t="str">
        <f ca="1">IFERROR(VLOOKUP(Funde_observations_osservazioni!AM198,Namen_pub_mapping,2,0)&amp;"","")</f>
        <v/>
      </c>
    </row>
    <row r="196" spans="2:46" x14ac:dyDescent="0.45">
      <c r="B196" t="str">
        <f>TRIM(Funde_observations_osservazioni!B199)</f>
        <v/>
      </c>
      <c r="C196" t="str">
        <f>TRIM(Funde_observations_osservazioni!C199)</f>
        <v/>
      </c>
      <c r="D196" t="str">
        <f>TRIM(Funde_observations_osservazioni!D199)</f>
        <v/>
      </c>
      <c r="E196" t="str">
        <f>TRIM(Funde_observations_osservazioni!AN199)</f>
        <v/>
      </c>
      <c r="F196" t="str">
        <f>TRIM(Funde_observations_osservazioni!AO199)</f>
        <v/>
      </c>
      <c r="G196" t="str">
        <f>TRIM(Funde_observations_osservazioni!AP199)</f>
        <v/>
      </c>
      <c r="H196" t="str">
        <f>TRIM(Funde_observations_osservazioni!AQ199)</f>
        <v/>
      </c>
      <c r="I196" t="str">
        <f>TRIM(Funde_observations_osservazioni!AR199)</f>
        <v/>
      </c>
      <c r="J196" t="str">
        <f>TRIM(Funde_observations_osservazioni!AS199)</f>
        <v/>
      </c>
      <c r="K196" t="str">
        <f>IFERROR(VLOOKUP(Funde_observations_osservazioni!E199,Table31_Praezis[], 2, FALSE)&amp;"", "")</f>
        <v/>
      </c>
      <c r="L196" t="str">
        <f>TRIM(Funde_observations_osservazioni!AT199)</f>
        <v/>
      </c>
      <c r="M196" t="str">
        <f>TRIM(Funde_observations_osservazioni!F199)</f>
        <v/>
      </c>
      <c r="N196" t="str">
        <f>TRIM(Funde_observations_osservazioni!G199)</f>
        <v/>
      </c>
      <c r="O196" t="str">
        <f>TRIM(Funde_observations_osservazioni!H199)</f>
        <v/>
      </c>
      <c r="P196" s="161" t="str">
        <f>IF(Funde_observations_osservazioni!I199=0, "", TEXT(Funde_observations_osservazioni!I199,"dd/mm/yyyy"))</f>
        <v/>
      </c>
      <c r="Q196" t="str">
        <f>IFERROR(VLOOKUP(Funde_observations_osservazioni!J199,Table32_Datkante[],2,FALSE)&amp;"",  "")</f>
        <v/>
      </c>
      <c r="R196" t="str">
        <f>Funde_observations_osservazioni!K199&amp;""</f>
        <v/>
      </c>
      <c r="S196" t="str">
        <f>Funde_observations_osservazioni!L199&amp;""</f>
        <v/>
      </c>
      <c r="T196" t="str">
        <f>Funde_observations_osservazioni!N199&amp;""</f>
        <v/>
      </c>
      <c r="U196" t="str">
        <f>Funde_observations_osservazioni!O199&amp;""</f>
        <v/>
      </c>
      <c r="V196" t="str">
        <f>Funde_observations_osservazioni!P199&amp;""</f>
        <v/>
      </c>
      <c r="W196" t="str">
        <f ca="1">IFERROR(VLOOKUP(Funde_observations_osservazioni!V199,Table30_Delarze[],2,FALSE)&amp;"", "")</f>
        <v/>
      </c>
      <c r="X196" t="str">
        <f>IFERROR(VLOOKUP(Funde_observations_osservazioni!R199,Table6_Subgrob[],2,FALSE)&amp;"","")</f>
        <v/>
      </c>
      <c r="Y196" t="str">
        <f>IFERROR(VLOOKUP(Funde_observations_osservazioni!S199,#REF!,2,FALSE)&amp;"", "")</f>
        <v/>
      </c>
      <c r="Z196" t="str">
        <f ca="1">IFERROR(VLOOKUP(Funde_observations_osservazioni!W199,Table245_Host_tree[],2,FALSE)&amp;"", "")</f>
        <v/>
      </c>
      <c r="AA196" t="str">
        <f>TRIM(Funde_observations_osservazioni!X199)</f>
        <v/>
      </c>
      <c r="AB196" t="str">
        <f>TRIM(Funde_observations_osservazioni!Y199)</f>
        <v/>
      </c>
      <c r="AC196" t="str">
        <f ca="1">IFERROR(VLOOKUP(Funde_observations_osservazioni!T199,Holzabgr_mapping,2,FALSE)&amp;"", "")</f>
        <v/>
      </c>
      <c r="AD196" t="str">
        <f ca="1">IFERROR(VLOOKUP(Funde_observations_osservazioni!U199,Holzqual_mapping,2,FALSE)&amp;"", "")</f>
        <v/>
      </c>
      <c r="AE196" t="str">
        <f ca="1">IFERROR(VLOOKUP(Funde_observations_osservazioni!Z199,Table24_Near_tree[],2,FALSE)&amp;"", "")</f>
        <v/>
      </c>
      <c r="AF196" t="str">
        <f ca="1">IFERROR(VLOOKUP(Funde_observations_osservazioni!AA199,Table24_Near_tree[],2,FALSE)&amp;"", "")</f>
        <v/>
      </c>
      <c r="AG196" t="str">
        <f ca="1">IFERROR(VLOOKUP(Funde_observations_osservazioni!AB199,Table24_Near_tree[],2,FALSE)&amp;"", "")</f>
        <v/>
      </c>
      <c r="AH196" t="str">
        <f ca="1">IFERROR(VLOOKUP(Funde_observations_osservazioni!AC199,Anzfrk_mapping,2,FALSE)&amp;"", "")</f>
        <v/>
      </c>
      <c r="AI196" t="str">
        <f ca="1">IFERROR(VLOOKUP(Funde_observations_osservazioni!AD199,Sex_stage_mapping,2,FALSE)&amp;"", "")</f>
        <v/>
      </c>
      <c r="AJ196" t="str">
        <f ca="1">IFERROR(VLOOKUP(Funde_observations_osservazioni!AE199,Rust_spore_type_mapping,2,FALSE)&amp;"", "")</f>
        <v/>
      </c>
      <c r="AK196" t="str">
        <f>TRIM(Funde_observations_osservazioni!AU199)</f>
        <v/>
      </c>
      <c r="AL196" t="str">
        <f>TRIM( Funde_observations_osservazioni!AH199)</f>
        <v/>
      </c>
      <c r="AM196" t="str">
        <f>TRIM(Funde_observations_osservazioni!AI199)</f>
        <v/>
      </c>
      <c r="AN196" t="str">
        <f ca="1">IFERROR(VLOOKUP(Funde_observations_osservazioni!AG199,Table28_Herbaria[],2,FALSE)&amp;"", "")</f>
        <v/>
      </c>
      <c r="AO196" t="str">
        <f ca="1">IFERROR(VLOOKUP(Funde_observations_osservazioni!AF199,Beleg_mapping,2,FALSE)&amp;"","")</f>
        <v/>
      </c>
      <c r="AP196" t="str">
        <f>IFERROR(VLOOKUP(Funde_observations_osservazioni!AJ199,Tabelle10_literature[],2,FALSE)&amp;"", "")</f>
        <v/>
      </c>
      <c r="AQ196" t="str">
        <f>TRIM(Funde_observations_osservazioni!AV199)</f>
        <v/>
      </c>
      <c r="AR196" t="str">
        <f ca="1">IFERROR(VLOOKUP(Funde_observations_osservazioni!AK199,Rest_mapping,2,0)&amp;"","")</f>
        <v/>
      </c>
      <c r="AS196" t="str">
        <f ca="1">IFERROR(VLOOKUP(Funde_observations_osservazioni!AL199,Oeff_privat_mapping,2,0)&amp;"","")</f>
        <v/>
      </c>
      <c r="AT196" t="str">
        <f ca="1">IFERROR(VLOOKUP(Funde_observations_osservazioni!AM199,Namen_pub_mapping,2,0)&amp;"","")</f>
        <v/>
      </c>
    </row>
    <row r="197" spans="2:46" x14ac:dyDescent="0.45">
      <c r="B197" t="str">
        <f>TRIM(Funde_observations_osservazioni!B200)</f>
        <v/>
      </c>
      <c r="C197" t="str">
        <f>TRIM(Funde_observations_osservazioni!C200)</f>
        <v/>
      </c>
      <c r="D197" t="str">
        <f>TRIM(Funde_observations_osservazioni!D200)</f>
        <v/>
      </c>
      <c r="E197" t="str">
        <f>TRIM(Funde_observations_osservazioni!AN200)</f>
        <v/>
      </c>
      <c r="F197" t="str">
        <f>TRIM(Funde_observations_osservazioni!AO200)</f>
        <v/>
      </c>
      <c r="G197" t="str">
        <f>TRIM(Funde_observations_osservazioni!AP200)</f>
        <v/>
      </c>
      <c r="H197" t="str">
        <f>TRIM(Funde_observations_osservazioni!AQ200)</f>
        <v/>
      </c>
      <c r="I197" t="str">
        <f>TRIM(Funde_observations_osservazioni!AR200)</f>
        <v/>
      </c>
      <c r="J197" t="str">
        <f>TRIM(Funde_observations_osservazioni!AS200)</f>
        <v/>
      </c>
      <c r="K197" t="str">
        <f>IFERROR(VLOOKUP(Funde_observations_osservazioni!E200,Table31_Praezis[], 2, FALSE)&amp;"", "")</f>
        <v/>
      </c>
      <c r="L197" t="str">
        <f>TRIM(Funde_observations_osservazioni!AT200)</f>
        <v/>
      </c>
      <c r="M197" t="str">
        <f>TRIM(Funde_observations_osservazioni!F200)</f>
        <v/>
      </c>
      <c r="N197" t="str">
        <f>TRIM(Funde_observations_osservazioni!G200)</f>
        <v/>
      </c>
      <c r="O197" t="str">
        <f>TRIM(Funde_observations_osservazioni!H200)</f>
        <v/>
      </c>
      <c r="P197" s="161" t="str">
        <f>IF(Funde_observations_osservazioni!I200=0, "", TEXT(Funde_observations_osservazioni!I200,"dd/mm/yyyy"))</f>
        <v/>
      </c>
      <c r="Q197" t="str">
        <f>IFERROR(VLOOKUP(Funde_observations_osservazioni!J200,Table32_Datkante[],2,FALSE)&amp;"",  "")</f>
        <v/>
      </c>
      <c r="R197" t="str">
        <f>Funde_observations_osservazioni!K200&amp;""</f>
        <v/>
      </c>
      <c r="S197" t="str">
        <f>Funde_observations_osservazioni!L200&amp;""</f>
        <v/>
      </c>
      <c r="T197" t="str">
        <f>Funde_observations_osservazioni!N200&amp;""</f>
        <v/>
      </c>
      <c r="U197" t="str">
        <f>Funde_observations_osservazioni!O200&amp;""</f>
        <v/>
      </c>
      <c r="V197" t="str">
        <f>Funde_observations_osservazioni!P200&amp;""</f>
        <v/>
      </c>
      <c r="W197" t="str">
        <f ca="1">IFERROR(VLOOKUP(Funde_observations_osservazioni!V200,Table30_Delarze[],2,FALSE)&amp;"", "")</f>
        <v/>
      </c>
      <c r="X197" t="str">
        <f>IFERROR(VLOOKUP(Funde_observations_osservazioni!R200,Table6_Subgrob[],2,FALSE)&amp;"","")</f>
        <v/>
      </c>
      <c r="Y197" t="str">
        <f>IFERROR(VLOOKUP(Funde_observations_osservazioni!S200,#REF!,2,FALSE)&amp;"", "")</f>
        <v/>
      </c>
      <c r="Z197" t="str">
        <f ca="1">IFERROR(VLOOKUP(Funde_observations_osservazioni!W200,Table245_Host_tree[],2,FALSE)&amp;"", "")</f>
        <v/>
      </c>
      <c r="AA197" t="str">
        <f>TRIM(Funde_observations_osservazioni!X200)</f>
        <v/>
      </c>
      <c r="AB197" t="str">
        <f>TRIM(Funde_observations_osservazioni!Y200)</f>
        <v/>
      </c>
      <c r="AC197" t="str">
        <f ca="1">IFERROR(VLOOKUP(Funde_observations_osservazioni!T200,Holzabgr_mapping,2,FALSE)&amp;"", "")</f>
        <v/>
      </c>
      <c r="AD197" t="str">
        <f ca="1">IFERROR(VLOOKUP(Funde_observations_osservazioni!U200,Holzqual_mapping,2,FALSE)&amp;"", "")</f>
        <v/>
      </c>
      <c r="AE197" t="str">
        <f ca="1">IFERROR(VLOOKUP(Funde_observations_osservazioni!Z200,Table24_Near_tree[],2,FALSE)&amp;"", "")</f>
        <v/>
      </c>
      <c r="AF197" t="str">
        <f ca="1">IFERROR(VLOOKUP(Funde_observations_osservazioni!AA200,Table24_Near_tree[],2,FALSE)&amp;"", "")</f>
        <v/>
      </c>
      <c r="AG197" t="str">
        <f ca="1">IFERROR(VLOOKUP(Funde_observations_osservazioni!AB200,Table24_Near_tree[],2,FALSE)&amp;"", "")</f>
        <v/>
      </c>
      <c r="AH197" t="str">
        <f ca="1">IFERROR(VLOOKUP(Funde_observations_osservazioni!AC200,Anzfrk_mapping,2,FALSE)&amp;"", "")</f>
        <v/>
      </c>
      <c r="AI197" t="str">
        <f ca="1">IFERROR(VLOOKUP(Funde_observations_osservazioni!AD200,Sex_stage_mapping,2,FALSE)&amp;"", "")</f>
        <v/>
      </c>
      <c r="AJ197" t="str">
        <f ca="1">IFERROR(VLOOKUP(Funde_observations_osservazioni!AE200,Rust_spore_type_mapping,2,FALSE)&amp;"", "")</f>
        <v/>
      </c>
      <c r="AK197" t="str">
        <f>TRIM(Funde_observations_osservazioni!AU200)</f>
        <v/>
      </c>
      <c r="AL197" t="str">
        <f>TRIM( Funde_observations_osservazioni!AH200)</f>
        <v/>
      </c>
      <c r="AM197" t="str">
        <f>TRIM(Funde_observations_osservazioni!AI200)</f>
        <v/>
      </c>
      <c r="AN197" t="str">
        <f ca="1">IFERROR(VLOOKUP(Funde_observations_osservazioni!AG200,Table28_Herbaria[],2,FALSE)&amp;"", "")</f>
        <v/>
      </c>
      <c r="AO197" t="str">
        <f ca="1">IFERROR(VLOOKUP(Funde_observations_osservazioni!AF200,Beleg_mapping,2,FALSE)&amp;"","")</f>
        <v/>
      </c>
      <c r="AP197" t="str">
        <f>IFERROR(VLOOKUP(Funde_observations_osservazioni!AJ200,Tabelle10_literature[],2,FALSE)&amp;"", "")</f>
        <v/>
      </c>
      <c r="AQ197" t="str">
        <f>TRIM(Funde_observations_osservazioni!AV200)</f>
        <v/>
      </c>
      <c r="AR197" t="str">
        <f ca="1">IFERROR(VLOOKUP(Funde_observations_osservazioni!AK200,Rest_mapping,2,0)&amp;"","")</f>
        <v/>
      </c>
      <c r="AS197" t="str">
        <f ca="1">IFERROR(VLOOKUP(Funde_observations_osservazioni!AL200,Oeff_privat_mapping,2,0)&amp;"","")</f>
        <v/>
      </c>
      <c r="AT197" t="str">
        <f ca="1">IFERROR(VLOOKUP(Funde_observations_osservazioni!AM200,Namen_pub_mapping,2,0)&amp;"","")</f>
        <v/>
      </c>
    </row>
    <row r="198" spans="2:46" x14ac:dyDescent="0.45">
      <c r="B198" t="str">
        <f>TRIM(Funde_observations_osservazioni!B201)</f>
        <v/>
      </c>
      <c r="C198" t="str">
        <f>TRIM(Funde_observations_osservazioni!C201)</f>
        <v/>
      </c>
      <c r="D198" t="str">
        <f>TRIM(Funde_observations_osservazioni!D201)</f>
        <v/>
      </c>
      <c r="E198" t="str">
        <f>TRIM(Funde_observations_osservazioni!AN201)</f>
        <v/>
      </c>
      <c r="F198" t="str">
        <f>TRIM(Funde_observations_osservazioni!AO201)</f>
        <v/>
      </c>
      <c r="G198" t="str">
        <f>TRIM(Funde_observations_osservazioni!AP201)</f>
        <v/>
      </c>
      <c r="H198" t="str">
        <f>TRIM(Funde_observations_osservazioni!AQ201)</f>
        <v/>
      </c>
      <c r="I198" t="str">
        <f>TRIM(Funde_observations_osservazioni!AR201)</f>
        <v/>
      </c>
      <c r="J198" t="str">
        <f>TRIM(Funde_observations_osservazioni!AS201)</f>
        <v/>
      </c>
      <c r="K198" t="str">
        <f>IFERROR(VLOOKUP(Funde_observations_osservazioni!E201,Table31_Praezis[], 2, FALSE)&amp;"", "")</f>
        <v/>
      </c>
      <c r="L198" t="str">
        <f>TRIM(Funde_observations_osservazioni!AT201)</f>
        <v/>
      </c>
      <c r="M198" t="str">
        <f>TRIM(Funde_observations_osservazioni!F201)</f>
        <v/>
      </c>
      <c r="N198" t="str">
        <f>TRIM(Funde_observations_osservazioni!G201)</f>
        <v/>
      </c>
      <c r="O198" t="str">
        <f>TRIM(Funde_observations_osservazioni!H201)</f>
        <v/>
      </c>
      <c r="P198" s="161" t="str">
        <f>IF(Funde_observations_osservazioni!I201=0, "", TEXT(Funde_observations_osservazioni!I201,"dd/mm/yyyy"))</f>
        <v/>
      </c>
      <c r="Q198" t="str">
        <f>IFERROR(VLOOKUP(Funde_observations_osservazioni!J201,Table32_Datkante[],2,FALSE)&amp;"",  "")</f>
        <v/>
      </c>
      <c r="R198" t="str">
        <f>Funde_observations_osservazioni!K201&amp;""</f>
        <v/>
      </c>
      <c r="S198" t="str">
        <f>Funde_observations_osservazioni!L201&amp;""</f>
        <v/>
      </c>
      <c r="T198" t="str">
        <f>Funde_observations_osservazioni!N201&amp;""</f>
        <v/>
      </c>
      <c r="U198" t="str">
        <f>Funde_observations_osservazioni!O201&amp;""</f>
        <v/>
      </c>
      <c r="V198" t="str">
        <f>Funde_observations_osservazioni!P201&amp;""</f>
        <v/>
      </c>
      <c r="W198" t="str">
        <f ca="1">IFERROR(VLOOKUP(Funde_observations_osservazioni!V201,Table30_Delarze[],2,FALSE)&amp;"", "")</f>
        <v/>
      </c>
      <c r="X198" t="str">
        <f>IFERROR(VLOOKUP(Funde_observations_osservazioni!R201,Table6_Subgrob[],2,FALSE)&amp;"","")</f>
        <v/>
      </c>
      <c r="Y198" t="str">
        <f>IFERROR(VLOOKUP(Funde_observations_osservazioni!S201,#REF!,2,FALSE)&amp;"", "")</f>
        <v/>
      </c>
      <c r="Z198" t="str">
        <f ca="1">IFERROR(VLOOKUP(Funde_observations_osservazioni!W201,Table245_Host_tree[],2,FALSE)&amp;"", "")</f>
        <v/>
      </c>
      <c r="AA198" t="str">
        <f>TRIM(Funde_observations_osservazioni!X201)</f>
        <v/>
      </c>
      <c r="AB198" t="str">
        <f>TRIM(Funde_observations_osservazioni!Y201)</f>
        <v/>
      </c>
      <c r="AC198" t="str">
        <f ca="1">IFERROR(VLOOKUP(Funde_observations_osservazioni!T201,Holzabgr_mapping,2,FALSE)&amp;"", "")</f>
        <v/>
      </c>
      <c r="AD198" t="str">
        <f ca="1">IFERROR(VLOOKUP(Funde_observations_osservazioni!U201,Holzqual_mapping,2,FALSE)&amp;"", "")</f>
        <v/>
      </c>
      <c r="AE198" t="str">
        <f ca="1">IFERROR(VLOOKUP(Funde_observations_osservazioni!Z201,Table24_Near_tree[],2,FALSE)&amp;"", "")</f>
        <v/>
      </c>
      <c r="AF198" t="str">
        <f ca="1">IFERROR(VLOOKUP(Funde_observations_osservazioni!AA201,Table24_Near_tree[],2,FALSE)&amp;"", "")</f>
        <v/>
      </c>
      <c r="AG198" t="str">
        <f ca="1">IFERROR(VLOOKUP(Funde_observations_osservazioni!AB201,Table24_Near_tree[],2,FALSE)&amp;"", "")</f>
        <v/>
      </c>
      <c r="AH198" t="str">
        <f ca="1">IFERROR(VLOOKUP(Funde_observations_osservazioni!AC201,Anzfrk_mapping,2,FALSE)&amp;"", "")</f>
        <v/>
      </c>
      <c r="AI198" t="str">
        <f ca="1">IFERROR(VLOOKUP(Funde_observations_osservazioni!AD201,Sex_stage_mapping,2,FALSE)&amp;"", "")</f>
        <v/>
      </c>
      <c r="AJ198" t="str">
        <f ca="1">IFERROR(VLOOKUP(Funde_observations_osservazioni!AE201,Rust_spore_type_mapping,2,FALSE)&amp;"", "")</f>
        <v/>
      </c>
      <c r="AK198" t="str">
        <f>TRIM(Funde_observations_osservazioni!AU201)</f>
        <v/>
      </c>
      <c r="AL198" t="str">
        <f>TRIM( Funde_observations_osservazioni!AH201)</f>
        <v/>
      </c>
      <c r="AM198" t="str">
        <f>TRIM(Funde_observations_osservazioni!AI201)</f>
        <v/>
      </c>
      <c r="AN198" t="str">
        <f ca="1">IFERROR(VLOOKUP(Funde_observations_osservazioni!AG201,Table28_Herbaria[],2,FALSE)&amp;"", "")</f>
        <v/>
      </c>
      <c r="AO198" t="str">
        <f ca="1">IFERROR(VLOOKUP(Funde_observations_osservazioni!AF201,Beleg_mapping,2,FALSE)&amp;"","")</f>
        <v/>
      </c>
      <c r="AP198" t="str">
        <f>IFERROR(VLOOKUP(Funde_observations_osservazioni!AJ201,Tabelle10_literature[],2,FALSE)&amp;"", "")</f>
        <v/>
      </c>
      <c r="AQ198" t="str">
        <f>TRIM(Funde_observations_osservazioni!AV201)</f>
        <v/>
      </c>
      <c r="AR198" t="str">
        <f ca="1">IFERROR(VLOOKUP(Funde_observations_osservazioni!AK201,Rest_mapping,2,0)&amp;"","")</f>
        <v/>
      </c>
      <c r="AS198" t="str">
        <f ca="1">IFERROR(VLOOKUP(Funde_observations_osservazioni!AL201,Oeff_privat_mapping,2,0)&amp;"","")</f>
        <v/>
      </c>
      <c r="AT198" t="str">
        <f ca="1">IFERROR(VLOOKUP(Funde_observations_osservazioni!AM201,Namen_pub_mapping,2,0)&amp;"","")</f>
        <v/>
      </c>
    </row>
    <row r="199" spans="2:46" x14ac:dyDescent="0.45">
      <c r="B199" t="str">
        <f>TRIM(Funde_observations_osservazioni!B202)</f>
        <v/>
      </c>
      <c r="C199" t="str">
        <f>TRIM(Funde_observations_osservazioni!C202)</f>
        <v/>
      </c>
      <c r="D199" t="str">
        <f>TRIM(Funde_observations_osservazioni!D202)</f>
        <v/>
      </c>
      <c r="E199" t="str">
        <f>TRIM(Funde_observations_osservazioni!AN202)</f>
        <v/>
      </c>
      <c r="F199" t="str">
        <f>TRIM(Funde_observations_osservazioni!AO202)</f>
        <v/>
      </c>
      <c r="G199" t="str">
        <f>TRIM(Funde_observations_osservazioni!AP202)</f>
        <v/>
      </c>
      <c r="H199" t="str">
        <f>TRIM(Funde_observations_osservazioni!AQ202)</f>
        <v/>
      </c>
      <c r="I199" t="str">
        <f>TRIM(Funde_observations_osservazioni!AR202)</f>
        <v/>
      </c>
      <c r="J199" t="str">
        <f>TRIM(Funde_observations_osservazioni!AS202)</f>
        <v/>
      </c>
      <c r="K199" t="str">
        <f>IFERROR(VLOOKUP(Funde_observations_osservazioni!E202,Table31_Praezis[], 2, FALSE)&amp;"", "")</f>
        <v/>
      </c>
      <c r="L199" t="str">
        <f>TRIM(Funde_observations_osservazioni!AT202)</f>
        <v/>
      </c>
      <c r="M199" t="str">
        <f>TRIM(Funde_observations_osservazioni!F202)</f>
        <v/>
      </c>
      <c r="N199" t="str">
        <f>TRIM(Funde_observations_osservazioni!G202)</f>
        <v/>
      </c>
      <c r="O199" t="str">
        <f>TRIM(Funde_observations_osservazioni!H202)</f>
        <v/>
      </c>
      <c r="P199" s="161" t="str">
        <f>IF(Funde_observations_osservazioni!I202=0, "", TEXT(Funde_observations_osservazioni!I202,"dd/mm/yyyy"))</f>
        <v/>
      </c>
      <c r="Q199" t="str">
        <f>IFERROR(VLOOKUP(Funde_observations_osservazioni!J202,Table32_Datkante[],2,FALSE)&amp;"",  "")</f>
        <v/>
      </c>
      <c r="R199" t="str">
        <f>Funde_observations_osservazioni!K202&amp;""</f>
        <v/>
      </c>
      <c r="S199" t="str">
        <f>Funde_observations_osservazioni!L202&amp;""</f>
        <v/>
      </c>
      <c r="T199" t="str">
        <f>Funde_observations_osservazioni!N202&amp;""</f>
        <v/>
      </c>
      <c r="U199" t="str">
        <f>Funde_observations_osservazioni!O202&amp;""</f>
        <v/>
      </c>
      <c r="V199" t="str">
        <f>Funde_observations_osservazioni!P202&amp;""</f>
        <v/>
      </c>
      <c r="W199" t="str">
        <f ca="1">IFERROR(VLOOKUP(Funde_observations_osservazioni!V202,Table30_Delarze[],2,FALSE)&amp;"", "")</f>
        <v/>
      </c>
      <c r="X199" t="str">
        <f>IFERROR(VLOOKUP(Funde_observations_osservazioni!R202,Table6_Subgrob[],2,FALSE)&amp;"","")</f>
        <v/>
      </c>
      <c r="Y199" t="str">
        <f>IFERROR(VLOOKUP(Funde_observations_osservazioni!S202,#REF!,2,FALSE)&amp;"", "")</f>
        <v/>
      </c>
      <c r="Z199" t="str">
        <f ca="1">IFERROR(VLOOKUP(Funde_observations_osservazioni!W202,Table245_Host_tree[],2,FALSE)&amp;"", "")</f>
        <v/>
      </c>
      <c r="AA199" t="str">
        <f>TRIM(Funde_observations_osservazioni!X202)</f>
        <v/>
      </c>
      <c r="AB199" t="str">
        <f>TRIM(Funde_observations_osservazioni!Y202)</f>
        <v/>
      </c>
      <c r="AC199" t="str">
        <f ca="1">IFERROR(VLOOKUP(Funde_observations_osservazioni!T202,Holzabgr_mapping,2,FALSE)&amp;"", "")</f>
        <v/>
      </c>
      <c r="AD199" t="str">
        <f ca="1">IFERROR(VLOOKUP(Funde_observations_osservazioni!U202,Holzqual_mapping,2,FALSE)&amp;"", "")</f>
        <v/>
      </c>
      <c r="AE199" t="str">
        <f ca="1">IFERROR(VLOOKUP(Funde_observations_osservazioni!Z202,Table24_Near_tree[],2,FALSE)&amp;"", "")</f>
        <v/>
      </c>
      <c r="AF199" t="str">
        <f ca="1">IFERROR(VLOOKUP(Funde_observations_osservazioni!AA202,Table24_Near_tree[],2,FALSE)&amp;"", "")</f>
        <v/>
      </c>
      <c r="AG199" t="str">
        <f ca="1">IFERROR(VLOOKUP(Funde_observations_osservazioni!AB202,Table24_Near_tree[],2,FALSE)&amp;"", "")</f>
        <v/>
      </c>
      <c r="AH199" t="str">
        <f ca="1">IFERROR(VLOOKUP(Funde_observations_osservazioni!AC202,Anzfrk_mapping,2,FALSE)&amp;"", "")</f>
        <v/>
      </c>
      <c r="AI199" t="str">
        <f ca="1">IFERROR(VLOOKUP(Funde_observations_osservazioni!AD202,Sex_stage_mapping,2,FALSE)&amp;"", "")</f>
        <v/>
      </c>
      <c r="AJ199" t="str">
        <f ca="1">IFERROR(VLOOKUP(Funde_observations_osservazioni!AE202,Rust_spore_type_mapping,2,FALSE)&amp;"", "")</f>
        <v/>
      </c>
      <c r="AK199" t="str">
        <f>TRIM(Funde_observations_osservazioni!AU202)</f>
        <v/>
      </c>
      <c r="AL199" t="str">
        <f>TRIM( Funde_observations_osservazioni!AH202)</f>
        <v/>
      </c>
      <c r="AM199" t="str">
        <f>TRIM(Funde_observations_osservazioni!AI202)</f>
        <v/>
      </c>
      <c r="AN199" t="str">
        <f ca="1">IFERROR(VLOOKUP(Funde_observations_osservazioni!AG202,Table28_Herbaria[],2,FALSE)&amp;"", "")</f>
        <v/>
      </c>
      <c r="AO199" t="str">
        <f ca="1">IFERROR(VLOOKUP(Funde_observations_osservazioni!AF202,Beleg_mapping,2,FALSE)&amp;"","")</f>
        <v/>
      </c>
      <c r="AP199" t="str">
        <f>IFERROR(VLOOKUP(Funde_observations_osservazioni!AJ202,Tabelle10_literature[],2,FALSE)&amp;"", "")</f>
        <v/>
      </c>
      <c r="AQ199" t="str">
        <f>TRIM(Funde_observations_osservazioni!AV202)</f>
        <v/>
      </c>
      <c r="AR199" t="str">
        <f ca="1">IFERROR(VLOOKUP(Funde_observations_osservazioni!AK202,Rest_mapping,2,0)&amp;"","")</f>
        <v/>
      </c>
      <c r="AS199" t="str">
        <f ca="1">IFERROR(VLOOKUP(Funde_observations_osservazioni!AL202,Oeff_privat_mapping,2,0)&amp;"","")</f>
        <v/>
      </c>
      <c r="AT199" t="str">
        <f ca="1">IFERROR(VLOOKUP(Funde_observations_osservazioni!AM202,Namen_pub_mapping,2,0)&amp;"","")</f>
        <v/>
      </c>
    </row>
    <row r="200" spans="2:46" x14ac:dyDescent="0.45">
      <c r="B200" t="str">
        <f>TRIM(Funde_observations_osservazioni!B203)</f>
        <v/>
      </c>
      <c r="C200" t="str">
        <f>TRIM(Funde_observations_osservazioni!C203)</f>
        <v/>
      </c>
      <c r="D200" t="str">
        <f>TRIM(Funde_observations_osservazioni!D203)</f>
        <v/>
      </c>
      <c r="E200" t="str">
        <f>TRIM(Funde_observations_osservazioni!AN203)</f>
        <v/>
      </c>
      <c r="F200" t="str">
        <f>TRIM(Funde_observations_osservazioni!AO203)</f>
        <v/>
      </c>
      <c r="G200" t="str">
        <f>TRIM(Funde_observations_osservazioni!AP203)</f>
        <v/>
      </c>
      <c r="H200" t="str">
        <f>TRIM(Funde_observations_osservazioni!AQ203)</f>
        <v/>
      </c>
      <c r="I200" t="str">
        <f>TRIM(Funde_observations_osservazioni!AR203)</f>
        <v/>
      </c>
      <c r="J200" t="str">
        <f>TRIM(Funde_observations_osservazioni!AS203)</f>
        <v/>
      </c>
      <c r="K200" t="str">
        <f>IFERROR(VLOOKUP(Funde_observations_osservazioni!E203,Table31_Praezis[], 2, FALSE)&amp;"", "")</f>
        <v/>
      </c>
      <c r="L200" t="str">
        <f>TRIM(Funde_observations_osservazioni!AT203)</f>
        <v/>
      </c>
      <c r="M200" t="str">
        <f>TRIM(Funde_observations_osservazioni!F203)</f>
        <v/>
      </c>
      <c r="N200" t="str">
        <f>TRIM(Funde_observations_osservazioni!G203)</f>
        <v/>
      </c>
      <c r="O200" t="str">
        <f>TRIM(Funde_observations_osservazioni!H203)</f>
        <v/>
      </c>
      <c r="P200" s="161" t="str">
        <f>IF(Funde_observations_osservazioni!I203=0, "", TEXT(Funde_observations_osservazioni!I203,"dd/mm/yyyy"))</f>
        <v/>
      </c>
      <c r="Q200" t="str">
        <f>IFERROR(VLOOKUP(Funde_observations_osservazioni!J203,Table32_Datkante[],2,FALSE)&amp;"",  "")</f>
        <v/>
      </c>
      <c r="R200" t="str">
        <f>Funde_observations_osservazioni!K203&amp;""</f>
        <v/>
      </c>
      <c r="S200" t="str">
        <f>Funde_observations_osservazioni!L203&amp;""</f>
        <v/>
      </c>
      <c r="T200" t="str">
        <f>Funde_observations_osservazioni!N203&amp;""</f>
        <v/>
      </c>
      <c r="U200" t="str">
        <f>Funde_observations_osservazioni!O203&amp;""</f>
        <v/>
      </c>
      <c r="V200" t="str">
        <f>Funde_observations_osservazioni!P203&amp;""</f>
        <v/>
      </c>
      <c r="W200" t="str">
        <f ca="1">IFERROR(VLOOKUP(Funde_observations_osservazioni!V203,Table30_Delarze[],2,FALSE)&amp;"", "")</f>
        <v/>
      </c>
      <c r="X200" t="str">
        <f>IFERROR(VLOOKUP(Funde_observations_osservazioni!R203,Table6_Subgrob[],2,FALSE)&amp;"","")</f>
        <v/>
      </c>
      <c r="Y200" t="str">
        <f>IFERROR(VLOOKUP(Funde_observations_osservazioni!S203,#REF!,2,FALSE)&amp;"", "")</f>
        <v/>
      </c>
      <c r="Z200" t="str">
        <f ca="1">IFERROR(VLOOKUP(Funde_observations_osservazioni!W203,Table245_Host_tree[],2,FALSE)&amp;"", "")</f>
        <v/>
      </c>
      <c r="AA200" t="str">
        <f>TRIM(Funde_observations_osservazioni!X203)</f>
        <v/>
      </c>
      <c r="AB200" t="str">
        <f>TRIM(Funde_observations_osservazioni!Y203)</f>
        <v/>
      </c>
      <c r="AC200" t="str">
        <f ca="1">IFERROR(VLOOKUP(Funde_observations_osservazioni!T203,Holzabgr_mapping,2,FALSE)&amp;"", "")</f>
        <v/>
      </c>
      <c r="AD200" t="str">
        <f ca="1">IFERROR(VLOOKUP(Funde_observations_osservazioni!U203,Holzqual_mapping,2,FALSE)&amp;"", "")</f>
        <v/>
      </c>
      <c r="AE200" t="str">
        <f ca="1">IFERROR(VLOOKUP(Funde_observations_osservazioni!Z203,Table24_Near_tree[],2,FALSE)&amp;"", "")</f>
        <v/>
      </c>
      <c r="AF200" t="str">
        <f ca="1">IFERROR(VLOOKUP(Funde_observations_osservazioni!AA203,Table24_Near_tree[],2,FALSE)&amp;"", "")</f>
        <v/>
      </c>
      <c r="AG200" t="str">
        <f ca="1">IFERROR(VLOOKUP(Funde_observations_osservazioni!AB203,Table24_Near_tree[],2,FALSE)&amp;"", "")</f>
        <v/>
      </c>
      <c r="AH200" t="str">
        <f ca="1">IFERROR(VLOOKUP(Funde_observations_osservazioni!AC203,Anzfrk_mapping,2,FALSE)&amp;"", "")</f>
        <v/>
      </c>
      <c r="AI200" t="str">
        <f ca="1">IFERROR(VLOOKUP(Funde_observations_osservazioni!AD203,Sex_stage_mapping,2,FALSE)&amp;"", "")</f>
        <v/>
      </c>
      <c r="AJ200" t="str">
        <f ca="1">IFERROR(VLOOKUP(Funde_observations_osservazioni!AE203,Rust_spore_type_mapping,2,FALSE)&amp;"", "")</f>
        <v/>
      </c>
      <c r="AK200" t="str">
        <f>TRIM(Funde_observations_osservazioni!AU203)</f>
        <v/>
      </c>
      <c r="AL200" t="str">
        <f>TRIM( Funde_observations_osservazioni!AH203)</f>
        <v/>
      </c>
      <c r="AM200" t="str">
        <f>TRIM(Funde_observations_osservazioni!AI203)</f>
        <v/>
      </c>
      <c r="AN200" t="str">
        <f ca="1">IFERROR(VLOOKUP(Funde_observations_osservazioni!AG203,Table28_Herbaria[],2,FALSE)&amp;"", "")</f>
        <v/>
      </c>
      <c r="AO200" t="str">
        <f ca="1">IFERROR(VLOOKUP(Funde_observations_osservazioni!AF203,Beleg_mapping,2,FALSE)&amp;"","")</f>
        <v/>
      </c>
      <c r="AP200" t="str">
        <f>IFERROR(VLOOKUP(Funde_observations_osservazioni!AJ203,Tabelle10_literature[],2,FALSE)&amp;"", "")</f>
        <v/>
      </c>
      <c r="AQ200" t="str">
        <f>TRIM(Funde_observations_osservazioni!AV203)</f>
        <v/>
      </c>
      <c r="AR200" t="str">
        <f ca="1">IFERROR(VLOOKUP(Funde_observations_osservazioni!AK203,Rest_mapping,2,0)&amp;"","")</f>
        <v/>
      </c>
      <c r="AS200" t="str">
        <f ca="1">IFERROR(VLOOKUP(Funde_observations_osservazioni!AL203,Oeff_privat_mapping,2,0)&amp;"","")</f>
        <v/>
      </c>
      <c r="AT200" t="str">
        <f ca="1">IFERROR(VLOOKUP(Funde_observations_osservazioni!AM203,Namen_pub_mapping,2,0)&amp;"","")</f>
        <v/>
      </c>
    </row>
    <row r="201" spans="2:46" x14ac:dyDescent="0.45">
      <c r="B201" t="str">
        <f>TRIM(Funde_observations_osservazioni!B204)</f>
        <v/>
      </c>
      <c r="C201" t="str">
        <f>TRIM(Funde_observations_osservazioni!C204)</f>
        <v/>
      </c>
      <c r="D201" t="str">
        <f>TRIM(Funde_observations_osservazioni!D204)</f>
        <v/>
      </c>
      <c r="E201" t="str">
        <f>TRIM(Funde_observations_osservazioni!AN204)</f>
        <v/>
      </c>
      <c r="F201" t="str">
        <f>TRIM(Funde_observations_osservazioni!AO204)</f>
        <v/>
      </c>
      <c r="G201" t="str">
        <f>TRIM(Funde_observations_osservazioni!AP204)</f>
        <v/>
      </c>
      <c r="H201" t="str">
        <f>TRIM(Funde_observations_osservazioni!AQ204)</f>
        <v/>
      </c>
      <c r="I201" t="str">
        <f>TRIM(Funde_observations_osservazioni!AR204)</f>
        <v/>
      </c>
      <c r="J201" t="str">
        <f>TRIM(Funde_observations_osservazioni!AS204)</f>
        <v/>
      </c>
      <c r="K201" t="str">
        <f>IFERROR(VLOOKUP(Funde_observations_osservazioni!E204,Table31_Praezis[], 2, FALSE)&amp;"", "")</f>
        <v/>
      </c>
      <c r="L201" t="str">
        <f>TRIM(Funde_observations_osservazioni!AT204)</f>
        <v/>
      </c>
      <c r="M201" t="str">
        <f>TRIM(Funde_observations_osservazioni!F204)</f>
        <v/>
      </c>
      <c r="N201" t="str">
        <f>TRIM(Funde_observations_osservazioni!G204)</f>
        <v/>
      </c>
      <c r="O201" t="str">
        <f>TRIM(Funde_observations_osservazioni!H204)</f>
        <v/>
      </c>
      <c r="P201" s="161" t="str">
        <f>IF(Funde_observations_osservazioni!I204=0, "", TEXT(Funde_observations_osservazioni!I204,"dd/mm/yyyy"))</f>
        <v/>
      </c>
      <c r="Q201" t="str">
        <f>IFERROR(VLOOKUP(Funde_observations_osservazioni!J204,Table32_Datkante[],2,FALSE)&amp;"",  "")</f>
        <v/>
      </c>
      <c r="R201" t="str">
        <f>Funde_observations_osservazioni!K204&amp;""</f>
        <v/>
      </c>
      <c r="S201" t="str">
        <f>Funde_observations_osservazioni!L204&amp;""</f>
        <v/>
      </c>
      <c r="T201" t="str">
        <f>Funde_observations_osservazioni!N204&amp;""</f>
        <v/>
      </c>
      <c r="U201" t="str">
        <f>Funde_observations_osservazioni!O204&amp;""</f>
        <v/>
      </c>
      <c r="V201" t="str">
        <f>Funde_observations_osservazioni!P204&amp;""</f>
        <v/>
      </c>
      <c r="W201" t="str">
        <f ca="1">IFERROR(VLOOKUP(Funde_observations_osservazioni!V204,Table30_Delarze[],2,FALSE)&amp;"", "")</f>
        <v/>
      </c>
      <c r="X201" t="str">
        <f>IFERROR(VLOOKUP(Funde_observations_osservazioni!R204,Table6_Subgrob[],2,FALSE)&amp;"","")</f>
        <v/>
      </c>
      <c r="Y201" t="str">
        <f>IFERROR(VLOOKUP(Funde_observations_osservazioni!S204,#REF!,2,FALSE)&amp;"", "")</f>
        <v/>
      </c>
      <c r="Z201" t="str">
        <f ca="1">IFERROR(VLOOKUP(Funde_observations_osservazioni!W204,Table245_Host_tree[],2,FALSE)&amp;"", "")</f>
        <v/>
      </c>
      <c r="AA201" t="str">
        <f>TRIM(Funde_observations_osservazioni!X204)</f>
        <v/>
      </c>
      <c r="AB201" t="str">
        <f>TRIM(Funde_observations_osservazioni!Y204)</f>
        <v/>
      </c>
      <c r="AC201" t="str">
        <f ca="1">IFERROR(VLOOKUP(Funde_observations_osservazioni!T204,Holzabgr_mapping,2,FALSE)&amp;"", "")</f>
        <v/>
      </c>
      <c r="AD201" t="str">
        <f ca="1">IFERROR(VLOOKUP(Funde_observations_osservazioni!U204,Holzqual_mapping,2,FALSE)&amp;"", "")</f>
        <v/>
      </c>
      <c r="AE201" t="str">
        <f ca="1">IFERROR(VLOOKUP(Funde_observations_osservazioni!Z204,Table24_Near_tree[],2,FALSE)&amp;"", "")</f>
        <v/>
      </c>
      <c r="AF201" t="str">
        <f ca="1">IFERROR(VLOOKUP(Funde_observations_osservazioni!AA204,Table24_Near_tree[],2,FALSE)&amp;"", "")</f>
        <v/>
      </c>
      <c r="AG201" t="str">
        <f ca="1">IFERROR(VLOOKUP(Funde_observations_osservazioni!AB204,Table24_Near_tree[],2,FALSE)&amp;"", "")</f>
        <v/>
      </c>
      <c r="AH201" t="str">
        <f ca="1">IFERROR(VLOOKUP(Funde_observations_osservazioni!AC204,Anzfrk_mapping,2,FALSE)&amp;"", "")</f>
        <v/>
      </c>
      <c r="AI201" t="str">
        <f ca="1">IFERROR(VLOOKUP(Funde_observations_osservazioni!AD204,Sex_stage_mapping,2,FALSE)&amp;"", "")</f>
        <v/>
      </c>
      <c r="AJ201" t="str">
        <f ca="1">IFERROR(VLOOKUP(Funde_observations_osservazioni!AE204,Rust_spore_type_mapping,2,FALSE)&amp;"", "")</f>
        <v/>
      </c>
      <c r="AK201" t="str">
        <f>TRIM(Funde_observations_osservazioni!AU204)</f>
        <v/>
      </c>
      <c r="AL201" t="str">
        <f>TRIM( Funde_observations_osservazioni!AH204)</f>
        <v/>
      </c>
      <c r="AM201" t="str">
        <f>TRIM(Funde_observations_osservazioni!AI204)</f>
        <v/>
      </c>
      <c r="AN201" t="str">
        <f ca="1">IFERROR(VLOOKUP(Funde_observations_osservazioni!AG204,Table28_Herbaria[],2,FALSE)&amp;"", "")</f>
        <v/>
      </c>
      <c r="AO201" t="str">
        <f ca="1">IFERROR(VLOOKUP(Funde_observations_osservazioni!AF204,Beleg_mapping,2,FALSE)&amp;"","")</f>
        <v/>
      </c>
      <c r="AP201" t="str">
        <f>IFERROR(VLOOKUP(Funde_observations_osservazioni!AJ204,Tabelle10_literature[],2,FALSE)&amp;"", "")</f>
        <v/>
      </c>
      <c r="AQ201" t="str">
        <f>TRIM(Funde_observations_osservazioni!AV204)</f>
        <v/>
      </c>
      <c r="AR201" t="str">
        <f ca="1">IFERROR(VLOOKUP(Funde_observations_osservazioni!AK204,Rest_mapping,2,0)&amp;"","")</f>
        <v/>
      </c>
      <c r="AS201" t="str">
        <f ca="1">IFERROR(VLOOKUP(Funde_observations_osservazioni!AL204,Oeff_privat_mapping,2,0)&amp;"","")</f>
        <v/>
      </c>
      <c r="AT201" t="str">
        <f ca="1">IFERROR(VLOOKUP(Funde_observations_osservazioni!AM204,Namen_pub_mapping,2,0)&amp;"","")</f>
        <v/>
      </c>
    </row>
    <row r="202" spans="2:46" x14ac:dyDescent="0.45">
      <c r="B202" t="str">
        <f>TRIM(Funde_observations_osservazioni!B205)</f>
        <v/>
      </c>
      <c r="C202" t="str">
        <f>TRIM(Funde_observations_osservazioni!C205)</f>
        <v/>
      </c>
      <c r="D202" t="str">
        <f>TRIM(Funde_observations_osservazioni!D205)</f>
        <v/>
      </c>
      <c r="E202" t="str">
        <f>TRIM(Funde_observations_osservazioni!AN205)</f>
        <v/>
      </c>
      <c r="F202" t="str">
        <f>TRIM(Funde_observations_osservazioni!AO205)</f>
        <v/>
      </c>
      <c r="G202" t="str">
        <f>TRIM(Funde_observations_osservazioni!AP205)</f>
        <v/>
      </c>
      <c r="H202" t="str">
        <f>TRIM(Funde_observations_osservazioni!AQ205)</f>
        <v/>
      </c>
      <c r="I202" t="str">
        <f>TRIM(Funde_observations_osservazioni!AR205)</f>
        <v/>
      </c>
      <c r="J202" t="str">
        <f>TRIM(Funde_observations_osservazioni!AS205)</f>
        <v/>
      </c>
      <c r="K202" t="str">
        <f>IFERROR(VLOOKUP(Funde_observations_osservazioni!E205,Table31_Praezis[], 2, FALSE)&amp;"", "")</f>
        <v/>
      </c>
      <c r="L202" t="str">
        <f>TRIM(Funde_observations_osservazioni!AT205)</f>
        <v/>
      </c>
      <c r="M202" t="str">
        <f>TRIM(Funde_observations_osservazioni!F205)</f>
        <v/>
      </c>
      <c r="N202" t="str">
        <f>TRIM(Funde_observations_osservazioni!G205)</f>
        <v/>
      </c>
      <c r="O202" t="str">
        <f>TRIM(Funde_observations_osservazioni!H205)</f>
        <v/>
      </c>
      <c r="P202" s="161" t="str">
        <f>IF(Funde_observations_osservazioni!I205=0, "", TEXT(Funde_observations_osservazioni!I205,"dd/mm/yyyy"))</f>
        <v/>
      </c>
      <c r="Q202" t="str">
        <f>IFERROR(VLOOKUP(Funde_observations_osservazioni!J205,Table32_Datkante[],2,FALSE)&amp;"",  "")</f>
        <v/>
      </c>
      <c r="R202" t="str">
        <f>Funde_observations_osservazioni!K205&amp;""</f>
        <v/>
      </c>
      <c r="S202" t="str">
        <f>Funde_observations_osservazioni!L205&amp;""</f>
        <v/>
      </c>
      <c r="T202" t="str">
        <f>Funde_observations_osservazioni!N205&amp;""</f>
        <v/>
      </c>
      <c r="U202" t="str">
        <f>Funde_observations_osservazioni!O205&amp;""</f>
        <v/>
      </c>
      <c r="V202" t="str">
        <f>Funde_observations_osservazioni!P205&amp;""</f>
        <v/>
      </c>
      <c r="W202" t="str">
        <f ca="1">IFERROR(VLOOKUP(Funde_observations_osservazioni!V205,Table30_Delarze[],2,FALSE)&amp;"", "")</f>
        <v/>
      </c>
      <c r="X202" t="str">
        <f>IFERROR(VLOOKUP(Funde_observations_osservazioni!R205,Table6_Subgrob[],2,FALSE)&amp;"","")</f>
        <v/>
      </c>
      <c r="Y202" t="str">
        <f>IFERROR(VLOOKUP(Funde_observations_osservazioni!S205,#REF!,2,FALSE)&amp;"", "")</f>
        <v/>
      </c>
      <c r="Z202" t="str">
        <f ca="1">IFERROR(VLOOKUP(Funde_observations_osservazioni!W205,Table245_Host_tree[],2,FALSE)&amp;"", "")</f>
        <v/>
      </c>
      <c r="AA202" t="str">
        <f>TRIM(Funde_observations_osservazioni!X205)</f>
        <v/>
      </c>
      <c r="AB202" t="str">
        <f>TRIM(Funde_observations_osservazioni!Y205)</f>
        <v/>
      </c>
      <c r="AC202" t="str">
        <f ca="1">IFERROR(VLOOKUP(Funde_observations_osservazioni!T205,Holzabgr_mapping,2,FALSE)&amp;"", "")</f>
        <v/>
      </c>
      <c r="AD202" t="str">
        <f ca="1">IFERROR(VLOOKUP(Funde_observations_osservazioni!U205,Holzqual_mapping,2,FALSE)&amp;"", "")</f>
        <v/>
      </c>
      <c r="AE202" t="str">
        <f ca="1">IFERROR(VLOOKUP(Funde_observations_osservazioni!Z205,Table24_Near_tree[],2,FALSE)&amp;"", "")</f>
        <v/>
      </c>
      <c r="AF202" t="str">
        <f ca="1">IFERROR(VLOOKUP(Funde_observations_osservazioni!AA205,Table24_Near_tree[],2,FALSE)&amp;"", "")</f>
        <v/>
      </c>
      <c r="AG202" t="str">
        <f ca="1">IFERROR(VLOOKUP(Funde_observations_osservazioni!AB205,Table24_Near_tree[],2,FALSE)&amp;"", "")</f>
        <v/>
      </c>
      <c r="AH202" t="str">
        <f ca="1">IFERROR(VLOOKUP(Funde_observations_osservazioni!AC205,Anzfrk_mapping,2,FALSE)&amp;"", "")</f>
        <v/>
      </c>
      <c r="AI202" t="str">
        <f ca="1">IFERROR(VLOOKUP(Funde_observations_osservazioni!AD205,Sex_stage_mapping,2,FALSE)&amp;"", "")</f>
        <v/>
      </c>
      <c r="AJ202" t="str">
        <f ca="1">IFERROR(VLOOKUP(Funde_observations_osservazioni!AE205,Rust_spore_type_mapping,2,FALSE)&amp;"", "")</f>
        <v/>
      </c>
      <c r="AK202" t="str">
        <f>TRIM(Funde_observations_osservazioni!AU205)</f>
        <v/>
      </c>
      <c r="AL202" t="str">
        <f>TRIM( Funde_observations_osservazioni!AH205)</f>
        <v/>
      </c>
      <c r="AM202" t="str">
        <f>TRIM(Funde_observations_osservazioni!AI205)</f>
        <v/>
      </c>
      <c r="AN202" t="str">
        <f ca="1">IFERROR(VLOOKUP(Funde_observations_osservazioni!AG205,Table28_Herbaria[],2,FALSE)&amp;"", "")</f>
        <v/>
      </c>
      <c r="AO202" t="str">
        <f ca="1">IFERROR(VLOOKUP(Funde_observations_osservazioni!AF205,Beleg_mapping,2,FALSE)&amp;"","")</f>
        <v/>
      </c>
      <c r="AP202" t="str">
        <f>IFERROR(VLOOKUP(Funde_observations_osservazioni!AJ205,Tabelle10_literature[],2,FALSE)&amp;"", "")</f>
        <v/>
      </c>
      <c r="AQ202" t="str">
        <f>TRIM(Funde_observations_osservazioni!AV205)</f>
        <v/>
      </c>
      <c r="AR202" t="str">
        <f ca="1">IFERROR(VLOOKUP(Funde_observations_osservazioni!AK205,Rest_mapping,2,0)&amp;"","")</f>
        <v/>
      </c>
      <c r="AS202" t="str">
        <f ca="1">IFERROR(VLOOKUP(Funde_observations_osservazioni!AL205,Oeff_privat_mapping,2,0)&amp;"","")</f>
        <v/>
      </c>
      <c r="AT202" t="str">
        <f ca="1">IFERROR(VLOOKUP(Funde_observations_osservazioni!AM205,Namen_pub_mapping,2,0)&amp;"","")</f>
        <v/>
      </c>
    </row>
    <row r="203" spans="2:46" x14ac:dyDescent="0.45">
      <c r="B203" t="str">
        <f>TRIM(Funde_observations_osservazioni!B206)</f>
        <v/>
      </c>
      <c r="C203" t="str">
        <f>TRIM(Funde_observations_osservazioni!C206)</f>
        <v/>
      </c>
      <c r="D203" t="str">
        <f>TRIM(Funde_observations_osservazioni!D206)</f>
        <v/>
      </c>
      <c r="E203" t="str">
        <f>TRIM(Funde_observations_osservazioni!AN206)</f>
        <v/>
      </c>
      <c r="F203" t="str">
        <f>TRIM(Funde_observations_osservazioni!AO206)</f>
        <v/>
      </c>
      <c r="G203" t="str">
        <f>TRIM(Funde_observations_osservazioni!AP206)</f>
        <v/>
      </c>
      <c r="H203" t="str">
        <f>TRIM(Funde_observations_osservazioni!AQ206)</f>
        <v/>
      </c>
      <c r="I203" t="str">
        <f>TRIM(Funde_observations_osservazioni!AR206)</f>
        <v/>
      </c>
      <c r="J203" t="str">
        <f>TRIM(Funde_observations_osservazioni!AS206)</f>
        <v/>
      </c>
      <c r="K203" t="str">
        <f>IFERROR(VLOOKUP(Funde_observations_osservazioni!E206,Table31_Praezis[], 2, FALSE)&amp;"", "")</f>
        <v/>
      </c>
      <c r="L203" t="str">
        <f>TRIM(Funde_observations_osservazioni!AT206)</f>
        <v/>
      </c>
      <c r="M203" t="str">
        <f>TRIM(Funde_observations_osservazioni!F206)</f>
        <v/>
      </c>
      <c r="N203" t="str">
        <f>TRIM(Funde_observations_osservazioni!G206)</f>
        <v/>
      </c>
      <c r="O203" t="str">
        <f>TRIM(Funde_observations_osservazioni!H206)</f>
        <v/>
      </c>
      <c r="P203" s="161" t="str">
        <f>IF(Funde_observations_osservazioni!I206=0, "", TEXT(Funde_observations_osservazioni!I206,"dd/mm/yyyy"))</f>
        <v/>
      </c>
      <c r="Q203" t="str">
        <f>IFERROR(VLOOKUP(Funde_observations_osservazioni!J206,Table32_Datkante[],2,FALSE)&amp;"",  "")</f>
        <v/>
      </c>
      <c r="R203" t="str">
        <f>Funde_observations_osservazioni!K206&amp;""</f>
        <v/>
      </c>
      <c r="S203" t="str">
        <f>Funde_observations_osservazioni!L206&amp;""</f>
        <v/>
      </c>
      <c r="T203" t="str">
        <f>Funde_observations_osservazioni!N206&amp;""</f>
        <v/>
      </c>
      <c r="U203" t="str">
        <f>Funde_observations_osservazioni!O206&amp;""</f>
        <v/>
      </c>
      <c r="V203" t="str">
        <f>Funde_observations_osservazioni!P206&amp;""</f>
        <v/>
      </c>
      <c r="W203" t="str">
        <f ca="1">IFERROR(VLOOKUP(Funde_observations_osservazioni!V206,Table30_Delarze[],2,FALSE)&amp;"", "")</f>
        <v/>
      </c>
      <c r="X203" t="str">
        <f>IFERROR(VLOOKUP(Funde_observations_osservazioni!R206,Table6_Subgrob[],2,FALSE)&amp;"","")</f>
        <v/>
      </c>
      <c r="Y203" t="str">
        <f>IFERROR(VLOOKUP(Funde_observations_osservazioni!S206,#REF!,2,FALSE)&amp;"", "")</f>
        <v/>
      </c>
      <c r="Z203" t="str">
        <f ca="1">IFERROR(VLOOKUP(Funde_observations_osservazioni!W206,Table245_Host_tree[],2,FALSE)&amp;"", "")</f>
        <v/>
      </c>
      <c r="AA203" t="str">
        <f>TRIM(Funde_observations_osservazioni!X206)</f>
        <v/>
      </c>
      <c r="AB203" t="str">
        <f>TRIM(Funde_observations_osservazioni!Y206)</f>
        <v/>
      </c>
      <c r="AC203" t="str">
        <f ca="1">IFERROR(VLOOKUP(Funde_observations_osservazioni!T206,Holzabgr_mapping,2,FALSE)&amp;"", "")</f>
        <v/>
      </c>
      <c r="AD203" t="str">
        <f ca="1">IFERROR(VLOOKUP(Funde_observations_osservazioni!U206,Holzqual_mapping,2,FALSE)&amp;"", "")</f>
        <v/>
      </c>
      <c r="AE203" t="str">
        <f ca="1">IFERROR(VLOOKUP(Funde_observations_osservazioni!Z206,Table24_Near_tree[],2,FALSE)&amp;"", "")</f>
        <v/>
      </c>
      <c r="AF203" t="str">
        <f ca="1">IFERROR(VLOOKUP(Funde_observations_osservazioni!AA206,Table24_Near_tree[],2,FALSE)&amp;"", "")</f>
        <v/>
      </c>
      <c r="AG203" t="str">
        <f ca="1">IFERROR(VLOOKUP(Funde_observations_osservazioni!AB206,Table24_Near_tree[],2,FALSE)&amp;"", "")</f>
        <v/>
      </c>
      <c r="AH203" t="str">
        <f ca="1">IFERROR(VLOOKUP(Funde_observations_osservazioni!AC206,Anzfrk_mapping,2,FALSE)&amp;"", "")</f>
        <v/>
      </c>
      <c r="AI203" t="str">
        <f ca="1">IFERROR(VLOOKUP(Funde_observations_osservazioni!AD206,Sex_stage_mapping,2,FALSE)&amp;"", "")</f>
        <v/>
      </c>
      <c r="AJ203" t="str">
        <f ca="1">IFERROR(VLOOKUP(Funde_observations_osservazioni!AE206,Rust_spore_type_mapping,2,FALSE)&amp;"", "")</f>
        <v/>
      </c>
      <c r="AK203" t="str">
        <f>TRIM(Funde_observations_osservazioni!AU206)</f>
        <v/>
      </c>
      <c r="AL203" t="str">
        <f>TRIM( Funde_observations_osservazioni!AH206)</f>
        <v/>
      </c>
      <c r="AM203" t="str">
        <f>TRIM(Funde_observations_osservazioni!AI206)</f>
        <v/>
      </c>
      <c r="AN203" t="str">
        <f ca="1">IFERROR(VLOOKUP(Funde_observations_osservazioni!AG206,Table28_Herbaria[],2,FALSE)&amp;"", "")</f>
        <v/>
      </c>
      <c r="AO203" t="str">
        <f ca="1">IFERROR(VLOOKUP(Funde_observations_osservazioni!AF206,Beleg_mapping,2,FALSE)&amp;"","")</f>
        <v/>
      </c>
      <c r="AP203" t="str">
        <f>IFERROR(VLOOKUP(Funde_observations_osservazioni!AJ206,Tabelle10_literature[],2,FALSE)&amp;"", "")</f>
        <v/>
      </c>
      <c r="AQ203" t="str">
        <f>TRIM(Funde_observations_osservazioni!AV206)</f>
        <v/>
      </c>
      <c r="AR203" t="str">
        <f ca="1">IFERROR(VLOOKUP(Funde_observations_osservazioni!AK206,Rest_mapping,2,0)&amp;"","")</f>
        <v/>
      </c>
      <c r="AS203" t="str">
        <f ca="1">IFERROR(VLOOKUP(Funde_observations_osservazioni!AL206,Oeff_privat_mapping,2,0)&amp;"","")</f>
        <v/>
      </c>
      <c r="AT203" t="str">
        <f ca="1">IFERROR(VLOOKUP(Funde_observations_osservazioni!AM206,Namen_pub_mapping,2,0)&amp;"","")</f>
        <v/>
      </c>
    </row>
    <row r="204" spans="2:46" x14ac:dyDescent="0.45">
      <c r="B204" t="str">
        <f>TRIM(Funde_observations_osservazioni!B207)</f>
        <v/>
      </c>
      <c r="C204" t="str">
        <f>TRIM(Funde_observations_osservazioni!C207)</f>
        <v/>
      </c>
      <c r="D204" t="str">
        <f>TRIM(Funde_observations_osservazioni!D207)</f>
        <v/>
      </c>
      <c r="E204" t="str">
        <f>TRIM(Funde_observations_osservazioni!AN207)</f>
        <v/>
      </c>
      <c r="F204" t="str">
        <f>TRIM(Funde_observations_osservazioni!AO207)</f>
        <v/>
      </c>
      <c r="G204" t="str">
        <f>TRIM(Funde_observations_osservazioni!AP207)</f>
        <v/>
      </c>
      <c r="H204" t="str">
        <f>TRIM(Funde_observations_osservazioni!AQ207)</f>
        <v/>
      </c>
      <c r="I204" t="str">
        <f>TRIM(Funde_observations_osservazioni!AR207)</f>
        <v/>
      </c>
      <c r="J204" t="str">
        <f>TRIM(Funde_observations_osservazioni!AS207)</f>
        <v/>
      </c>
      <c r="K204" t="str">
        <f>IFERROR(VLOOKUP(Funde_observations_osservazioni!E207,Table31_Praezis[], 2, FALSE)&amp;"", "")</f>
        <v/>
      </c>
      <c r="L204" t="str">
        <f>TRIM(Funde_observations_osservazioni!AT207)</f>
        <v/>
      </c>
      <c r="M204" t="str">
        <f>TRIM(Funde_observations_osservazioni!F207)</f>
        <v/>
      </c>
      <c r="N204" t="str">
        <f>TRIM(Funde_observations_osservazioni!G207)</f>
        <v/>
      </c>
      <c r="O204" t="str">
        <f>TRIM(Funde_observations_osservazioni!H207)</f>
        <v/>
      </c>
      <c r="P204" s="161" t="str">
        <f>IF(Funde_observations_osservazioni!I207=0, "", TEXT(Funde_observations_osservazioni!I207,"dd/mm/yyyy"))</f>
        <v/>
      </c>
      <c r="Q204" t="str">
        <f>IFERROR(VLOOKUP(Funde_observations_osservazioni!J207,Table32_Datkante[],2,FALSE)&amp;"",  "")</f>
        <v/>
      </c>
      <c r="R204" t="str">
        <f>Funde_observations_osservazioni!K207&amp;""</f>
        <v/>
      </c>
      <c r="S204" t="str">
        <f>Funde_observations_osservazioni!L207&amp;""</f>
        <v/>
      </c>
      <c r="T204" t="str">
        <f>Funde_observations_osservazioni!N207&amp;""</f>
        <v/>
      </c>
      <c r="U204" t="str">
        <f>Funde_observations_osservazioni!O207&amp;""</f>
        <v/>
      </c>
      <c r="V204" t="str">
        <f>Funde_observations_osservazioni!P207&amp;""</f>
        <v/>
      </c>
      <c r="W204" t="str">
        <f ca="1">IFERROR(VLOOKUP(Funde_observations_osservazioni!V207,Table30_Delarze[],2,FALSE)&amp;"", "")</f>
        <v/>
      </c>
      <c r="X204" t="str">
        <f>IFERROR(VLOOKUP(Funde_observations_osservazioni!R207,Table6_Subgrob[],2,FALSE)&amp;"","")</f>
        <v/>
      </c>
      <c r="Y204" t="str">
        <f>IFERROR(VLOOKUP(Funde_observations_osservazioni!S207,#REF!,2,FALSE)&amp;"", "")</f>
        <v/>
      </c>
      <c r="Z204" t="str">
        <f ca="1">IFERROR(VLOOKUP(Funde_observations_osservazioni!W207,Table245_Host_tree[],2,FALSE)&amp;"", "")</f>
        <v/>
      </c>
      <c r="AA204" t="str">
        <f>TRIM(Funde_observations_osservazioni!X207)</f>
        <v/>
      </c>
      <c r="AB204" t="str">
        <f>TRIM(Funde_observations_osservazioni!Y207)</f>
        <v/>
      </c>
      <c r="AC204" t="str">
        <f ca="1">IFERROR(VLOOKUP(Funde_observations_osservazioni!T207,Holzabgr_mapping,2,FALSE)&amp;"", "")</f>
        <v/>
      </c>
      <c r="AD204" t="str">
        <f ca="1">IFERROR(VLOOKUP(Funde_observations_osservazioni!U207,Holzqual_mapping,2,FALSE)&amp;"", "")</f>
        <v/>
      </c>
      <c r="AE204" t="str">
        <f ca="1">IFERROR(VLOOKUP(Funde_observations_osservazioni!Z207,Table24_Near_tree[],2,FALSE)&amp;"", "")</f>
        <v/>
      </c>
      <c r="AF204" t="str">
        <f ca="1">IFERROR(VLOOKUP(Funde_observations_osservazioni!AA207,Table24_Near_tree[],2,FALSE)&amp;"", "")</f>
        <v/>
      </c>
      <c r="AG204" t="str">
        <f ca="1">IFERROR(VLOOKUP(Funde_observations_osservazioni!AB207,Table24_Near_tree[],2,FALSE)&amp;"", "")</f>
        <v/>
      </c>
      <c r="AH204" t="str">
        <f ca="1">IFERROR(VLOOKUP(Funde_observations_osservazioni!AC207,Anzfrk_mapping,2,FALSE)&amp;"", "")</f>
        <v/>
      </c>
      <c r="AI204" t="str">
        <f ca="1">IFERROR(VLOOKUP(Funde_observations_osservazioni!AD207,Sex_stage_mapping,2,FALSE)&amp;"", "")</f>
        <v/>
      </c>
      <c r="AJ204" t="str">
        <f ca="1">IFERROR(VLOOKUP(Funde_observations_osservazioni!AE207,Rust_spore_type_mapping,2,FALSE)&amp;"", "")</f>
        <v/>
      </c>
      <c r="AK204" t="str">
        <f>TRIM(Funde_observations_osservazioni!AU207)</f>
        <v/>
      </c>
      <c r="AL204" t="str">
        <f>TRIM( Funde_observations_osservazioni!AH207)</f>
        <v/>
      </c>
      <c r="AM204" t="str">
        <f>TRIM(Funde_observations_osservazioni!AI207)</f>
        <v/>
      </c>
      <c r="AN204" t="str">
        <f ca="1">IFERROR(VLOOKUP(Funde_observations_osservazioni!AG207,Table28_Herbaria[],2,FALSE)&amp;"", "")</f>
        <v/>
      </c>
      <c r="AO204" t="str">
        <f ca="1">IFERROR(VLOOKUP(Funde_observations_osservazioni!AF207,Beleg_mapping,2,FALSE)&amp;"","")</f>
        <v/>
      </c>
      <c r="AP204" t="str">
        <f>IFERROR(VLOOKUP(Funde_observations_osservazioni!AJ207,Tabelle10_literature[],2,FALSE)&amp;"", "")</f>
        <v/>
      </c>
      <c r="AQ204" t="str">
        <f>TRIM(Funde_observations_osservazioni!AV207)</f>
        <v/>
      </c>
      <c r="AR204" t="str">
        <f ca="1">IFERROR(VLOOKUP(Funde_observations_osservazioni!AK207,Rest_mapping,2,0)&amp;"","")</f>
        <v/>
      </c>
      <c r="AS204" t="str">
        <f ca="1">IFERROR(VLOOKUP(Funde_observations_osservazioni!AL207,Oeff_privat_mapping,2,0)&amp;"","")</f>
        <v/>
      </c>
      <c r="AT204" t="str">
        <f ca="1">IFERROR(VLOOKUP(Funde_observations_osservazioni!AM207,Namen_pub_mapping,2,0)&amp;"","")</f>
        <v/>
      </c>
    </row>
    <row r="205" spans="2:46" x14ac:dyDescent="0.45">
      <c r="B205" t="str">
        <f>TRIM(Funde_observations_osservazioni!B208)</f>
        <v/>
      </c>
      <c r="C205" t="str">
        <f>TRIM(Funde_observations_osservazioni!C208)</f>
        <v/>
      </c>
      <c r="D205" t="str">
        <f>TRIM(Funde_observations_osservazioni!D208)</f>
        <v/>
      </c>
      <c r="E205" t="str">
        <f>TRIM(Funde_observations_osservazioni!AN208)</f>
        <v/>
      </c>
      <c r="F205" t="str">
        <f>TRIM(Funde_observations_osservazioni!AO208)</f>
        <v/>
      </c>
      <c r="G205" t="str">
        <f>TRIM(Funde_observations_osservazioni!AP208)</f>
        <v/>
      </c>
      <c r="H205" t="str">
        <f>TRIM(Funde_observations_osservazioni!AQ208)</f>
        <v/>
      </c>
      <c r="I205" t="str">
        <f>TRIM(Funde_observations_osservazioni!AR208)</f>
        <v/>
      </c>
      <c r="J205" t="str">
        <f>TRIM(Funde_observations_osservazioni!AS208)</f>
        <v/>
      </c>
      <c r="K205" t="str">
        <f>IFERROR(VLOOKUP(Funde_observations_osservazioni!E208,Table31_Praezis[], 2, FALSE)&amp;"", "")</f>
        <v/>
      </c>
      <c r="L205" t="str">
        <f>TRIM(Funde_observations_osservazioni!AT208)</f>
        <v/>
      </c>
      <c r="M205" t="str">
        <f>TRIM(Funde_observations_osservazioni!F208)</f>
        <v/>
      </c>
      <c r="N205" t="str">
        <f>TRIM(Funde_observations_osservazioni!G208)</f>
        <v/>
      </c>
      <c r="O205" t="str">
        <f>TRIM(Funde_observations_osservazioni!H208)</f>
        <v/>
      </c>
      <c r="P205" s="161" t="str">
        <f>IF(Funde_observations_osservazioni!I208=0, "", TEXT(Funde_observations_osservazioni!I208,"dd/mm/yyyy"))</f>
        <v/>
      </c>
      <c r="Q205" t="str">
        <f>IFERROR(VLOOKUP(Funde_observations_osservazioni!J208,Table32_Datkante[],2,FALSE)&amp;"",  "")</f>
        <v/>
      </c>
      <c r="R205" t="str">
        <f>Funde_observations_osservazioni!K208&amp;""</f>
        <v/>
      </c>
      <c r="S205" t="str">
        <f>Funde_observations_osservazioni!L208&amp;""</f>
        <v/>
      </c>
      <c r="T205" t="str">
        <f>Funde_observations_osservazioni!N208&amp;""</f>
        <v/>
      </c>
      <c r="U205" t="str">
        <f>Funde_observations_osservazioni!O208&amp;""</f>
        <v/>
      </c>
      <c r="V205" t="str">
        <f>Funde_observations_osservazioni!P208&amp;""</f>
        <v/>
      </c>
      <c r="W205" t="str">
        <f ca="1">IFERROR(VLOOKUP(Funde_observations_osservazioni!V208,Table30_Delarze[],2,FALSE)&amp;"", "")</f>
        <v/>
      </c>
      <c r="X205" t="str">
        <f>IFERROR(VLOOKUP(Funde_observations_osservazioni!R208,Table6_Subgrob[],2,FALSE)&amp;"","")</f>
        <v/>
      </c>
      <c r="Y205" t="str">
        <f>IFERROR(VLOOKUP(Funde_observations_osservazioni!S208,#REF!,2,FALSE)&amp;"", "")</f>
        <v/>
      </c>
      <c r="Z205" t="str">
        <f ca="1">IFERROR(VLOOKUP(Funde_observations_osservazioni!W208,Table245_Host_tree[],2,FALSE)&amp;"", "")</f>
        <v/>
      </c>
      <c r="AA205" t="str">
        <f>TRIM(Funde_observations_osservazioni!X208)</f>
        <v/>
      </c>
      <c r="AB205" t="str">
        <f>TRIM(Funde_observations_osservazioni!Y208)</f>
        <v/>
      </c>
      <c r="AC205" t="str">
        <f ca="1">IFERROR(VLOOKUP(Funde_observations_osservazioni!T208,Holzabgr_mapping,2,FALSE)&amp;"", "")</f>
        <v/>
      </c>
      <c r="AD205" t="str">
        <f ca="1">IFERROR(VLOOKUP(Funde_observations_osservazioni!U208,Holzqual_mapping,2,FALSE)&amp;"", "")</f>
        <v/>
      </c>
      <c r="AE205" t="str">
        <f ca="1">IFERROR(VLOOKUP(Funde_observations_osservazioni!Z208,Table24_Near_tree[],2,FALSE)&amp;"", "")</f>
        <v/>
      </c>
      <c r="AF205" t="str">
        <f ca="1">IFERROR(VLOOKUP(Funde_observations_osservazioni!AA208,Table24_Near_tree[],2,FALSE)&amp;"", "")</f>
        <v/>
      </c>
      <c r="AG205" t="str">
        <f ca="1">IFERROR(VLOOKUP(Funde_observations_osservazioni!AB208,Table24_Near_tree[],2,FALSE)&amp;"", "")</f>
        <v/>
      </c>
      <c r="AH205" t="str">
        <f ca="1">IFERROR(VLOOKUP(Funde_observations_osservazioni!AC208,Anzfrk_mapping,2,FALSE)&amp;"", "")</f>
        <v/>
      </c>
      <c r="AI205" t="str">
        <f ca="1">IFERROR(VLOOKUP(Funde_observations_osservazioni!AD208,Sex_stage_mapping,2,FALSE)&amp;"", "")</f>
        <v/>
      </c>
      <c r="AJ205" t="str">
        <f ca="1">IFERROR(VLOOKUP(Funde_observations_osservazioni!AE208,Rust_spore_type_mapping,2,FALSE)&amp;"", "")</f>
        <v/>
      </c>
      <c r="AK205" t="str">
        <f>TRIM(Funde_observations_osservazioni!AU208)</f>
        <v/>
      </c>
      <c r="AL205" t="str">
        <f>TRIM( Funde_observations_osservazioni!AH208)</f>
        <v/>
      </c>
      <c r="AM205" t="str">
        <f>TRIM(Funde_observations_osservazioni!AI208)</f>
        <v/>
      </c>
      <c r="AN205" t="str">
        <f ca="1">IFERROR(VLOOKUP(Funde_observations_osservazioni!AG208,Table28_Herbaria[],2,FALSE)&amp;"", "")</f>
        <v/>
      </c>
      <c r="AO205" t="str">
        <f ca="1">IFERROR(VLOOKUP(Funde_observations_osservazioni!AF208,Beleg_mapping,2,FALSE)&amp;"","")</f>
        <v/>
      </c>
      <c r="AP205" t="str">
        <f>IFERROR(VLOOKUP(Funde_observations_osservazioni!AJ208,Tabelle10_literature[],2,FALSE)&amp;"", "")</f>
        <v/>
      </c>
      <c r="AQ205" t="str">
        <f>TRIM(Funde_observations_osservazioni!AV208)</f>
        <v/>
      </c>
      <c r="AR205" t="str">
        <f ca="1">IFERROR(VLOOKUP(Funde_observations_osservazioni!AK208,Rest_mapping,2,0)&amp;"","")</f>
        <v/>
      </c>
      <c r="AS205" t="str">
        <f ca="1">IFERROR(VLOOKUP(Funde_observations_osservazioni!AL208,Oeff_privat_mapping,2,0)&amp;"","")</f>
        <v/>
      </c>
      <c r="AT205" t="str">
        <f ca="1">IFERROR(VLOOKUP(Funde_observations_osservazioni!AM208,Namen_pub_mapping,2,0)&amp;"","")</f>
        <v/>
      </c>
    </row>
    <row r="206" spans="2:46" x14ac:dyDescent="0.45">
      <c r="B206" t="str">
        <f>TRIM(Funde_observations_osservazioni!B209)</f>
        <v/>
      </c>
      <c r="C206" t="str">
        <f>TRIM(Funde_observations_osservazioni!C209)</f>
        <v/>
      </c>
      <c r="D206" t="str">
        <f>TRIM(Funde_observations_osservazioni!D209)</f>
        <v/>
      </c>
      <c r="E206" t="str">
        <f>TRIM(Funde_observations_osservazioni!AN209)</f>
        <v/>
      </c>
      <c r="F206" t="str">
        <f>TRIM(Funde_observations_osservazioni!AO209)</f>
        <v/>
      </c>
      <c r="G206" t="str">
        <f>TRIM(Funde_observations_osservazioni!AP209)</f>
        <v/>
      </c>
      <c r="H206" t="str">
        <f>TRIM(Funde_observations_osservazioni!AQ209)</f>
        <v/>
      </c>
      <c r="I206" t="str">
        <f>TRIM(Funde_observations_osservazioni!AR209)</f>
        <v/>
      </c>
      <c r="J206" t="str">
        <f>TRIM(Funde_observations_osservazioni!AS209)</f>
        <v/>
      </c>
      <c r="K206" t="str">
        <f>IFERROR(VLOOKUP(Funde_observations_osservazioni!E209,Table31_Praezis[], 2, FALSE)&amp;"", "")</f>
        <v/>
      </c>
      <c r="L206" t="str">
        <f>TRIM(Funde_observations_osservazioni!AT209)</f>
        <v/>
      </c>
      <c r="M206" t="str">
        <f>TRIM(Funde_observations_osservazioni!F209)</f>
        <v/>
      </c>
      <c r="N206" t="str">
        <f>TRIM(Funde_observations_osservazioni!G209)</f>
        <v/>
      </c>
      <c r="O206" t="str">
        <f>TRIM(Funde_observations_osservazioni!H209)</f>
        <v/>
      </c>
      <c r="P206" s="161" t="str">
        <f>IF(Funde_observations_osservazioni!I209=0, "", TEXT(Funde_observations_osservazioni!I209,"dd/mm/yyyy"))</f>
        <v/>
      </c>
      <c r="Q206" t="str">
        <f>IFERROR(VLOOKUP(Funde_observations_osservazioni!J209,Table32_Datkante[],2,FALSE)&amp;"",  "")</f>
        <v/>
      </c>
      <c r="R206" t="str">
        <f>Funde_observations_osservazioni!K209&amp;""</f>
        <v/>
      </c>
      <c r="S206" t="str">
        <f>Funde_observations_osservazioni!L209&amp;""</f>
        <v/>
      </c>
      <c r="T206" t="str">
        <f>Funde_observations_osservazioni!N209&amp;""</f>
        <v/>
      </c>
      <c r="U206" t="str">
        <f>Funde_observations_osservazioni!O209&amp;""</f>
        <v/>
      </c>
      <c r="V206" t="str">
        <f>Funde_observations_osservazioni!P209&amp;""</f>
        <v/>
      </c>
      <c r="W206" t="str">
        <f ca="1">IFERROR(VLOOKUP(Funde_observations_osservazioni!V209,Table30_Delarze[],2,FALSE)&amp;"", "")</f>
        <v/>
      </c>
      <c r="X206" t="str">
        <f>IFERROR(VLOOKUP(Funde_observations_osservazioni!R209,Table6_Subgrob[],2,FALSE)&amp;"","")</f>
        <v/>
      </c>
      <c r="Y206" t="str">
        <f>IFERROR(VLOOKUP(Funde_observations_osservazioni!S209,#REF!,2,FALSE)&amp;"", "")</f>
        <v/>
      </c>
      <c r="Z206" t="str">
        <f ca="1">IFERROR(VLOOKUP(Funde_observations_osservazioni!W209,Table245_Host_tree[],2,FALSE)&amp;"", "")</f>
        <v/>
      </c>
      <c r="AA206" t="str">
        <f>TRIM(Funde_observations_osservazioni!X209)</f>
        <v/>
      </c>
      <c r="AB206" t="str">
        <f>TRIM(Funde_observations_osservazioni!Y209)</f>
        <v/>
      </c>
      <c r="AC206" t="str">
        <f ca="1">IFERROR(VLOOKUP(Funde_observations_osservazioni!T209,Holzabgr_mapping,2,FALSE)&amp;"", "")</f>
        <v/>
      </c>
      <c r="AD206" t="str">
        <f ca="1">IFERROR(VLOOKUP(Funde_observations_osservazioni!U209,Holzqual_mapping,2,FALSE)&amp;"", "")</f>
        <v/>
      </c>
      <c r="AE206" t="str">
        <f ca="1">IFERROR(VLOOKUP(Funde_observations_osservazioni!Z209,Table24_Near_tree[],2,FALSE)&amp;"", "")</f>
        <v/>
      </c>
      <c r="AF206" t="str">
        <f ca="1">IFERROR(VLOOKUP(Funde_observations_osservazioni!AA209,Table24_Near_tree[],2,FALSE)&amp;"", "")</f>
        <v/>
      </c>
      <c r="AG206" t="str">
        <f ca="1">IFERROR(VLOOKUP(Funde_observations_osservazioni!AB209,Table24_Near_tree[],2,FALSE)&amp;"", "")</f>
        <v/>
      </c>
      <c r="AH206" t="str">
        <f ca="1">IFERROR(VLOOKUP(Funde_observations_osservazioni!AC209,Anzfrk_mapping,2,FALSE)&amp;"", "")</f>
        <v/>
      </c>
      <c r="AI206" t="str">
        <f ca="1">IFERROR(VLOOKUP(Funde_observations_osservazioni!AD209,Sex_stage_mapping,2,FALSE)&amp;"", "")</f>
        <v/>
      </c>
      <c r="AJ206" t="str">
        <f ca="1">IFERROR(VLOOKUP(Funde_observations_osservazioni!AE209,Rust_spore_type_mapping,2,FALSE)&amp;"", "")</f>
        <v/>
      </c>
      <c r="AK206" t="str">
        <f>TRIM(Funde_observations_osservazioni!AU209)</f>
        <v/>
      </c>
      <c r="AL206" t="str">
        <f>TRIM( Funde_observations_osservazioni!AH209)</f>
        <v/>
      </c>
      <c r="AM206" t="str">
        <f>TRIM(Funde_observations_osservazioni!AI209)</f>
        <v/>
      </c>
      <c r="AN206" t="str">
        <f ca="1">IFERROR(VLOOKUP(Funde_observations_osservazioni!AG209,Table28_Herbaria[],2,FALSE)&amp;"", "")</f>
        <v/>
      </c>
      <c r="AO206" t="str">
        <f ca="1">IFERROR(VLOOKUP(Funde_observations_osservazioni!AF209,Beleg_mapping,2,FALSE)&amp;"","")</f>
        <v/>
      </c>
      <c r="AP206" t="str">
        <f>IFERROR(VLOOKUP(Funde_observations_osservazioni!AJ209,Tabelle10_literature[],2,FALSE)&amp;"", "")</f>
        <v/>
      </c>
      <c r="AQ206" t="str">
        <f>TRIM(Funde_observations_osservazioni!AV209)</f>
        <v/>
      </c>
      <c r="AR206" t="str">
        <f ca="1">IFERROR(VLOOKUP(Funde_observations_osservazioni!AK209,Rest_mapping,2,0)&amp;"","")</f>
        <v/>
      </c>
      <c r="AS206" t="str">
        <f ca="1">IFERROR(VLOOKUP(Funde_observations_osservazioni!AL209,Oeff_privat_mapping,2,0)&amp;"","")</f>
        <v/>
      </c>
      <c r="AT206" t="str">
        <f ca="1">IFERROR(VLOOKUP(Funde_observations_osservazioni!AM209,Namen_pub_mapping,2,0)&amp;"","")</f>
        <v/>
      </c>
    </row>
    <row r="207" spans="2:46" x14ac:dyDescent="0.45">
      <c r="B207" t="str">
        <f>TRIM(Funde_observations_osservazioni!B210)</f>
        <v/>
      </c>
      <c r="C207" t="str">
        <f>TRIM(Funde_observations_osservazioni!C210)</f>
        <v/>
      </c>
      <c r="D207" t="str">
        <f>TRIM(Funde_observations_osservazioni!D210)</f>
        <v/>
      </c>
      <c r="E207" t="str">
        <f>TRIM(Funde_observations_osservazioni!AN210)</f>
        <v/>
      </c>
      <c r="F207" t="str">
        <f>TRIM(Funde_observations_osservazioni!AO210)</f>
        <v/>
      </c>
      <c r="G207" t="str">
        <f>TRIM(Funde_observations_osservazioni!AP210)</f>
        <v/>
      </c>
      <c r="H207" t="str">
        <f>TRIM(Funde_observations_osservazioni!AQ210)</f>
        <v/>
      </c>
      <c r="I207" t="str">
        <f>TRIM(Funde_observations_osservazioni!AR210)</f>
        <v/>
      </c>
      <c r="J207" t="str">
        <f>TRIM(Funde_observations_osservazioni!AS210)</f>
        <v/>
      </c>
      <c r="K207" t="str">
        <f>IFERROR(VLOOKUP(Funde_observations_osservazioni!E210,Table31_Praezis[], 2, FALSE)&amp;"", "")</f>
        <v/>
      </c>
      <c r="L207" t="str">
        <f>TRIM(Funde_observations_osservazioni!AT210)</f>
        <v/>
      </c>
      <c r="M207" t="str">
        <f>TRIM(Funde_observations_osservazioni!F210)</f>
        <v/>
      </c>
      <c r="N207" t="str">
        <f>TRIM(Funde_observations_osservazioni!G210)</f>
        <v/>
      </c>
      <c r="O207" t="str">
        <f>TRIM(Funde_observations_osservazioni!H210)</f>
        <v/>
      </c>
      <c r="P207" s="161" t="str">
        <f>IF(Funde_observations_osservazioni!I210=0, "", TEXT(Funde_observations_osservazioni!I210,"dd/mm/yyyy"))</f>
        <v/>
      </c>
      <c r="Q207" t="str">
        <f>IFERROR(VLOOKUP(Funde_observations_osservazioni!J210,Table32_Datkante[],2,FALSE)&amp;"",  "")</f>
        <v/>
      </c>
      <c r="R207" t="str">
        <f>Funde_observations_osservazioni!K210&amp;""</f>
        <v/>
      </c>
      <c r="S207" t="str">
        <f>Funde_observations_osservazioni!L210&amp;""</f>
        <v/>
      </c>
      <c r="T207" t="str">
        <f>Funde_observations_osservazioni!N210&amp;""</f>
        <v/>
      </c>
      <c r="U207" t="str">
        <f>Funde_observations_osservazioni!O210&amp;""</f>
        <v/>
      </c>
      <c r="V207" t="str">
        <f>Funde_observations_osservazioni!P210&amp;""</f>
        <v/>
      </c>
      <c r="W207" t="str">
        <f ca="1">IFERROR(VLOOKUP(Funde_observations_osservazioni!V210,Table30_Delarze[],2,FALSE)&amp;"", "")</f>
        <v/>
      </c>
      <c r="X207" t="str">
        <f>IFERROR(VLOOKUP(Funde_observations_osservazioni!R210,Table6_Subgrob[],2,FALSE)&amp;"","")</f>
        <v/>
      </c>
      <c r="Y207" t="str">
        <f>IFERROR(VLOOKUP(Funde_observations_osservazioni!S210,#REF!,2,FALSE)&amp;"", "")</f>
        <v/>
      </c>
      <c r="Z207" t="str">
        <f ca="1">IFERROR(VLOOKUP(Funde_observations_osservazioni!W210,Table245_Host_tree[],2,FALSE)&amp;"", "")</f>
        <v/>
      </c>
      <c r="AA207" t="str">
        <f>TRIM(Funde_observations_osservazioni!X210)</f>
        <v/>
      </c>
      <c r="AB207" t="str">
        <f>TRIM(Funde_observations_osservazioni!Y210)</f>
        <v/>
      </c>
      <c r="AC207" t="str">
        <f ca="1">IFERROR(VLOOKUP(Funde_observations_osservazioni!T210,Holzabgr_mapping,2,FALSE)&amp;"", "")</f>
        <v/>
      </c>
      <c r="AD207" t="str">
        <f ca="1">IFERROR(VLOOKUP(Funde_observations_osservazioni!U210,Holzqual_mapping,2,FALSE)&amp;"", "")</f>
        <v/>
      </c>
      <c r="AE207" t="str">
        <f ca="1">IFERROR(VLOOKUP(Funde_observations_osservazioni!Z210,Table24_Near_tree[],2,FALSE)&amp;"", "")</f>
        <v/>
      </c>
      <c r="AF207" t="str">
        <f ca="1">IFERROR(VLOOKUP(Funde_observations_osservazioni!AA210,Table24_Near_tree[],2,FALSE)&amp;"", "")</f>
        <v/>
      </c>
      <c r="AG207" t="str">
        <f ca="1">IFERROR(VLOOKUP(Funde_observations_osservazioni!AB210,Table24_Near_tree[],2,FALSE)&amp;"", "")</f>
        <v/>
      </c>
      <c r="AH207" t="str">
        <f ca="1">IFERROR(VLOOKUP(Funde_observations_osservazioni!AC210,Anzfrk_mapping,2,FALSE)&amp;"", "")</f>
        <v/>
      </c>
      <c r="AI207" t="str">
        <f ca="1">IFERROR(VLOOKUP(Funde_observations_osservazioni!AD210,Sex_stage_mapping,2,FALSE)&amp;"", "")</f>
        <v/>
      </c>
      <c r="AJ207" t="str">
        <f ca="1">IFERROR(VLOOKUP(Funde_observations_osservazioni!AE210,Rust_spore_type_mapping,2,FALSE)&amp;"", "")</f>
        <v/>
      </c>
      <c r="AK207" t="str">
        <f>TRIM(Funde_observations_osservazioni!AU210)</f>
        <v/>
      </c>
      <c r="AL207" t="str">
        <f>TRIM( Funde_observations_osservazioni!AH210)</f>
        <v/>
      </c>
      <c r="AM207" t="str">
        <f>TRIM(Funde_observations_osservazioni!AI210)</f>
        <v/>
      </c>
      <c r="AN207" t="str">
        <f ca="1">IFERROR(VLOOKUP(Funde_observations_osservazioni!AG210,Table28_Herbaria[],2,FALSE)&amp;"", "")</f>
        <v/>
      </c>
      <c r="AO207" t="str">
        <f ca="1">IFERROR(VLOOKUP(Funde_observations_osservazioni!AF210,Beleg_mapping,2,FALSE)&amp;"","")</f>
        <v/>
      </c>
      <c r="AP207" t="str">
        <f>IFERROR(VLOOKUP(Funde_observations_osservazioni!AJ210,Tabelle10_literature[],2,FALSE)&amp;"", "")</f>
        <v/>
      </c>
      <c r="AQ207" t="str">
        <f>TRIM(Funde_observations_osservazioni!AV210)</f>
        <v/>
      </c>
      <c r="AR207" t="str">
        <f ca="1">IFERROR(VLOOKUP(Funde_observations_osservazioni!AK210,Rest_mapping,2,0)&amp;"","")</f>
        <v/>
      </c>
      <c r="AS207" t="str">
        <f ca="1">IFERROR(VLOOKUP(Funde_observations_osservazioni!AL210,Oeff_privat_mapping,2,0)&amp;"","")</f>
        <v/>
      </c>
      <c r="AT207" t="str">
        <f ca="1">IFERROR(VLOOKUP(Funde_observations_osservazioni!AM210,Namen_pub_mapping,2,0)&amp;"","")</f>
        <v/>
      </c>
    </row>
    <row r="208" spans="2:46" x14ac:dyDescent="0.45">
      <c r="B208" t="str">
        <f>TRIM(Funde_observations_osservazioni!B211)</f>
        <v/>
      </c>
      <c r="C208" t="str">
        <f>TRIM(Funde_observations_osservazioni!C211)</f>
        <v/>
      </c>
      <c r="D208" t="str">
        <f>TRIM(Funde_observations_osservazioni!D211)</f>
        <v/>
      </c>
      <c r="E208" t="str">
        <f>TRIM(Funde_observations_osservazioni!AN211)</f>
        <v/>
      </c>
      <c r="F208" t="str">
        <f>TRIM(Funde_observations_osservazioni!AO211)</f>
        <v/>
      </c>
      <c r="G208" t="str">
        <f>TRIM(Funde_observations_osservazioni!AP211)</f>
        <v/>
      </c>
      <c r="H208" t="str">
        <f>TRIM(Funde_observations_osservazioni!AQ211)</f>
        <v/>
      </c>
      <c r="I208" t="str">
        <f>TRIM(Funde_observations_osservazioni!AR211)</f>
        <v/>
      </c>
      <c r="J208" t="str">
        <f>TRIM(Funde_observations_osservazioni!AS211)</f>
        <v/>
      </c>
      <c r="K208" t="str">
        <f>IFERROR(VLOOKUP(Funde_observations_osservazioni!E211,Table31_Praezis[], 2, FALSE)&amp;"", "")</f>
        <v/>
      </c>
      <c r="L208" t="str">
        <f>TRIM(Funde_observations_osservazioni!AT211)</f>
        <v/>
      </c>
      <c r="M208" t="str">
        <f>TRIM(Funde_observations_osservazioni!F211)</f>
        <v/>
      </c>
      <c r="N208" t="str">
        <f>TRIM(Funde_observations_osservazioni!G211)</f>
        <v/>
      </c>
      <c r="O208" t="str">
        <f>TRIM(Funde_observations_osservazioni!H211)</f>
        <v/>
      </c>
      <c r="P208" s="161" t="str">
        <f>IF(Funde_observations_osservazioni!I211=0, "", TEXT(Funde_observations_osservazioni!I211,"dd/mm/yyyy"))</f>
        <v/>
      </c>
      <c r="Q208" t="str">
        <f>IFERROR(VLOOKUP(Funde_observations_osservazioni!J211,Table32_Datkante[],2,FALSE)&amp;"",  "")</f>
        <v/>
      </c>
      <c r="R208" t="str">
        <f>Funde_observations_osservazioni!K211&amp;""</f>
        <v/>
      </c>
      <c r="S208" t="str">
        <f>Funde_observations_osservazioni!L211&amp;""</f>
        <v/>
      </c>
      <c r="T208" t="str">
        <f>Funde_observations_osservazioni!N211&amp;""</f>
        <v/>
      </c>
      <c r="U208" t="str">
        <f>Funde_observations_osservazioni!O211&amp;""</f>
        <v/>
      </c>
      <c r="V208" t="str">
        <f>Funde_observations_osservazioni!P211&amp;""</f>
        <v/>
      </c>
      <c r="W208" t="str">
        <f ca="1">IFERROR(VLOOKUP(Funde_observations_osservazioni!V211,Table30_Delarze[],2,FALSE)&amp;"", "")</f>
        <v/>
      </c>
      <c r="X208" t="str">
        <f>IFERROR(VLOOKUP(Funde_observations_osservazioni!R211,Table6_Subgrob[],2,FALSE)&amp;"","")</f>
        <v/>
      </c>
      <c r="Y208" t="str">
        <f>IFERROR(VLOOKUP(Funde_observations_osservazioni!S211,#REF!,2,FALSE)&amp;"", "")</f>
        <v/>
      </c>
      <c r="Z208" t="str">
        <f ca="1">IFERROR(VLOOKUP(Funde_observations_osservazioni!W211,Table245_Host_tree[],2,FALSE)&amp;"", "")</f>
        <v/>
      </c>
      <c r="AA208" t="str">
        <f>TRIM(Funde_observations_osservazioni!X211)</f>
        <v/>
      </c>
      <c r="AB208" t="str">
        <f>TRIM(Funde_observations_osservazioni!Y211)</f>
        <v/>
      </c>
      <c r="AC208" t="str">
        <f ca="1">IFERROR(VLOOKUP(Funde_observations_osservazioni!T211,Holzabgr_mapping,2,FALSE)&amp;"", "")</f>
        <v/>
      </c>
      <c r="AD208" t="str">
        <f ca="1">IFERROR(VLOOKUP(Funde_observations_osservazioni!U211,Holzqual_mapping,2,FALSE)&amp;"", "")</f>
        <v/>
      </c>
      <c r="AE208" t="str">
        <f ca="1">IFERROR(VLOOKUP(Funde_observations_osservazioni!Z211,Table24_Near_tree[],2,FALSE)&amp;"", "")</f>
        <v/>
      </c>
      <c r="AF208" t="str">
        <f ca="1">IFERROR(VLOOKUP(Funde_observations_osservazioni!AA211,Table24_Near_tree[],2,FALSE)&amp;"", "")</f>
        <v/>
      </c>
      <c r="AG208" t="str">
        <f ca="1">IFERROR(VLOOKUP(Funde_observations_osservazioni!AB211,Table24_Near_tree[],2,FALSE)&amp;"", "")</f>
        <v/>
      </c>
      <c r="AH208" t="str">
        <f ca="1">IFERROR(VLOOKUP(Funde_observations_osservazioni!AC211,Anzfrk_mapping,2,FALSE)&amp;"", "")</f>
        <v/>
      </c>
      <c r="AI208" t="str">
        <f ca="1">IFERROR(VLOOKUP(Funde_observations_osservazioni!AD211,Sex_stage_mapping,2,FALSE)&amp;"", "")</f>
        <v/>
      </c>
      <c r="AJ208" t="str">
        <f ca="1">IFERROR(VLOOKUP(Funde_observations_osservazioni!AE211,Rust_spore_type_mapping,2,FALSE)&amp;"", "")</f>
        <v/>
      </c>
      <c r="AK208" t="str">
        <f>TRIM(Funde_observations_osservazioni!AU211)</f>
        <v/>
      </c>
      <c r="AL208" t="str">
        <f>TRIM( Funde_observations_osservazioni!AH211)</f>
        <v/>
      </c>
      <c r="AM208" t="str">
        <f>TRIM(Funde_observations_osservazioni!AI211)</f>
        <v/>
      </c>
      <c r="AN208" t="str">
        <f ca="1">IFERROR(VLOOKUP(Funde_observations_osservazioni!AG211,Table28_Herbaria[],2,FALSE)&amp;"", "")</f>
        <v/>
      </c>
      <c r="AO208" t="str">
        <f ca="1">IFERROR(VLOOKUP(Funde_observations_osservazioni!AF211,Beleg_mapping,2,FALSE)&amp;"","")</f>
        <v/>
      </c>
      <c r="AP208" t="str">
        <f>IFERROR(VLOOKUP(Funde_observations_osservazioni!AJ211,Tabelle10_literature[],2,FALSE)&amp;"", "")</f>
        <v/>
      </c>
      <c r="AQ208" t="str">
        <f>TRIM(Funde_observations_osservazioni!AV211)</f>
        <v/>
      </c>
      <c r="AR208" t="str">
        <f ca="1">IFERROR(VLOOKUP(Funde_observations_osservazioni!AK211,Rest_mapping,2,0)&amp;"","")</f>
        <v/>
      </c>
      <c r="AS208" t="str">
        <f ca="1">IFERROR(VLOOKUP(Funde_observations_osservazioni!AL211,Oeff_privat_mapping,2,0)&amp;"","")</f>
        <v/>
      </c>
      <c r="AT208" t="str">
        <f ca="1">IFERROR(VLOOKUP(Funde_observations_osservazioni!AM211,Namen_pub_mapping,2,0)&amp;"","")</f>
        <v/>
      </c>
    </row>
    <row r="209" spans="2:46" x14ac:dyDescent="0.45">
      <c r="B209" t="str">
        <f>TRIM(Funde_observations_osservazioni!B212)</f>
        <v/>
      </c>
      <c r="C209" t="str">
        <f>TRIM(Funde_observations_osservazioni!C212)</f>
        <v/>
      </c>
      <c r="D209" t="str">
        <f>TRIM(Funde_observations_osservazioni!D212)</f>
        <v/>
      </c>
      <c r="E209" t="str">
        <f>TRIM(Funde_observations_osservazioni!AN212)</f>
        <v/>
      </c>
      <c r="F209" t="str">
        <f>TRIM(Funde_observations_osservazioni!AO212)</f>
        <v/>
      </c>
      <c r="G209" t="str">
        <f>TRIM(Funde_observations_osservazioni!AP212)</f>
        <v/>
      </c>
      <c r="H209" t="str">
        <f>TRIM(Funde_observations_osservazioni!AQ212)</f>
        <v/>
      </c>
      <c r="I209" t="str">
        <f>TRIM(Funde_observations_osservazioni!AR212)</f>
        <v/>
      </c>
      <c r="J209" t="str">
        <f>TRIM(Funde_observations_osservazioni!AS212)</f>
        <v/>
      </c>
      <c r="K209" t="str">
        <f>IFERROR(VLOOKUP(Funde_observations_osservazioni!E212,Table31_Praezis[], 2, FALSE)&amp;"", "")</f>
        <v/>
      </c>
      <c r="L209" t="str">
        <f>TRIM(Funde_observations_osservazioni!AT212)</f>
        <v/>
      </c>
      <c r="M209" t="str">
        <f>TRIM(Funde_observations_osservazioni!F212)</f>
        <v/>
      </c>
      <c r="N209" t="str">
        <f>TRIM(Funde_observations_osservazioni!G212)</f>
        <v/>
      </c>
      <c r="O209" t="str">
        <f>TRIM(Funde_observations_osservazioni!H212)</f>
        <v/>
      </c>
      <c r="P209" s="161" t="str">
        <f>IF(Funde_observations_osservazioni!I212=0, "", TEXT(Funde_observations_osservazioni!I212,"dd/mm/yyyy"))</f>
        <v/>
      </c>
      <c r="Q209" t="str">
        <f>IFERROR(VLOOKUP(Funde_observations_osservazioni!J212,Table32_Datkante[],2,FALSE)&amp;"",  "")</f>
        <v/>
      </c>
      <c r="R209" t="str">
        <f>Funde_observations_osservazioni!K212&amp;""</f>
        <v/>
      </c>
      <c r="S209" t="str">
        <f>Funde_observations_osservazioni!L212&amp;""</f>
        <v/>
      </c>
      <c r="T209" t="str">
        <f>Funde_observations_osservazioni!N212&amp;""</f>
        <v/>
      </c>
      <c r="U209" t="str">
        <f>Funde_observations_osservazioni!O212&amp;""</f>
        <v/>
      </c>
      <c r="V209" t="str">
        <f>Funde_observations_osservazioni!P212&amp;""</f>
        <v/>
      </c>
      <c r="W209" t="str">
        <f ca="1">IFERROR(VLOOKUP(Funde_observations_osservazioni!V212,Table30_Delarze[],2,FALSE)&amp;"", "")</f>
        <v/>
      </c>
      <c r="X209" t="str">
        <f>IFERROR(VLOOKUP(Funde_observations_osservazioni!R212,Table6_Subgrob[],2,FALSE)&amp;"","")</f>
        <v/>
      </c>
      <c r="Y209" t="str">
        <f>IFERROR(VLOOKUP(Funde_observations_osservazioni!S212,#REF!,2,FALSE)&amp;"", "")</f>
        <v/>
      </c>
      <c r="Z209" t="str">
        <f ca="1">IFERROR(VLOOKUP(Funde_observations_osservazioni!W212,Table245_Host_tree[],2,FALSE)&amp;"", "")</f>
        <v/>
      </c>
      <c r="AA209" t="str">
        <f>TRIM(Funde_observations_osservazioni!X212)</f>
        <v/>
      </c>
      <c r="AB209" t="str">
        <f>TRIM(Funde_observations_osservazioni!Y212)</f>
        <v/>
      </c>
      <c r="AC209" t="str">
        <f ca="1">IFERROR(VLOOKUP(Funde_observations_osservazioni!T212,Holzabgr_mapping,2,FALSE)&amp;"", "")</f>
        <v/>
      </c>
      <c r="AD209" t="str">
        <f ca="1">IFERROR(VLOOKUP(Funde_observations_osservazioni!U212,Holzqual_mapping,2,FALSE)&amp;"", "")</f>
        <v/>
      </c>
      <c r="AE209" t="str">
        <f ca="1">IFERROR(VLOOKUP(Funde_observations_osservazioni!Z212,Table24_Near_tree[],2,FALSE)&amp;"", "")</f>
        <v/>
      </c>
      <c r="AF209" t="str">
        <f ca="1">IFERROR(VLOOKUP(Funde_observations_osservazioni!AA212,Table24_Near_tree[],2,FALSE)&amp;"", "")</f>
        <v/>
      </c>
      <c r="AG209" t="str">
        <f ca="1">IFERROR(VLOOKUP(Funde_observations_osservazioni!AB212,Table24_Near_tree[],2,FALSE)&amp;"", "")</f>
        <v/>
      </c>
      <c r="AH209" t="str">
        <f ca="1">IFERROR(VLOOKUP(Funde_observations_osservazioni!AC212,Anzfrk_mapping,2,FALSE)&amp;"", "")</f>
        <v/>
      </c>
      <c r="AI209" t="str">
        <f ca="1">IFERROR(VLOOKUP(Funde_observations_osservazioni!AD212,Sex_stage_mapping,2,FALSE)&amp;"", "")</f>
        <v/>
      </c>
      <c r="AJ209" t="str">
        <f ca="1">IFERROR(VLOOKUP(Funde_observations_osservazioni!AE212,Rust_spore_type_mapping,2,FALSE)&amp;"", "")</f>
        <v/>
      </c>
      <c r="AK209" t="str">
        <f>TRIM(Funde_observations_osservazioni!AU212)</f>
        <v/>
      </c>
      <c r="AL209" t="str">
        <f>TRIM( Funde_observations_osservazioni!AH212)</f>
        <v/>
      </c>
      <c r="AM209" t="str">
        <f>TRIM(Funde_observations_osservazioni!AI212)</f>
        <v/>
      </c>
      <c r="AN209" t="str">
        <f ca="1">IFERROR(VLOOKUP(Funde_observations_osservazioni!AG212,Table28_Herbaria[],2,FALSE)&amp;"", "")</f>
        <v/>
      </c>
      <c r="AO209" t="str">
        <f ca="1">IFERROR(VLOOKUP(Funde_observations_osservazioni!AF212,Beleg_mapping,2,FALSE)&amp;"","")</f>
        <v/>
      </c>
      <c r="AP209" t="str">
        <f>IFERROR(VLOOKUP(Funde_observations_osservazioni!AJ212,Tabelle10_literature[],2,FALSE)&amp;"", "")</f>
        <v/>
      </c>
      <c r="AQ209" t="str">
        <f>TRIM(Funde_observations_osservazioni!AV212)</f>
        <v/>
      </c>
      <c r="AR209" t="str">
        <f ca="1">IFERROR(VLOOKUP(Funde_observations_osservazioni!AK212,Rest_mapping,2,0)&amp;"","")</f>
        <v/>
      </c>
      <c r="AS209" t="str">
        <f ca="1">IFERROR(VLOOKUP(Funde_observations_osservazioni!AL212,Oeff_privat_mapping,2,0)&amp;"","")</f>
        <v/>
      </c>
      <c r="AT209" t="str">
        <f ca="1">IFERROR(VLOOKUP(Funde_observations_osservazioni!AM212,Namen_pub_mapping,2,0)&amp;"","")</f>
        <v/>
      </c>
    </row>
    <row r="210" spans="2:46" x14ac:dyDescent="0.45">
      <c r="B210" t="str">
        <f>TRIM(Funde_observations_osservazioni!B213)</f>
        <v/>
      </c>
      <c r="C210" t="str">
        <f>TRIM(Funde_observations_osservazioni!C213)</f>
        <v/>
      </c>
      <c r="D210" t="str">
        <f>TRIM(Funde_observations_osservazioni!D213)</f>
        <v/>
      </c>
      <c r="E210" t="str">
        <f>TRIM(Funde_observations_osservazioni!AN213)</f>
        <v/>
      </c>
      <c r="F210" t="str">
        <f>TRIM(Funde_observations_osservazioni!AO213)</f>
        <v/>
      </c>
      <c r="G210" t="str">
        <f>TRIM(Funde_observations_osservazioni!AP213)</f>
        <v/>
      </c>
      <c r="H210" t="str">
        <f>TRIM(Funde_observations_osservazioni!AQ213)</f>
        <v/>
      </c>
      <c r="I210" t="str">
        <f>TRIM(Funde_observations_osservazioni!AR213)</f>
        <v/>
      </c>
      <c r="J210" t="str">
        <f>TRIM(Funde_observations_osservazioni!AS213)</f>
        <v/>
      </c>
      <c r="K210" t="str">
        <f>IFERROR(VLOOKUP(Funde_observations_osservazioni!E213,Table31_Praezis[], 2, FALSE)&amp;"", "")</f>
        <v/>
      </c>
      <c r="L210" t="str">
        <f>TRIM(Funde_observations_osservazioni!AT213)</f>
        <v/>
      </c>
      <c r="M210" t="str">
        <f>TRIM(Funde_observations_osservazioni!F213)</f>
        <v/>
      </c>
      <c r="N210" t="str">
        <f>TRIM(Funde_observations_osservazioni!G213)</f>
        <v/>
      </c>
      <c r="O210" t="str">
        <f>TRIM(Funde_observations_osservazioni!H213)</f>
        <v/>
      </c>
      <c r="P210" s="161" t="str">
        <f>IF(Funde_observations_osservazioni!I213=0, "", TEXT(Funde_observations_osservazioni!I213,"dd/mm/yyyy"))</f>
        <v/>
      </c>
      <c r="Q210" t="str">
        <f>IFERROR(VLOOKUP(Funde_observations_osservazioni!J213,Table32_Datkante[],2,FALSE)&amp;"",  "")</f>
        <v/>
      </c>
      <c r="R210" t="str">
        <f>Funde_observations_osservazioni!K213&amp;""</f>
        <v/>
      </c>
      <c r="S210" t="str">
        <f>Funde_observations_osservazioni!L213&amp;""</f>
        <v/>
      </c>
      <c r="T210" t="str">
        <f>Funde_observations_osservazioni!N213&amp;""</f>
        <v/>
      </c>
      <c r="U210" t="str">
        <f>Funde_observations_osservazioni!O213&amp;""</f>
        <v/>
      </c>
      <c r="V210" t="str">
        <f>Funde_observations_osservazioni!P213&amp;""</f>
        <v/>
      </c>
      <c r="W210" t="str">
        <f ca="1">IFERROR(VLOOKUP(Funde_observations_osservazioni!V213,Table30_Delarze[],2,FALSE)&amp;"", "")</f>
        <v/>
      </c>
      <c r="X210" t="str">
        <f>IFERROR(VLOOKUP(Funde_observations_osservazioni!R213,Table6_Subgrob[],2,FALSE)&amp;"","")</f>
        <v/>
      </c>
      <c r="Y210" t="str">
        <f>IFERROR(VLOOKUP(Funde_observations_osservazioni!S213,#REF!,2,FALSE)&amp;"", "")</f>
        <v/>
      </c>
      <c r="Z210" t="str">
        <f ca="1">IFERROR(VLOOKUP(Funde_observations_osservazioni!W213,Table245_Host_tree[],2,FALSE)&amp;"", "")</f>
        <v/>
      </c>
      <c r="AA210" t="str">
        <f>TRIM(Funde_observations_osservazioni!X213)</f>
        <v/>
      </c>
      <c r="AB210" t="str">
        <f>TRIM(Funde_observations_osservazioni!Y213)</f>
        <v/>
      </c>
      <c r="AC210" t="str">
        <f ca="1">IFERROR(VLOOKUP(Funde_observations_osservazioni!T213,Holzabgr_mapping,2,FALSE)&amp;"", "")</f>
        <v/>
      </c>
      <c r="AD210" t="str">
        <f ca="1">IFERROR(VLOOKUP(Funde_observations_osservazioni!U213,Holzqual_mapping,2,FALSE)&amp;"", "")</f>
        <v/>
      </c>
      <c r="AE210" t="str">
        <f ca="1">IFERROR(VLOOKUP(Funde_observations_osservazioni!Z213,Table24_Near_tree[],2,FALSE)&amp;"", "")</f>
        <v/>
      </c>
      <c r="AF210" t="str">
        <f ca="1">IFERROR(VLOOKUP(Funde_observations_osservazioni!AA213,Table24_Near_tree[],2,FALSE)&amp;"", "")</f>
        <v/>
      </c>
      <c r="AG210" t="str">
        <f ca="1">IFERROR(VLOOKUP(Funde_observations_osservazioni!AB213,Table24_Near_tree[],2,FALSE)&amp;"", "")</f>
        <v/>
      </c>
      <c r="AH210" t="str">
        <f ca="1">IFERROR(VLOOKUP(Funde_observations_osservazioni!AC213,Anzfrk_mapping,2,FALSE)&amp;"", "")</f>
        <v/>
      </c>
      <c r="AI210" t="str">
        <f ca="1">IFERROR(VLOOKUP(Funde_observations_osservazioni!AD213,Sex_stage_mapping,2,FALSE)&amp;"", "")</f>
        <v/>
      </c>
      <c r="AJ210" t="str">
        <f ca="1">IFERROR(VLOOKUP(Funde_observations_osservazioni!AE213,Rust_spore_type_mapping,2,FALSE)&amp;"", "")</f>
        <v/>
      </c>
      <c r="AK210" t="str">
        <f>TRIM(Funde_observations_osservazioni!AU213)</f>
        <v/>
      </c>
      <c r="AL210" t="str">
        <f>TRIM( Funde_observations_osservazioni!AH213)</f>
        <v/>
      </c>
      <c r="AM210" t="str">
        <f>TRIM(Funde_observations_osservazioni!AI213)</f>
        <v/>
      </c>
      <c r="AN210" t="str">
        <f ca="1">IFERROR(VLOOKUP(Funde_observations_osservazioni!AG213,Table28_Herbaria[],2,FALSE)&amp;"", "")</f>
        <v/>
      </c>
      <c r="AO210" t="str">
        <f ca="1">IFERROR(VLOOKUP(Funde_observations_osservazioni!AF213,Beleg_mapping,2,FALSE)&amp;"","")</f>
        <v/>
      </c>
      <c r="AP210" t="str">
        <f>IFERROR(VLOOKUP(Funde_observations_osservazioni!AJ213,Tabelle10_literature[],2,FALSE)&amp;"", "")</f>
        <v/>
      </c>
      <c r="AQ210" t="str">
        <f>TRIM(Funde_observations_osservazioni!AV213)</f>
        <v/>
      </c>
      <c r="AR210" t="str">
        <f ca="1">IFERROR(VLOOKUP(Funde_observations_osservazioni!AK213,Rest_mapping,2,0)&amp;"","")</f>
        <v/>
      </c>
      <c r="AS210" t="str">
        <f ca="1">IFERROR(VLOOKUP(Funde_observations_osservazioni!AL213,Oeff_privat_mapping,2,0)&amp;"","")</f>
        <v/>
      </c>
      <c r="AT210" t="str">
        <f ca="1">IFERROR(VLOOKUP(Funde_observations_osservazioni!AM213,Namen_pub_mapping,2,0)&amp;"","")</f>
        <v/>
      </c>
    </row>
    <row r="211" spans="2:46" x14ac:dyDescent="0.45">
      <c r="B211" t="str">
        <f>TRIM(Funde_observations_osservazioni!B214)</f>
        <v/>
      </c>
      <c r="C211" t="str">
        <f>TRIM(Funde_observations_osservazioni!C214)</f>
        <v/>
      </c>
      <c r="D211" t="str">
        <f>TRIM(Funde_observations_osservazioni!D214)</f>
        <v/>
      </c>
      <c r="E211" t="str">
        <f>TRIM(Funde_observations_osservazioni!AN214)</f>
        <v/>
      </c>
      <c r="F211" t="str">
        <f>TRIM(Funde_observations_osservazioni!AO214)</f>
        <v/>
      </c>
      <c r="G211" t="str">
        <f>TRIM(Funde_observations_osservazioni!AP214)</f>
        <v/>
      </c>
      <c r="H211" t="str">
        <f>TRIM(Funde_observations_osservazioni!AQ214)</f>
        <v/>
      </c>
      <c r="I211" t="str">
        <f>TRIM(Funde_observations_osservazioni!AR214)</f>
        <v/>
      </c>
      <c r="J211" t="str">
        <f>TRIM(Funde_observations_osservazioni!AS214)</f>
        <v/>
      </c>
      <c r="K211" t="str">
        <f>IFERROR(VLOOKUP(Funde_observations_osservazioni!E214,Table31_Praezis[], 2, FALSE)&amp;"", "")</f>
        <v/>
      </c>
      <c r="L211" t="str">
        <f>TRIM(Funde_observations_osservazioni!AT214)</f>
        <v/>
      </c>
      <c r="M211" t="str">
        <f>TRIM(Funde_observations_osservazioni!F214)</f>
        <v/>
      </c>
      <c r="N211" t="str">
        <f>TRIM(Funde_observations_osservazioni!G214)</f>
        <v/>
      </c>
      <c r="O211" t="str">
        <f>TRIM(Funde_observations_osservazioni!H214)</f>
        <v/>
      </c>
      <c r="P211" s="161" t="str">
        <f>IF(Funde_observations_osservazioni!I214=0, "", TEXT(Funde_observations_osservazioni!I214,"dd/mm/yyyy"))</f>
        <v/>
      </c>
      <c r="Q211" t="str">
        <f>IFERROR(VLOOKUP(Funde_observations_osservazioni!J214,Table32_Datkante[],2,FALSE)&amp;"",  "")</f>
        <v/>
      </c>
      <c r="R211" t="str">
        <f>Funde_observations_osservazioni!K214&amp;""</f>
        <v/>
      </c>
      <c r="S211" t="str">
        <f>Funde_observations_osservazioni!L214&amp;""</f>
        <v/>
      </c>
      <c r="T211" t="str">
        <f>Funde_observations_osservazioni!N214&amp;""</f>
        <v/>
      </c>
      <c r="U211" t="str">
        <f>Funde_observations_osservazioni!O214&amp;""</f>
        <v/>
      </c>
      <c r="V211" t="str">
        <f>Funde_observations_osservazioni!P214&amp;""</f>
        <v/>
      </c>
      <c r="W211" t="str">
        <f ca="1">IFERROR(VLOOKUP(Funde_observations_osservazioni!V214,Table30_Delarze[],2,FALSE)&amp;"", "")</f>
        <v/>
      </c>
      <c r="X211" t="str">
        <f>IFERROR(VLOOKUP(Funde_observations_osservazioni!R214,Table6_Subgrob[],2,FALSE)&amp;"","")</f>
        <v/>
      </c>
      <c r="Y211" t="str">
        <f>IFERROR(VLOOKUP(Funde_observations_osservazioni!S214,#REF!,2,FALSE)&amp;"", "")</f>
        <v/>
      </c>
      <c r="Z211" t="str">
        <f ca="1">IFERROR(VLOOKUP(Funde_observations_osservazioni!W214,Table245_Host_tree[],2,FALSE)&amp;"", "")</f>
        <v/>
      </c>
      <c r="AA211" t="str">
        <f>TRIM(Funde_observations_osservazioni!X214)</f>
        <v/>
      </c>
      <c r="AB211" t="str">
        <f>TRIM(Funde_observations_osservazioni!Y214)</f>
        <v/>
      </c>
      <c r="AC211" t="str">
        <f ca="1">IFERROR(VLOOKUP(Funde_observations_osservazioni!T214,Holzabgr_mapping,2,FALSE)&amp;"", "")</f>
        <v/>
      </c>
      <c r="AD211" t="str">
        <f ca="1">IFERROR(VLOOKUP(Funde_observations_osservazioni!U214,Holzqual_mapping,2,FALSE)&amp;"", "")</f>
        <v/>
      </c>
      <c r="AE211" t="str">
        <f ca="1">IFERROR(VLOOKUP(Funde_observations_osservazioni!Z214,Table24_Near_tree[],2,FALSE)&amp;"", "")</f>
        <v/>
      </c>
      <c r="AF211" t="str">
        <f ca="1">IFERROR(VLOOKUP(Funde_observations_osservazioni!AA214,Table24_Near_tree[],2,FALSE)&amp;"", "")</f>
        <v/>
      </c>
      <c r="AG211" t="str">
        <f ca="1">IFERROR(VLOOKUP(Funde_observations_osservazioni!AB214,Table24_Near_tree[],2,FALSE)&amp;"", "")</f>
        <v/>
      </c>
      <c r="AH211" t="str">
        <f ca="1">IFERROR(VLOOKUP(Funde_observations_osservazioni!AC214,Anzfrk_mapping,2,FALSE)&amp;"", "")</f>
        <v/>
      </c>
      <c r="AI211" t="str">
        <f ca="1">IFERROR(VLOOKUP(Funde_observations_osservazioni!AD214,Sex_stage_mapping,2,FALSE)&amp;"", "")</f>
        <v/>
      </c>
      <c r="AJ211" t="str">
        <f ca="1">IFERROR(VLOOKUP(Funde_observations_osservazioni!AE214,Rust_spore_type_mapping,2,FALSE)&amp;"", "")</f>
        <v/>
      </c>
      <c r="AK211" t="str">
        <f>TRIM(Funde_observations_osservazioni!AU214)</f>
        <v/>
      </c>
      <c r="AL211" t="str">
        <f>TRIM( Funde_observations_osservazioni!AH214)</f>
        <v/>
      </c>
      <c r="AM211" t="str">
        <f>TRIM(Funde_observations_osservazioni!AI214)</f>
        <v/>
      </c>
      <c r="AN211" t="str">
        <f ca="1">IFERROR(VLOOKUP(Funde_observations_osservazioni!AG214,Table28_Herbaria[],2,FALSE)&amp;"", "")</f>
        <v/>
      </c>
      <c r="AO211" t="str">
        <f ca="1">IFERROR(VLOOKUP(Funde_observations_osservazioni!AF214,Beleg_mapping,2,FALSE)&amp;"","")</f>
        <v/>
      </c>
      <c r="AP211" t="str">
        <f>IFERROR(VLOOKUP(Funde_observations_osservazioni!AJ214,Tabelle10_literature[],2,FALSE)&amp;"", "")</f>
        <v/>
      </c>
      <c r="AQ211" t="str">
        <f>TRIM(Funde_observations_osservazioni!AV214)</f>
        <v/>
      </c>
      <c r="AR211" t="str">
        <f ca="1">IFERROR(VLOOKUP(Funde_observations_osservazioni!AK214,Rest_mapping,2,0)&amp;"","")</f>
        <v/>
      </c>
      <c r="AS211" t="str">
        <f ca="1">IFERROR(VLOOKUP(Funde_observations_osservazioni!AL214,Oeff_privat_mapping,2,0)&amp;"","")</f>
        <v/>
      </c>
      <c r="AT211" t="str">
        <f ca="1">IFERROR(VLOOKUP(Funde_observations_osservazioni!AM214,Namen_pub_mapping,2,0)&amp;"","")</f>
        <v/>
      </c>
    </row>
    <row r="212" spans="2:46" x14ac:dyDescent="0.45">
      <c r="B212" t="str">
        <f>TRIM(Funde_observations_osservazioni!B215)</f>
        <v/>
      </c>
      <c r="C212" t="str">
        <f>TRIM(Funde_observations_osservazioni!C215)</f>
        <v/>
      </c>
      <c r="D212" t="str">
        <f>TRIM(Funde_observations_osservazioni!D215)</f>
        <v/>
      </c>
      <c r="E212" t="str">
        <f>TRIM(Funde_observations_osservazioni!AN215)</f>
        <v/>
      </c>
      <c r="F212" t="str">
        <f>TRIM(Funde_observations_osservazioni!AO215)</f>
        <v/>
      </c>
      <c r="G212" t="str">
        <f>TRIM(Funde_observations_osservazioni!AP215)</f>
        <v/>
      </c>
      <c r="H212" t="str">
        <f>TRIM(Funde_observations_osservazioni!AQ215)</f>
        <v/>
      </c>
      <c r="I212" t="str">
        <f>TRIM(Funde_observations_osservazioni!AR215)</f>
        <v/>
      </c>
      <c r="J212" t="str">
        <f>TRIM(Funde_observations_osservazioni!AS215)</f>
        <v/>
      </c>
      <c r="K212" t="str">
        <f>IFERROR(VLOOKUP(Funde_observations_osservazioni!E215,Table31_Praezis[], 2, FALSE)&amp;"", "")</f>
        <v/>
      </c>
      <c r="L212" t="str">
        <f>TRIM(Funde_observations_osservazioni!AT215)</f>
        <v/>
      </c>
      <c r="M212" t="str">
        <f>TRIM(Funde_observations_osservazioni!F215)</f>
        <v/>
      </c>
      <c r="N212" t="str">
        <f>TRIM(Funde_observations_osservazioni!G215)</f>
        <v/>
      </c>
      <c r="O212" t="str">
        <f>TRIM(Funde_observations_osservazioni!H215)</f>
        <v/>
      </c>
      <c r="P212" s="161" t="str">
        <f>IF(Funde_observations_osservazioni!I215=0, "", TEXT(Funde_observations_osservazioni!I215,"dd/mm/yyyy"))</f>
        <v/>
      </c>
      <c r="Q212" t="str">
        <f>IFERROR(VLOOKUP(Funde_observations_osservazioni!J215,Table32_Datkante[],2,FALSE)&amp;"",  "")</f>
        <v/>
      </c>
      <c r="R212" t="str">
        <f>Funde_observations_osservazioni!K215&amp;""</f>
        <v/>
      </c>
      <c r="S212" t="str">
        <f>Funde_observations_osservazioni!L215&amp;""</f>
        <v/>
      </c>
      <c r="T212" t="str">
        <f>Funde_observations_osservazioni!N215&amp;""</f>
        <v/>
      </c>
      <c r="U212" t="str">
        <f>Funde_observations_osservazioni!O215&amp;""</f>
        <v/>
      </c>
      <c r="V212" t="str">
        <f>Funde_observations_osservazioni!P215&amp;""</f>
        <v/>
      </c>
      <c r="W212" t="str">
        <f ca="1">IFERROR(VLOOKUP(Funde_observations_osservazioni!V215,Table30_Delarze[],2,FALSE)&amp;"", "")</f>
        <v/>
      </c>
      <c r="X212" t="str">
        <f>IFERROR(VLOOKUP(Funde_observations_osservazioni!R215,Table6_Subgrob[],2,FALSE)&amp;"","")</f>
        <v/>
      </c>
      <c r="Y212" t="str">
        <f>IFERROR(VLOOKUP(Funde_observations_osservazioni!S215,#REF!,2,FALSE)&amp;"", "")</f>
        <v/>
      </c>
      <c r="Z212" t="str">
        <f ca="1">IFERROR(VLOOKUP(Funde_observations_osservazioni!W215,Table245_Host_tree[],2,FALSE)&amp;"", "")</f>
        <v/>
      </c>
      <c r="AA212" t="str">
        <f>TRIM(Funde_observations_osservazioni!X215)</f>
        <v/>
      </c>
      <c r="AB212" t="str">
        <f>TRIM(Funde_observations_osservazioni!Y215)</f>
        <v/>
      </c>
      <c r="AC212" t="str">
        <f ca="1">IFERROR(VLOOKUP(Funde_observations_osservazioni!T215,Holzabgr_mapping,2,FALSE)&amp;"", "")</f>
        <v/>
      </c>
      <c r="AD212" t="str">
        <f ca="1">IFERROR(VLOOKUP(Funde_observations_osservazioni!U215,Holzqual_mapping,2,FALSE)&amp;"", "")</f>
        <v/>
      </c>
      <c r="AE212" t="str">
        <f ca="1">IFERROR(VLOOKUP(Funde_observations_osservazioni!Z215,Table24_Near_tree[],2,FALSE)&amp;"", "")</f>
        <v/>
      </c>
      <c r="AF212" t="str">
        <f ca="1">IFERROR(VLOOKUP(Funde_observations_osservazioni!AA215,Table24_Near_tree[],2,FALSE)&amp;"", "")</f>
        <v/>
      </c>
      <c r="AG212" t="str">
        <f ca="1">IFERROR(VLOOKUP(Funde_observations_osservazioni!AB215,Table24_Near_tree[],2,FALSE)&amp;"", "")</f>
        <v/>
      </c>
      <c r="AH212" t="str">
        <f ca="1">IFERROR(VLOOKUP(Funde_observations_osservazioni!AC215,Anzfrk_mapping,2,FALSE)&amp;"", "")</f>
        <v/>
      </c>
      <c r="AI212" t="str">
        <f ca="1">IFERROR(VLOOKUP(Funde_observations_osservazioni!AD215,Sex_stage_mapping,2,FALSE)&amp;"", "")</f>
        <v/>
      </c>
      <c r="AJ212" t="str">
        <f ca="1">IFERROR(VLOOKUP(Funde_observations_osservazioni!AE215,Rust_spore_type_mapping,2,FALSE)&amp;"", "")</f>
        <v/>
      </c>
      <c r="AK212" t="str">
        <f>TRIM(Funde_observations_osservazioni!AU215)</f>
        <v/>
      </c>
      <c r="AL212" t="str">
        <f>TRIM( Funde_observations_osservazioni!AH215)</f>
        <v/>
      </c>
      <c r="AM212" t="str">
        <f>TRIM(Funde_observations_osservazioni!AI215)</f>
        <v/>
      </c>
      <c r="AN212" t="str">
        <f ca="1">IFERROR(VLOOKUP(Funde_observations_osservazioni!AG215,Table28_Herbaria[],2,FALSE)&amp;"", "")</f>
        <v/>
      </c>
      <c r="AO212" t="str">
        <f ca="1">IFERROR(VLOOKUP(Funde_observations_osservazioni!AF215,Beleg_mapping,2,FALSE)&amp;"","")</f>
        <v/>
      </c>
      <c r="AP212" t="str">
        <f>IFERROR(VLOOKUP(Funde_observations_osservazioni!AJ215,Tabelle10_literature[],2,FALSE)&amp;"", "")</f>
        <v/>
      </c>
      <c r="AQ212" t="str">
        <f>TRIM(Funde_observations_osservazioni!AV215)</f>
        <v/>
      </c>
      <c r="AR212" t="str">
        <f ca="1">IFERROR(VLOOKUP(Funde_observations_osservazioni!AK215,Rest_mapping,2,0)&amp;"","")</f>
        <v/>
      </c>
      <c r="AS212" t="str">
        <f ca="1">IFERROR(VLOOKUP(Funde_observations_osservazioni!AL215,Oeff_privat_mapping,2,0)&amp;"","")</f>
        <v/>
      </c>
      <c r="AT212" t="str">
        <f ca="1">IFERROR(VLOOKUP(Funde_observations_osservazioni!AM215,Namen_pub_mapping,2,0)&amp;"","")</f>
        <v/>
      </c>
    </row>
    <row r="213" spans="2:46" x14ac:dyDescent="0.45">
      <c r="B213" t="str">
        <f>TRIM(Funde_observations_osservazioni!B216)</f>
        <v/>
      </c>
      <c r="C213" t="str">
        <f>TRIM(Funde_observations_osservazioni!C216)</f>
        <v/>
      </c>
      <c r="D213" t="str">
        <f>TRIM(Funde_observations_osservazioni!D216)</f>
        <v/>
      </c>
      <c r="E213" t="str">
        <f>TRIM(Funde_observations_osservazioni!AN216)</f>
        <v/>
      </c>
      <c r="F213" t="str">
        <f>TRIM(Funde_observations_osservazioni!AO216)</f>
        <v/>
      </c>
      <c r="G213" t="str">
        <f>TRIM(Funde_observations_osservazioni!AP216)</f>
        <v/>
      </c>
      <c r="H213" t="str">
        <f>TRIM(Funde_observations_osservazioni!AQ216)</f>
        <v/>
      </c>
      <c r="I213" t="str">
        <f>TRIM(Funde_observations_osservazioni!AR216)</f>
        <v/>
      </c>
      <c r="J213" t="str">
        <f>TRIM(Funde_observations_osservazioni!AS216)</f>
        <v/>
      </c>
      <c r="K213" t="str">
        <f>IFERROR(VLOOKUP(Funde_observations_osservazioni!E216,Table31_Praezis[], 2, FALSE)&amp;"", "")</f>
        <v/>
      </c>
      <c r="L213" t="str">
        <f>TRIM(Funde_observations_osservazioni!AT216)</f>
        <v/>
      </c>
      <c r="M213" t="str">
        <f>TRIM(Funde_observations_osservazioni!F216)</f>
        <v/>
      </c>
      <c r="N213" t="str">
        <f>TRIM(Funde_observations_osservazioni!G216)</f>
        <v/>
      </c>
      <c r="O213" t="str">
        <f>TRIM(Funde_observations_osservazioni!H216)</f>
        <v/>
      </c>
      <c r="P213" s="161" t="str">
        <f>IF(Funde_observations_osservazioni!I216=0, "", TEXT(Funde_observations_osservazioni!I216,"dd/mm/yyyy"))</f>
        <v/>
      </c>
      <c r="Q213" t="str">
        <f>IFERROR(VLOOKUP(Funde_observations_osservazioni!J216,Table32_Datkante[],2,FALSE)&amp;"",  "")</f>
        <v/>
      </c>
      <c r="R213" t="str">
        <f>Funde_observations_osservazioni!K216&amp;""</f>
        <v/>
      </c>
      <c r="S213" t="str">
        <f>Funde_observations_osservazioni!L216&amp;""</f>
        <v/>
      </c>
      <c r="T213" t="str">
        <f>Funde_observations_osservazioni!N216&amp;""</f>
        <v/>
      </c>
      <c r="U213" t="str">
        <f>Funde_observations_osservazioni!O216&amp;""</f>
        <v/>
      </c>
      <c r="V213" t="str">
        <f>Funde_observations_osservazioni!P216&amp;""</f>
        <v/>
      </c>
      <c r="W213" t="str">
        <f ca="1">IFERROR(VLOOKUP(Funde_observations_osservazioni!V216,Table30_Delarze[],2,FALSE)&amp;"", "")</f>
        <v/>
      </c>
      <c r="X213" t="str">
        <f>IFERROR(VLOOKUP(Funde_observations_osservazioni!R216,Table6_Subgrob[],2,FALSE)&amp;"","")</f>
        <v/>
      </c>
      <c r="Y213" t="str">
        <f>IFERROR(VLOOKUP(Funde_observations_osservazioni!S216,#REF!,2,FALSE)&amp;"", "")</f>
        <v/>
      </c>
      <c r="Z213" t="str">
        <f ca="1">IFERROR(VLOOKUP(Funde_observations_osservazioni!W216,Table245_Host_tree[],2,FALSE)&amp;"", "")</f>
        <v/>
      </c>
      <c r="AA213" t="str">
        <f>TRIM(Funde_observations_osservazioni!X216)</f>
        <v/>
      </c>
      <c r="AB213" t="str">
        <f>TRIM(Funde_observations_osservazioni!Y216)</f>
        <v/>
      </c>
      <c r="AC213" t="str">
        <f ca="1">IFERROR(VLOOKUP(Funde_observations_osservazioni!T216,Holzabgr_mapping,2,FALSE)&amp;"", "")</f>
        <v/>
      </c>
      <c r="AD213" t="str">
        <f ca="1">IFERROR(VLOOKUP(Funde_observations_osservazioni!U216,Holzqual_mapping,2,FALSE)&amp;"", "")</f>
        <v/>
      </c>
      <c r="AE213" t="str">
        <f ca="1">IFERROR(VLOOKUP(Funde_observations_osservazioni!Z216,Table24_Near_tree[],2,FALSE)&amp;"", "")</f>
        <v/>
      </c>
      <c r="AF213" t="str">
        <f ca="1">IFERROR(VLOOKUP(Funde_observations_osservazioni!AA216,Table24_Near_tree[],2,FALSE)&amp;"", "")</f>
        <v/>
      </c>
      <c r="AG213" t="str">
        <f ca="1">IFERROR(VLOOKUP(Funde_observations_osservazioni!AB216,Table24_Near_tree[],2,FALSE)&amp;"", "")</f>
        <v/>
      </c>
      <c r="AH213" t="str">
        <f ca="1">IFERROR(VLOOKUP(Funde_observations_osservazioni!AC216,Anzfrk_mapping,2,FALSE)&amp;"", "")</f>
        <v/>
      </c>
      <c r="AI213" t="str">
        <f ca="1">IFERROR(VLOOKUP(Funde_observations_osservazioni!AD216,Sex_stage_mapping,2,FALSE)&amp;"", "")</f>
        <v/>
      </c>
      <c r="AJ213" t="str">
        <f ca="1">IFERROR(VLOOKUP(Funde_observations_osservazioni!AE216,Rust_spore_type_mapping,2,FALSE)&amp;"", "")</f>
        <v/>
      </c>
      <c r="AK213" t="str">
        <f>TRIM(Funde_observations_osservazioni!AU216)</f>
        <v/>
      </c>
      <c r="AL213" t="str">
        <f>TRIM( Funde_observations_osservazioni!AH216)</f>
        <v/>
      </c>
      <c r="AM213" t="str">
        <f>TRIM(Funde_observations_osservazioni!AI216)</f>
        <v/>
      </c>
      <c r="AN213" t="str">
        <f ca="1">IFERROR(VLOOKUP(Funde_observations_osservazioni!AG216,Table28_Herbaria[],2,FALSE)&amp;"", "")</f>
        <v/>
      </c>
      <c r="AO213" t="str">
        <f ca="1">IFERROR(VLOOKUP(Funde_observations_osservazioni!AF216,Beleg_mapping,2,FALSE)&amp;"","")</f>
        <v/>
      </c>
      <c r="AP213" t="str">
        <f>IFERROR(VLOOKUP(Funde_observations_osservazioni!AJ216,Tabelle10_literature[],2,FALSE)&amp;"", "")</f>
        <v/>
      </c>
      <c r="AQ213" t="str">
        <f>TRIM(Funde_observations_osservazioni!AV216)</f>
        <v/>
      </c>
      <c r="AR213" t="str">
        <f ca="1">IFERROR(VLOOKUP(Funde_observations_osservazioni!AK216,Rest_mapping,2,0)&amp;"","")</f>
        <v/>
      </c>
      <c r="AS213" t="str">
        <f ca="1">IFERROR(VLOOKUP(Funde_observations_osservazioni!AL216,Oeff_privat_mapping,2,0)&amp;"","")</f>
        <v/>
      </c>
      <c r="AT213" t="str">
        <f ca="1">IFERROR(VLOOKUP(Funde_observations_osservazioni!AM216,Namen_pub_mapping,2,0)&amp;"","")</f>
        <v/>
      </c>
    </row>
    <row r="214" spans="2:46" x14ac:dyDescent="0.45">
      <c r="B214" t="str">
        <f>TRIM(Funde_observations_osservazioni!B217)</f>
        <v/>
      </c>
      <c r="C214" t="str">
        <f>TRIM(Funde_observations_osservazioni!C217)</f>
        <v/>
      </c>
      <c r="D214" t="str">
        <f>TRIM(Funde_observations_osservazioni!D217)</f>
        <v/>
      </c>
      <c r="E214" t="str">
        <f>TRIM(Funde_observations_osservazioni!AN217)</f>
        <v/>
      </c>
      <c r="F214" t="str">
        <f>TRIM(Funde_observations_osservazioni!AO217)</f>
        <v/>
      </c>
      <c r="G214" t="str">
        <f>TRIM(Funde_observations_osservazioni!AP217)</f>
        <v/>
      </c>
      <c r="H214" t="str">
        <f>TRIM(Funde_observations_osservazioni!AQ217)</f>
        <v/>
      </c>
      <c r="I214" t="str">
        <f>TRIM(Funde_observations_osservazioni!AR217)</f>
        <v/>
      </c>
      <c r="J214" t="str">
        <f>TRIM(Funde_observations_osservazioni!AS217)</f>
        <v/>
      </c>
      <c r="K214" t="str">
        <f>IFERROR(VLOOKUP(Funde_observations_osservazioni!E217,Table31_Praezis[], 2, FALSE)&amp;"", "")</f>
        <v/>
      </c>
      <c r="L214" t="str">
        <f>TRIM(Funde_observations_osservazioni!AT217)</f>
        <v/>
      </c>
      <c r="M214" t="str">
        <f>TRIM(Funde_observations_osservazioni!F217)</f>
        <v/>
      </c>
      <c r="N214" t="str">
        <f>TRIM(Funde_observations_osservazioni!G217)</f>
        <v/>
      </c>
      <c r="O214" t="str">
        <f>TRIM(Funde_observations_osservazioni!H217)</f>
        <v/>
      </c>
      <c r="P214" s="161" t="str">
        <f>IF(Funde_observations_osservazioni!I217=0, "", TEXT(Funde_observations_osservazioni!I217,"dd/mm/yyyy"))</f>
        <v/>
      </c>
      <c r="Q214" t="str">
        <f>IFERROR(VLOOKUP(Funde_observations_osservazioni!J217,Table32_Datkante[],2,FALSE)&amp;"",  "")</f>
        <v/>
      </c>
      <c r="R214" t="str">
        <f>Funde_observations_osservazioni!K217&amp;""</f>
        <v/>
      </c>
      <c r="S214" t="str">
        <f>Funde_observations_osservazioni!L217&amp;""</f>
        <v/>
      </c>
      <c r="T214" t="str">
        <f>Funde_observations_osservazioni!N217&amp;""</f>
        <v/>
      </c>
      <c r="U214" t="str">
        <f>Funde_observations_osservazioni!O217&amp;""</f>
        <v/>
      </c>
      <c r="V214" t="str">
        <f>Funde_observations_osservazioni!P217&amp;""</f>
        <v/>
      </c>
      <c r="W214" t="str">
        <f ca="1">IFERROR(VLOOKUP(Funde_observations_osservazioni!V217,Table30_Delarze[],2,FALSE)&amp;"", "")</f>
        <v/>
      </c>
      <c r="X214" t="str">
        <f>IFERROR(VLOOKUP(Funde_observations_osservazioni!R217,Table6_Subgrob[],2,FALSE)&amp;"","")</f>
        <v/>
      </c>
      <c r="Y214" t="str">
        <f>IFERROR(VLOOKUP(Funde_observations_osservazioni!S217,#REF!,2,FALSE)&amp;"", "")</f>
        <v/>
      </c>
      <c r="Z214" t="str">
        <f ca="1">IFERROR(VLOOKUP(Funde_observations_osservazioni!W217,Table245_Host_tree[],2,FALSE)&amp;"", "")</f>
        <v/>
      </c>
      <c r="AA214" t="str">
        <f>TRIM(Funde_observations_osservazioni!X217)</f>
        <v/>
      </c>
      <c r="AB214" t="str">
        <f>TRIM(Funde_observations_osservazioni!Y217)</f>
        <v/>
      </c>
      <c r="AC214" t="str">
        <f ca="1">IFERROR(VLOOKUP(Funde_observations_osservazioni!T217,Holzabgr_mapping,2,FALSE)&amp;"", "")</f>
        <v/>
      </c>
      <c r="AD214" t="str">
        <f ca="1">IFERROR(VLOOKUP(Funde_observations_osservazioni!U217,Holzqual_mapping,2,FALSE)&amp;"", "")</f>
        <v/>
      </c>
      <c r="AE214" t="str">
        <f ca="1">IFERROR(VLOOKUP(Funde_observations_osservazioni!Z217,Table24_Near_tree[],2,FALSE)&amp;"", "")</f>
        <v/>
      </c>
      <c r="AF214" t="str">
        <f ca="1">IFERROR(VLOOKUP(Funde_observations_osservazioni!AA217,Table24_Near_tree[],2,FALSE)&amp;"", "")</f>
        <v/>
      </c>
      <c r="AG214" t="str">
        <f ca="1">IFERROR(VLOOKUP(Funde_observations_osservazioni!AB217,Table24_Near_tree[],2,FALSE)&amp;"", "")</f>
        <v/>
      </c>
      <c r="AH214" t="str">
        <f ca="1">IFERROR(VLOOKUP(Funde_observations_osservazioni!AC217,Anzfrk_mapping,2,FALSE)&amp;"", "")</f>
        <v/>
      </c>
      <c r="AI214" t="str">
        <f ca="1">IFERROR(VLOOKUP(Funde_observations_osservazioni!AD217,Sex_stage_mapping,2,FALSE)&amp;"", "")</f>
        <v/>
      </c>
      <c r="AJ214" t="str">
        <f ca="1">IFERROR(VLOOKUP(Funde_observations_osservazioni!AE217,Rust_spore_type_mapping,2,FALSE)&amp;"", "")</f>
        <v/>
      </c>
      <c r="AK214" t="str">
        <f>TRIM(Funde_observations_osservazioni!AU217)</f>
        <v/>
      </c>
      <c r="AL214" t="str">
        <f>TRIM( Funde_observations_osservazioni!AH217)</f>
        <v/>
      </c>
      <c r="AM214" t="str">
        <f>TRIM(Funde_observations_osservazioni!AI217)</f>
        <v/>
      </c>
      <c r="AN214" t="str">
        <f ca="1">IFERROR(VLOOKUP(Funde_observations_osservazioni!AG217,Table28_Herbaria[],2,FALSE)&amp;"", "")</f>
        <v/>
      </c>
      <c r="AO214" t="str">
        <f ca="1">IFERROR(VLOOKUP(Funde_observations_osservazioni!AF217,Beleg_mapping,2,FALSE)&amp;"","")</f>
        <v/>
      </c>
      <c r="AP214" t="str">
        <f>IFERROR(VLOOKUP(Funde_observations_osservazioni!AJ217,Tabelle10_literature[],2,FALSE)&amp;"", "")</f>
        <v/>
      </c>
      <c r="AQ214" t="str">
        <f>TRIM(Funde_observations_osservazioni!AV217)</f>
        <v/>
      </c>
      <c r="AR214" t="str">
        <f ca="1">IFERROR(VLOOKUP(Funde_observations_osservazioni!AK217,Rest_mapping,2,0)&amp;"","")</f>
        <v/>
      </c>
      <c r="AS214" t="str">
        <f ca="1">IFERROR(VLOOKUP(Funde_observations_osservazioni!AL217,Oeff_privat_mapping,2,0)&amp;"","")</f>
        <v/>
      </c>
      <c r="AT214" t="str">
        <f ca="1">IFERROR(VLOOKUP(Funde_observations_osservazioni!AM217,Namen_pub_mapping,2,0)&amp;"","")</f>
        <v/>
      </c>
    </row>
    <row r="215" spans="2:46" x14ac:dyDescent="0.45">
      <c r="B215" t="str">
        <f>TRIM(Funde_observations_osservazioni!B218)</f>
        <v/>
      </c>
      <c r="C215" t="str">
        <f>TRIM(Funde_observations_osservazioni!C218)</f>
        <v/>
      </c>
      <c r="D215" t="str">
        <f>TRIM(Funde_observations_osservazioni!D218)</f>
        <v/>
      </c>
      <c r="E215" t="str">
        <f>TRIM(Funde_observations_osservazioni!AN218)</f>
        <v/>
      </c>
      <c r="F215" t="str">
        <f>TRIM(Funde_observations_osservazioni!AO218)</f>
        <v/>
      </c>
      <c r="G215" t="str">
        <f>TRIM(Funde_observations_osservazioni!AP218)</f>
        <v/>
      </c>
      <c r="H215" t="str">
        <f>TRIM(Funde_observations_osservazioni!AQ218)</f>
        <v/>
      </c>
      <c r="I215" t="str">
        <f>TRIM(Funde_observations_osservazioni!AR218)</f>
        <v/>
      </c>
      <c r="J215" t="str">
        <f>TRIM(Funde_observations_osservazioni!AS218)</f>
        <v/>
      </c>
      <c r="K215" t="str">
        <f>IFERROR(VLOOKUP(Funde_observations_osservazioni!E218,Table31_Praezis[], 2, FALSE)&amp;"", "")</f>
        <v/>
      </c>
      <c r="L215" t="str">
        <f>TRIM(Funde_observations_osservazioni!AT218)</f>
        <v/>
      </c>
      <c r="M215" t="str">
        <f>TRIM(Funde_observations_osservazioni!F218)</f>
        <v/>
      </c>
      <c r="N215" t="str">
        <f>TRIM(Funde_observations_osservazioni!G218)</f>
        <v/>
      </c>
      <c r="O215" t="str">
        <f>TRIM(Funde_observations_osservazioni!H218)</f>
        <v/>
      </c>
      <c r="P215" s="161" t="str">
        <f>IF(Funde_observations_osservazioni!I218=0, "", TEXT(Funde_observations_osservazioni!I218,"dd/mm/yyyy"))</f>
        <v/>
      </c>
      <c r="Q215" t="str">
        <f>IFERROR(VLOOKUP(Funde_observations_osservazioni!J218,Table32_Datkante[],2,FALSE)&amp;"",  "")</f>
        <v/>
      </c>
      <c r="R215" t="str">
        <f>Funde_observations_osservazioni!K218&amp;""</f>
        <v/>
      </c>
      <c r="S215" t="str">
        <f>Funde_observations_osservazioni!L218&amp;""</f>
        <v/>
      </c>
      <c r="T215" t="str">
        <f>Funde_observations_osservazioni!N218&amp;""</f>
        <v/>
      </c>
      <c r="U215" t="str">
        <f>Funde_observations_osservazioni!O218&amp;""</f>
        <v/>
      </c>
      <c r="V215" t="str">
        <f>Funde_observations_osservazioni!P218&amp;""</f>
        <v/>
      </c>
      <c r="W215" t="str">
        <f ca="1">IFERROR(VLOOKUP(Funde_observations_osservazioni!V218,Table30_Delarze[],2,FALSE)&amp;"", "")</f>
        <v/>
      </c>
      <c r="X215" t="str">
        <f>IFERROR(VLOOKUP(Funde_observations_osservazioni!R218,Table6_Subgrob[],2,FALSE)&amp;"","")</f>
        <v/>
      </c>
      <c r="Y215" t="str">
        <f>IFERROR(VLOOKUP(Funde_observations_osservazioni!S218,#REF!,2,FALSE)&amp;"", "")</f>
        <v/>
      </c>
      <c r="Z215" t="str">
        <f ca="1">IFERROR(VLOOKUP(Funde_observations_osservazioni!W218,Table245_Host_tree[],2,FALSE)&amp;"", "")</f>
        <v/>
      </c>
      <c r="AA215" t="str">
        <f>TRIM(Funde_observations_osservazioni!X218)</f>
        <v/>
      </c>
      <c r="AB215" t="str">
        <f>TRIM(Funde_observations_osservazioni!Y218)</f>
        <v/>
      </c>
      <c r="AC215" t="str">
        <f ca="1">IFERROR(VLOOKUP(Funde_observations_osservazioni!T218,Holzabgr_mapping,2,FALSE)&amp;"", "")</f>
        <v/>
      </c>
      <c r="AD215" t="str">
        <f ca="1">IFERROR(VLOOKUP(Funde_observations_osservazioni!U218,Holzqual_mapping,2,FALSE)&amp;"", "")</f>
        <v/>
      </c>
      <c r="AE215" t="str">
        <f ca="1">IFERROR(VLOOKUP(Funde_observations_osservazioni!Z218,Table24_Near_tree[],2,FALSE)&amp;"", "")</f>
        <v/>
      </c>
      <c r="AF215" t="str">
        <f ca="1">IFERROR(VLOOKUP(Funde_observations_osservazioni!AA218,Table24_Near_tree[],2,FALSE)&amp;"", "")</f>
        <v/>
      </c>
      <c r="AG215" t="str">
        <f ca="1">IFERROR(VLOOKUP(Funde_observations_osservazioni!AB218,Table24_Near_tree[],2,FALSE)&amp;"", "")</f>
        <v/>
      </c>
      <c r="AH215" t="str">
        <f ca="1">IFERROR(VLOOKUP(Funde_observations_osservazioni!AC218,Anzfrk_mapping,2,FALSE)&amp;"", "")</f>
        <v/>
      </c>
      <c r="AI215" t="str">
        <f ca="1">IFERROR(VLOOKUP(Funde_observations_osservazioni!AD218,Sex_stage_mapping,2,FALSE)&amp;"", "")</f>
        <v/>
      </c>
      <c r="AJ215" t="str">
        <f ca="1">IFERROR(VLOOKUP(Funde_observations_osservazioni!AE218,Rust_spore_type_mapping,2,FALSE)&amp;"", "")</f>
        <v/>
      </c>
      <c r="AK215" t="str">
        <f>TRIM(Funde_observations_osservazioni!AU218)</f>
        <v/>
      </c>
      <c r="AL215" t="str">
        <f>TRIM( Funde_observations_osservazioni!AH218)</f>
        <v/>
      </c>
      <c r="AM215" t="str">
        <f>TRIM(Funde_observations_osservazioni!AI218)</f>
        <v/>
      </c>
      <c r="AN215" t="str">
        <f ca="1">IFERROR(VLOOKUP(Funde_observations_osservazioni!AG218,Table28_Herbaria[],2,FALSE)&amp;"", "")</f>
        <v/>
      </c>
      <c r="AO215" t="str">
        <f ca="1">IFERROR(VLOOKUP(Funde_observations_osservazioni!AF218,Beleg_mapping,2,FALSE)&amp;"","")</f>
        <v/>
      </c>
      <c r="AP215" t="str">
        <f>IFERROR(VLOOKUP(Funde_observations_osservazioni!AJ218,Tabelle10_literature[],2,FALSE)&amp;"", "")</f>
        <v/>
      </c>
      <c r="AQ215" t="str">
        <f>TRIM(Funde_observations_osservazioni!AV218)</f>
        <v/>
      </c>
      <c r="AR215" t="str">
        <f ca="1">IFERROR(VLOOKUP(Funde_observations_osservazioni!AK218,Rest_mapping,2,0)&amp;"","")</f>
        <v/>
      </c>
      <c r="AS215" t="str">
        <f ca="1">IFERROR(VLOOKUP(Funde_observations_osservazioni!AL218,Oeff_privat_mapping,2,0)&amp;"","")</f>
        <v/>
      </c>
      <c r="AT215" t="str">
        <f ca="1">IFERROR(VLOOKUP(Funde_observations_osservazioni!AM218,Namen_pub_mapping,2,0)&amp;"","")</f>
        <v/>
      </c>
    </row>
    <row r="216" spans="2:46" x14ac:dyDescent="0.45">
      <c r="B216" t="str">
        <f>TRIM(Funde_observations_osservazioni!B219)</f>
        <v/>
      </c>
      <c r="C216" t="str">
        <f>TRIM(Funde_observations_osservazioni!C219)</f>
        <v/>
      </c>
      <c r="D216" t="str">
        <f>TRIM(Funde_observations_osservazioni!D219)</f>
        <v/>
      </c>
      <c r="E216" t="str">
        <f>TRIM(Funde_observations_osservazioni!AN219)</f>
        <v/>
      </c>
      <c r="F216" t="str">
        <f>TRIM(Funde_observations_osservazioni!AO219)</f>
        <v/>
      </c>
      <c r="G216" t="str">
        <f>TRIM(Funde_observations_osservazioni!AP219)</f>
        <v/>
      </c>
      <c r="H216" t="str">
        <f>TRIM(Funde_observations_osservazioni!AQ219)</f>
        <v/>
      </c>
      <c r="I216" t="str">
        <f>TRIM(Funde_observations_osservazioni!AR219)</f>
        <v/>
      </c>
      <c r="J216" t="str">
        <f>TRIM(Funde_observations_osservazioni!AS219)</f>
        <v/>
      </c>
      <c r="K216" t="str">
        <f>IFERROR(VLOOKUP(Funde_observations_osservazioni!E219,Table31_Praezis[], 2, FALSE)&amp;"", "")</f>
        <v/>
      </c>
      <c r="L216" t="str">
        <f>TRIM(Funde_observations_osservazioni!AT219)</f>
        <v/>
      </c>
      <c r="M216" t="str">
        <f>TRIM(Funde_observations_osservazioni!F219)</f>
        <v/>
      </c>
      <c r="N216" t="str">
        <f>TRIM(Funde_observations_osservazioni!G219)</f>
        <v/>
      </c>
      <c r="O216" t="str">
        <f>TRIM(Funde_observations_osservazioni!H219)</f>
        <v/>
      </c>
      <c r="P216" s="161" t="str">
        <f>IF(Funde_observations_osservazioni!I219=0, "", TEXT(Funde_observations_osservazioni!I219,"dd/mm/yyyy"))</f>
        <v/>
      </c>
      <c r="Q216" t="str">
        <f>IFERROR(VLOOKUP(Funde_observations_osservazioni!J219,Table32_Datkante[],2,FALSE)&amp;"",  "")</f>
        <v/>
      </c>
      <c r="R216" t="str">
        <f>Funde_observations_osservazioni!K219&amp;""</f>
        <v/>
      </c>
      <c r="S216" t="str">
        <f>Funde_observations_osservazioni!L219&amp;""</f>
        <v/>
      </c>
      <c r="T216" t="str">
        <f>Funde_observations_osservazioni!N219&amp;""</f>
        <v/>
      </c>
      <c r="U216" t="str">
        <f>Funde_observations_osservazioni!O219&amp;""</f>
        <v/>
      </c>
      <c r="V216" t="str">
        <f>Funde_observations_osservazioni!P219&amp;""</f>
        <v/>
      </c>
      <c r="W216" t="str">
        <f ca="1">IFERROR(VLOOKUP(Funde_observations_osservazioni!V219,Table30_Delarze[],2,FALSE)&amp;"", "")</f>
        <v/>
      </c>
      <c r="X216" t="str">
        <f>IFERROR(VLOOKUP(Funde_observations_osservazioni!R219,Table6_Subgrob[],2,FALSE)&amp;"","")</f>
        <v/>
      </c>
      <c r="Y216" t="str">
        <f>IFERROR(VLOOKUP(Funde_observations_osservazioni!S219,#REF!,2,FALSE)&amp;"", "")</f>
        <v/>
      </c>
      <c r="Z216" t="str">
        <f ca="1">IFERROR(VLOOKUP(Funde_observations_osservazioni!W219,Table245_Host_tree[],2,FALSE)&amp;"", "")</f>
        <v/>
      </c>
      <c r="AA216" t="str">
        <f>TRIM(Funde_observations_osservazioni!X219)</f>
        <v/>
      </c>
      <c r="AB216" t="str">
        <f>TRIM(Funde_observations_osservazioni!Y219)</f>
        <v/>
      </c>
      <c r="AC216" t="str">
        <f ca="1">IFERROR(VLOOKUP(Funde_observations_osservazioni!T219,Holzabgr_mapping,2,FALSE)&amp;"", "")</f>
        <v/>
      </c>
      <c r="AD216" t="str">
        <f ca="1">IFERROR(VLOOKUP(Funde_observations_osservazioni!U219,Holzqual_mapping,2,FALSE)&amp;"", "")</f>
        <v/>
      </c>
      <c r="AE216" t="str">
        <f ca="1">IFERROR(VLOOKUP(Funde_observations_osservazioni!Z219,Table24_Near_tree[],2,FALSE)&amp;"", "")</f>
        <v/>
      </c>
      <c r="AF216" t="str">
        <f ca="1">IFERROR(VLOOKUP(Funde_observations_osservazioni!AA219,Table24_Near_tree[],2,FALSE)&amp;"", "")</f>
        <v/>
      </c>
      <c r="AG216" t="str">
        <f ca="1">IFERROR(VLOOKUP(Funde_observations_osservazioni!AB219,Table24_Near_tree[],2,FALSE)&amp;"", "")</f>
        <v/>
      </c>
      <c r="AH216" t="str">
        <f ca="1">IFERROR(VLOOKUP(Funde_observations_osservazioni!AC219,Anzfrk_mapping,2,FALSE)&amp;"", "")</f>
        <v/>
      </c>
      <c r="AI216" t="str">
        <f ca="1">IFERROR(VLOOKUP(Funde_observations_osservazioni!AD219,Sex_stage_mapping,2,FALSE)&amp;"", "")</f>
        <v/>
      </c>
      <c r="AJ216" t="str">
        <f ca="1">IFERROR(VLOOKUP(Funde_observations_osservazioni!AE219,Rust_spore_type_mapping,2,FALSE)&amp;"", "")</f>
        <v/>
      </c>
      <c r="AK216" t="str">
        <f>TRIM(Funde_observations_osservazioni!AU219)</f>
        <v/>
      </c>
      <c r="AL216" t="str">
        <f>TRIM( Funde_observations_osservazioni!AH219)</f>
        <v/>
      </c>
      <c r="AM216" t="str">
        <f>TRIM(Funde_observations_osservazioni!AI219)</f>
        <v/>
      </c>
      <c r="AN216" t="str">
        <f ca="1">IFERROR(VLOOKUP(Funde_observations_osservazioni!AG219,Table28_Herbaria[],2,FALSE)&amp;"", "")</f>
        <v/>
      </c>
      <c r="AO216" t="str">
        <f ca="1">IFERROR(VLOOKUP(Funde_observations_osservazioni!AF219,Beleg_mapping,2,FALSE)&amp;"","")</f>
        <v/>
      </c>
      <c r="AP216" t="str">
        <f>IFERROR(VLOOKUP(Funde_observations_osservazioni!AJ219,Tabelle10_literature[],2,FALSE)&amp;"", "")</f>
        <v/>
      </c>
      <c r="AQ216" t="str">
        <f>TRIM(Funde_observations_osservazioni!AV219)</f>
        <v/>
      </c>
      <c r="AR216" t="str">
        <f ca="1">IFERROR(VLOOKUP(Funde_observations_osservazioni!AK219,Rest_mapping,2,0)&amp;"","")</f>
        <v/>
      </c>
      <c r="AS216" t="str">
        <f ca="1">IFERROR(VLOOKUP(Funde_observations_osservazioni!AL219,Oeff_privat_mapping,2,0)&amp;"","")</f>
        <v/>
      </c>
      <c r="AT216" t="str">
        <f ca="1">IFERROR(VLOOKUP(Funde_observations_osservazioni!AM219,Namen_pub_mapping,2,0)&amp;"","")</f>
        <v/>
      </c>
    </row>
    <row r="217" spans="2:46" x14ac:dyDescent="0.45">
      <c r="B217" t="str">
        <f>TRIM(Funde_observations_osservazioni!B220)</f>
        <v/>
      </c>
      <c r="C217" t="str">
        <f>TRIM(Funde_observations_osservazioni!C220)</f>
        <v/>
      </c>
      <c r="D217" t="str">
        <f>TRIM(Funde_observations_osservazioni!D220)</f>
        <v/>
      </c>
      <c r="E217" t="str">
        <f>TRIM(Funde_observations_osservazioni!AN220)</f>
        <v/>
      </c>
      <c r="F217" t="str">
        <f>TRIM(Funde_observations_osservazioni!AO220)</f>
        <v/>
      </c>
      <c r="G217" t="str">
        <f>TRIM(Funde_observations_osservazioni!AP220)</f>
        <v/>
      </c>
      <c r="H217" t="str">
        <f>TRIM(Funde_observations_osservazioni!AQ220)</f>
        <v/>
      </c>
      <c r="I217" t="str">
        <f>TRIM(Funde_observations_osservazioni!AR220)</f>
        <v/>
      </c>
      <c r="J217" t="str">
        <f>TRIM(Funde_observations_osservazioni!AS220)</f>
        <v/>
      </c>
      <c r="K217" t="str">
        <f>IFERROR(VLOOKUP(Funde_observations_osservazioni!E220,Table31_Praezis[], 2, FALSE)&amp;"", "")</f>
        <v/>
      </c>
      <c r="L217" t="str">
        <f>TRIM(Funde_observations_osservazioni!AT220)</f>
        <v/>
      </c>
      <c r="M217" t="str">
        <f>TRIM(Funde_observations_osservazioni!F220)</f>
        <v/>
      </c>
      <c r="N217" t="str">
        <f>TRIM(Funde_observations_osservazioni!G220)</f>
        <v/>
      </c>
      <c r="O217" t="str">
        <f>TRIM(Funde_observations_osservazioni!H220)</f>
        <v/>
      </c>
      <c r="P217" s="161" t="str">
        <f>IF(Funde_observations_osservazioni!I220=0, "", TEXT(Funde_observations_osservazioni!I220,"dd/mm/yyyy"))</f>
        <v/>
      </c>
      <c r="Q217" t="str">
        <f>IFERROR(VLOOKUP(Funde_observations_osservazioni!J220,Table32_Datkante[],2,FALSE)&amp;"",  "")</f>
        <v/>
      </c>
      <c r="R217" t="str">
        <f>Funde_observations_osservazioni!K220&amp;""</f>
        <v/>
      </c>
      <c r="S217" t="str">
        <f>Funde_observations_osservazioni!L220&amp;""</f>
        <v/>
      </c>
      <c r="T217" t="str">
        <f>Funde_observations_osservazioni!N220&amp;""</f>
        <v/>
      </c>
      <c r="U217" t="str">
        <f>Funde_observations_osservazioni!O220&amp;""</f>
        <v/>
      </c>
      <c r="V217" t="str">
        <f>Funde_observations_osservazioni!P220&amp;""</f>
        <v/>
      </c>
      <c r="W217" t="str">
        <f ca="1">IFERROR(VLOOKUP(Funde_observations_osservazioni!V220,Table30_Delarze[],2,FALSE)&amp;"", "")</f>
        <v/>
      </c>
      <c r="X217" t="str">
        <f>IFERROR(VLOOKUP(Funde_observations_osservazioni!R220,Table6_Subgrob[],2,FALSE)&amp;"","")</f>
        <v/>
      </c>
      <c r="Y217" t="str">
        <f>IFERROR(VLOOKUP(Funde_observations_osservazioni!S220,#REF!,2,FALSE)&amp;"", "")</f>
        <v/>
      </c>
      <c r="Z217" t="str">
        <f ca="1">IFERROR(VLOOKUP(Funde_observations_osservazioni!W220,Table245_Host_tree[],2,FALSE)&amp;"", "")</f>
        <v/>
      </c>
      <c r="AA217" t="str">
        <f>TRIM(Funde_observations_osservazioni!X220)</f>
        <v/>
      </c>
      <c r="AB217" t="str">
        <f>TRIM(Funde_observations_osservazioni!Y220)</f>
        <v/>
      </c>
      <c r="AC217" t="str">
        <f ca="1">IFERROR(VLOOKUP(Funde_observations_osservazioni!T220,Holzabgr_mapping,2,FALSE)&amp;"", "")</f>
        <v/>
      </c>
      <c r="AD217" t="str">
        <f ca="1">IFERROR(VLOOKUP(Funde_observations_osservazioni!U220,Holzqual_mapping,2,FALSE)&amp;"", "")</f>
        <v/>
      </c>
      <c r="AE217" t="str">
        <f ca="1">IFERROR(VLOOKUP(Funde_observations_osservazioni!Z220,Table24_Near_tree[],2,FALSE)&amp;"", "")</f>
        <v/>
      </c>
      <c r="AF217" t="str">
        <f ca="1">IFERROR(VLOOKUP(Funde_observations_osservazioni!AA220,Table24_Near_tree[],2,FALSE)&amp;"", "")</f>
        <v/>
      </c>
      <c r="AG217" t="str">
        <f ca="1">IFERROR(VLOOKUP(Funde_observations_osservazioni!AB220,Table24_Near_tree[],2,FALSE)&amp;"", "")</f>
        <v/>
      </c>
      <c r="AH217" t="str">
        <f ca="1">IFERROR(VLOOKUP(Funde_observations_osservazioni!AC220,Anzfrk_mapping,2,FALSE)&amp;"", "")</f>
        <v/>
      </c>
      <c r="AI217" t="str">
        <f ca="1">IFERROR(VLOOKUP(Funde_observations_osservazioni!AD220,Sex_stage_mapping,2,FALSE)&amp;"", "")</f>
        <v/>
      </c>
      <c r="AJ217" t="str">
        <f ca="1">IFERROR(VLOOKUP(Funde_observations_osservazioni!AE220,Rust_spore_type_mapping,2,FALSE)&amp;"", "")</f>
        <v/>
      </c>
      <c r="AK217" t="str">
        <f>TRIM(Funde_observations_osservazioni!AU220)</f>
        <v/>
      </c>
      <c r="AL217" t="str">
        <f>TRIM( Funde_observations_osservazioni!AH220)</f>
        <v/>
      </c>
      <c r="AM217" t="str">
        <f>TRIM(Funde_observations_osservazioni!AI220)</f>
        <v/>
      </c>
      <c r="AN217" t="str">
        <f ca="1">IFERROR(VLOOKUP(Funde_observations_osservazioni!AG220,Table28_Herbaria[],2,FALSE)&amp;"", "")</f>
        <v/>
      </c>
      <c r="AO217" t="str">
        <f ca="1">IFERROR(VLOOKUP(Funde_observations_osservazioni!AF220,Beleg_mapping,2,FALSE)&amp;"","")</f>
        <v/>
      </c>
      <c r="AP217" t="str">
        <f>IFERROR(VLOOKUP(Funde_observations_osservazioni!AJ220,Tabelle10_literature[],2,FALSE)&amp;"", "")</f>
        <v/>
      </c>
      <c r="AQ217" t="str">
        <f>TRIM(Funde_observations_osservazioni!AV220)</f>
        <v/>
      </c>
      <c r="AR217" t="str">
        <f ca="1">IFERROR(VLOOKUP(Funde_observations_osservazioni!AK220,Rest_mapping,2,0)&amp;"","")</f>
        <v/>
      </c>
      <c r="AS217" t="str">
        <f ca="1">IFERROR(VLOOKUP(Funde_observations_osservazioni!AL220,Oeff_privat_mapping,2,0)&amp;"","")</f>
        <v/>
      </c>
      <c r="AT217" t="str">
        <f ca="1">IFERROR(VLOOKUP(Funde_observations_osservazioni!AM220,Namen_pub_mapping,2,0)&amp;"","")</f>
        <v/>
      </c>
    </row>
    <row r="218" spans="2:46" x14ac:dyDescent="0.45">
      <c r="B218" t="str">
        <f>TRIM(Funde_observations_osservazioni!B221)</f>
        <v/>
      </c>
      <c r="C218" t="str">
        <f>TRIM(Funde_observations_osservazioni!C221)</f>
        <v/>
      </c>
      <c r="D218" t="str">
        <f>TRIM(Funde_observations_osservazioni!D221)</f>
        <v/>
      </c>
      <c r="E218" t="str">
        <f>TRIM(Funde_observations_osservazioni!AN221)</f>
        <v/>
      </c>
      <c r="F218" t="str">
        <f>TRIM(Funde_observations_osservazioni!AO221)</f>
        <v/>
      </c>
      <c r="G218" t="str">
        <f>TRIM(Funde_observations_osservazioni!AP221)</f>
        <v/>
      </c>
      <c r="H218" t="str">
        <f>TRIM(Funde_observations_osservazioni!AQ221)</f>
        <v/>
      </c>
      <c r="I218" t="str">
        <f>TRIM(Funde_observations_osservazioni!AR221)</f>
        <v/>
      </c>
      <c r="J218" t="str">
        <f>TRIM(Funde_observations_osservazioni!AS221)</f>
        <v/>
      </c>
      <c r="K218" t="str">
        <f>IFERROR(VLOOKUP(Funde_observations_osservazioni!E221,Table31_Praezis[], 2, FALSE)&amp;"", "")</f>
        <v/>
      </c>
      <c r="L218" t="str">
        <f>TRIM(Funde_observations_osservazioni!AT221)</f>
        <v/>
      </c>
      <c r="M218" t="str">
        <f>TRIM(Funde_observations_osservazioni!F221)</f>
        <v/>
      </c>
      <c r="N218" t="str">
        <f>TRIM(Funde_observations_osservazioni!G221)</f>
        <v/>
      </c>
      <c r="O218" t="str">
        <f>TRIM(Funde_observations_osservazioni!H221)</f>
        <v/>
      </c>
      <c r="P218" s="161" t="str">
        <f>IF(Funde_observations_osservazioni!I221=0, "", TEXT(Funde_observations_osservazioni!I221,"dd/mm/yyyy"))</f>
        <v/>
      </c>
      <c r="Q218" t="str">
        <f>IFERROR(VLOOKUP(Funde_observations_osservazioni!J221,Table32_Datkante[],2,FALSE)&amp;"",  "")</f>
        <v/>
      </c>
      <c r="R218" t="str">
        <f>Funde_observations_osservazioni!K221&amp;""</f>
        <v/>
      </c>
      <c r="S218" t="str">
        <f>Funde_observations_osservazioni!L221&amp;""</f>
        <v/>
      </c>
      <c r="T218" t="str">
        <f>Funde_observations_osservazioni!N221&amp;""</f>
        <v/>
      </c>
      <c r="U218" t="str">
        <f>Funde_observations_osservazioni!O221&amp;""</f>
        <v/>
      </c>
      <c r="V218" t="str">
        <f>Funde_observations_osservazioni!P221&amp;""</f>
        <v/>
      </c>
      <c r="W218" t="str">
        <f ca="1">IFERROR(VLOOKUP(Funde_observations_osservazioni!V221,Table30_Delarze[],2,FALSE)&amp;"", "")</f>
        <v/>
      </c>
      <c r="X218" t="str">
        <f>IFERROR(VLOOKUP(Funde_observations_osservazioni!R221,Table6_Subgrob[],2,FALSE)&amp;"","")</f>
        <v/>
      </c>
      <c r="Y218" t="str">
        <f>IFERROR(VLOOKUP(Funde_observations_osservazioni!S221,#REF!,2,FALSE)&amp;"", "")</f>
        <v/>
      </c>
      <c r="Z218" t="str">
        <f ca="1">IFERROR(VLOOKUP(Funde_observations_osservazioni!W221,Table245_Host_tree[],2,FALSE)&amp;"", "")</f>
        <v/>
      </c>
      <c r="AA218" t="str">
        <f>TRIM(Funde_observations_osservazioni!X221)</f>
        <v/>
      </c>
      <c r="AB218" t="str">
        <f>TRIM(Funde_observations_osservazioni!Y221)</f>
        <v/>
      </c>
      <c r="AC218" t="str">
        <f ca="1">IFERROR(VLOOKUP(Funde_observations_osservazioni!T221,Holzabgr_mapping,2,FALSE)&amp;"", "")</f>
        <v/>
      </c>
      <c r="AD218" t="str">
        <f ca="1">IFERROR(VLOOKUP(Funde_observations_osservazioni!U221,Holzqual_mapping,2,FALSE)&amp;"", "")</f>
        <v/>
      </c>
      <c r="AE218" t="str">
        <f ca="1">IFERROR(VLOOKUP(Funde_observations_osservazioni!Z221,Table24_Near_tree[],2,FALSE)&amp;"", "")</f>
        <v/>
      </c>
      <c r="AF218" t="str">
        <f ca="1">IFERROR(VLOOKUP(Funde_observations_osservazioni!AA221,Table24_Near_tree[],2,FALSE)&amp;"", "")</f>
        <v/>
      </c>
      <c r="AG218" t="str">
        <f ca="1">IFERROR(VLOOKUP(Funde_observations_osservazioni!AB221,Table24_Near_tree[],2,FALSE)&amp;"", "")</f>
        <v/>
      </c>
      <c r="AH218" t="str">
        <f ca="1">IFERROR(VLOOKUP(Funde_observations_osservazioni!AC221,Anzfrk_mapping,2,FALSE)&amp;"", "")</f>
        <v/>
      </c>
      <c r="AI218" t="str">
        <f ca="1">IFERROR(VLOOKUP(Funde_observations_osservazioni!AD221,Sex_stage_mapping,2,FALSE)&amp;"", "")</f>
        <v/>
      </c>
      <c r="AJ218" t="str">
        <f ca="1">IFERROR(VLOOKUP(Funde_observations_osservazioni!AE221,Rust_spore_type_mapping,2,FALSE)&amp;"", "")</f>
        <v/>
      </c>
      <c r="AK218" t="str">
        <f>TRIM(Funde_observations_osservazioni!AU221)</f>
        <v/>
      </c>
      <c r="AL218" t="str">
        <f>TRIM( Funde_observations_osservazioni!AH221)</f>
        <v/>
      </c>
      <c r="AM218" t="str">
        <f>TRIM(Funde_observations_osservazioni!AI221)</f>
        <v/>
      </c>
      <c r="AN218" t="str">
        <f ca="1">IFERROR(VLOOKUP(Funde_observations_osservazioni!AG221,Table28_Herbaria[],2,FALSE)&amp;"", "")</f>
        <v/>
      </c>
      <c r="AO218" t="str">
        <f ca="1">IFERROR(VLOOKUP(Funde_observations_osservazioni!AF221,Beleg_mapping,2,FALSE)&amp;"","")</f>
        <v/>
      </c>
      <c r="AP218" t="str">
        <f>IFERROR(VLOOKUP(Funde_observations_osservazioni!AJ221,Tabelle10_literature[],2,FALSE)&amp;"", "")</f>
        <v/>
      </c>
      <c r="AQ218" t="str">
        <f>TRIM(Funde_observations_osservazioni!AV221)</f>
        <v/>
      </c>
      <c r="AR218" t="str">
        <f ca="1">IFERROR(VLOOKUP(Funde_observations_osservazioni!AK221,Rest_mapping,2,0)&amp;"","")</f>
        <v/>
      </c>
      <c r="AS218" t="str">
        <f ca="1">IFERROR(VLOOKUP(Funde_observations_osservazioni!AL221,Oeff_privat_mapping,2,0)&amp;"","")</f>
        <v/>
      </c>
      <c r="AT218" t="str">
        <f ca="1">IFERROR(VLOOKUP(Funde_observations_osservazioni!AM221,Namen_pub_mapping,2,0)&amp;"","")</f>
        <v/>
      </c>
    </row>
    <row r="219" spans="2:46" x14ac:dyDescent="0.45">
      <c r="B219" t="str">
        <f>TRIM(Funde_observations_osservazioni!B222)</f>
        <v/>
      </c>
      <c r="C219" t="str">
        <f>TRIM(Funde_observations_osservazioni!C222)</f>
        <v/>
      </c>
      <c r="D219" t="str">
        <f>TRIM(Funde_observations_osservazioni!D222)</f>
        <v/>
      </c>
      <c r="E219" t="str">
        <f>TRIM(Funde_observations_osservazioni!AN222)</f>
        <v/>
      </c>
      <c r="F219" t="str">
        <f>TRIM(Funde_observations_osservazioni!AO222)</f>
        <v/>
      </c>
      <c r="G219" t="str">
        <f>TRIM(Funde_observations_osservazioni!AP222)</f>
        <v/>
      </c>
      <c r="H219" t="str">
        <f>TRIM(Funde_observations_osservazioni!AQ222)</f>
        <v/>
      </c>
      <c r="I219" t="str">
        <f>TRIM(Funde_observations_osservazioni!AR222)</f>
        <v/>
      </c>
      <c r="J219" t="str">
        <f>TRIM(Funde_observations_osservazioni!AS222)</f>
        <v/>
      </c>
      <c r="K219" t="str">
        <f>IFERROR(VLOOKUP(Funde_observations_osservazioni!E222,Table31_Praezis[], 2, FALSE)&amp;"", "")</f>
        <v/>
      </c>
      <c r="L219" t="str">
        <f>TRIM(Funde_observations_osservazioni!AT222)</f>
        <v/>
      </c>
      <c r="M219" t="str">
        <f>TRIM(Funde_observations_osservazioni!F222)</f>
        <v/>
      </c>
      <c r="N219" t="str">
        <f>TRIM(Funde_observations_osservazioni!G222)</f>
        <v/>
      </c>
      <c r="O219" t="str">
        <f>TRIM(Funde_observations_osservazioni!H222)</f>
        <v/>
      </c>
      <c r="P219" s="161" t="str">
        <f>IF(Funde_observations_osservazioni!I222=0, "", TEXT(Funde_observations_osservazioni!I222,"dd/mm/yyyy"))</f>
        <v/>
      </c>
      <c r="Q219" t="str">
        <f>IFERROR(VLOOKUP(Funde_observations_osservazioni!J222,Table32_Datkante[],2,FALSE)&amp;"",  "")</f>
        <v/>
      </c>
      <c r="R219" t="str">
        <f>Funde_observations_osservazioni!K222&amp;""</f>
        <v/>
      </c>
      <c r="S219" t="str">
        <f>Funde_observations_osservazioni!L222&amp;""</f>
        <v/>
      </c>
      <c r="T219" t="str">
        <f>Funde_observations_osservazioni!N222&amp;""</f>
        <v/>
      </c>
      <c r="U219" t="str">
        <f>Funde_observations_osservazioni!O222&amp;""</f>
        <v/>
      </c>
      <c r="V219" t="str">
        <f>Funde_observations_osservazioni!P222&amp;""</f>
        <v/>
      </c>
      <c r="W219" t="str">
        <f ca="1">IFERROR(VLOOKUP(Funde_observations_osservazioni!V222,Table30_Delarze[],2,FALSE)&amp;"", "")</f>
        <v/>
      </c>
      <c r="X219" t="str">
        <f>IFERROR(VLOOKUP(Funde_observations_osservazioni!R222,Table6_Subgrob[],2,FALSE)&amp;"","")</f>
        <v/>
      </c>
      <c r="Y219" t="str">
        <f>IFERROR(VLOOKUP(Funde_observations_osservazioni!S222,#REF!,2,FALSE)&amp;"", "")</f>
        <v/>
      </c>
      <c r="Z219" t="str">
        <f ca="1">IFERROR(VLOOKUP(Funde_observations_osservazioni!W222,Table245_Host_tree[],2,FALSE)&amp;"", "")</f>
        <v/>
      </c>
      <c r="AA219" t="str">
        <f>TRIM(Funde_observations_osservazioni!X222)</f>
        <v/>
      </c>
      <c r="AB219" t="str">
        <f>TRIM(Funde_observations_osservazioni!Y222)</f>
        <v/>
      </c>
      <c r="AC219" t="str">
        <f ca="1">IFERROR(VLOOKUP(Funde_observations_osservazioni!T222,Holzabgr_mapping,2,FALSE)&amp;"", "")</f>
        <v/>
      </c>
      <c r="AD219" t="str">
        <f ca="1">IFERROR(VLOOKUP(Funde_observations_osservazioni!U222,Holzqual_mapping,2,FALSE)&amp;"", "")</f>
        <v/>
      </c>
      <c r="AE219" t="str">
        <f ca="1">IFERROR(VLOOKUP(Funde_observations_osservazioni!Z222,Table24_Near_tree[],2,FALSE)&amp;"", "")</f>
        <v/>
      </c>
      <c r="AF219" t="str">
        <f ca="1">IFERROR(VLOOKUP(Funde_observations_osservazioni!AA222,Table24_Near_tree[],2,FALSE)&amp;"", "")</f>
        <v/>
      </c>
      <c r="AG219" t="str">
        <f ca="1">IFERROR(VLOOKUP(Funde_observations_osservazioni!AB222,Table24_Near_tree[],2,FALSE)&amp;"", "")</f>
        <v/>
      </c>
      <c r="AH219" t="str">
        <f ca="1">IFERROR(VLOOKUP(Funde_observations_osservazioni!AC222,Anzfrk_mapping,2,FALSE)&amp;"", "")</f>
        <v/>
      </c>
      <c r="AI219" t="str">
        <f ca="1">IFERROR(VLOOKUP(Funde_observations_osservazioni!AD222,Sex_stage_mapping,2,FALSE)&amp;"", "")</f>
        <v/>
      </c>
      <c r="AJ219" t="str">
        <f ca="1">IFERROR(VLOOKUP(Funde_observations_osservazioni!AE222,Rust_spore_type_mapping,2,FALSE)&amp;"", "")</f>
        <v/>
      </c>
      <c r="AK219" t="str">
        <f>TRIM(Funde_observations_osservazioni!AU222)</f>
        <v/>
      </c>
      <c r="AL219" t="str">
        <f>TRIM( Funde_observations_osservazioni!AH222)</f>
        <v/>
      </c>
      <c r="AM219" t="str">
        <f>TRIM(Funde_observations_osservazioni!AI222)</f>
        <v/>
      </c>
      <c r="AN219" t="str">
        <f ca="1">IFERROR(VLOOKUP(Funde_observations_osservazioni!AG222,Table28_Herbaria[],2,FALSE)&amp;"", "")</f>
        <v/>
      </c>
      <c r="AO219" t="str">
        <f ca="1">IFERROR(VLOOKUP(Funde_observations_osservazioni!AF222,Beleg_mapping,2,FALSE)&amp;"","")</f>
        <v/>
      </c>
      <c r="AP219" t="str">
        <f>IFERROR(VLOOKUP(Funde_observations_osservazioni!AJ222,Tabelle10_literature[],2,FALSE)&amp;"", "")</f>
        <v/>
      </c>
      <c r="AQ219" t="str">
        <f>TRIM(Funde_observations_osservazioni!AV222)</f>
        <v/>
      </c>
      <c r="AR219" t="str">
        <f ca="1">IFERROR(VLOOKUP(Funde_observations_osservazioni!AK222,Rest_mapping,2,0)&amp;"","")</f>
        <v/>
      </c>
      <c r="AS219" t="str">
        <f ca="1">IFERROR(VLOOKUP(Funde_observations_osservazioni!AL222,Oeff_privat_mapping,2,0)&amp;"","")</f>
        <v/>
      </c>
      <c r="AT219" t="str">
        <f ca="1">IFERROR(VLOOKUP(Funde_observations_osservazioni!AM222,Namen_pub_mapping,2,0)&amp;"","")</f>
        <v/>
      </c>
    </row>
    <row r="220" spans="2:46" x14ac:dyDescent="0.45">
      <c r="B220" t="str">
        <f>TRIM(Funde_observations_osservazioni!B223)</f>
        <v/>
      </c>
      <c r="C220" t="str">
        <f>TRIM(Funde_observations_osservazioni!C223)</f>
        <v/>
      </c>
      <c r="D220" t="str">
        <f>TRIM(Funde_observations_osservazioni!D223)</f>
        <v/>
      </c>
      <c r="E220" t="str">
        <f>TRIM(Funde_observations_osservazioni!AN223)</f>
        <v/>
      </c>
      <c r="F220" t="str">
        <f>TRIM(Funde_observations_osservazioni!AO223)</f>
        <v/>
      </c>
      <c r="G220" t="str">
        <f>TRIM(Funde_observations_osservazioni!AP223)</f>
        <v/>
      </c>
      <c r="H220" t="str">
        <f>TRIM(Funde_observations_osservazioni!AQ223)</f>
        <v/>
      </c>
      <c r="I220" t="str">
        <f>TRIM(Funde_observations_osservazioni!AR223)</f>
        <v/>
      </c>
      <c r="J220" t="str">
        <f>TRIM(Funde_observations_osservazioni!AS223)</f>
        <v/>
      </c>
      <c r="K220" t="str">
        <f>IFERROR(VLOOKUP(Funde_observations_osservazioni!E223,Table31_Praezis[], 2, FALSE)&amp;"", "")</f>
        <v/>
      </c>
      <c r="L220" t="str">
        <f>TRIM(Funde_observations_osservazioni!AT223)</f>
        <v/>
      </c>
      <c r="M220" t="str">
        <f>TRIM(Funde_observations_osservazioni!F223)</f>
        <v/>
      </c>
      <c r="N220" t="str">
        <f>TRIM(Funde_observations_osservazioni!G223)</f>
        <v/>
      </c>
      <c r="O220" t="str">
        <f>TRIM(Funde_observations_osservazioni!H223)</f>
        <v/>
      </c>
      <c r="P220" s="161" t="str">
        <f>IF(Funde_observations_osservazioni!I223=0, "", TEXT(Funde_observations_osservazioni!I223,"dd/mm/yyyy"))</f>
        <v/>
      </c>
      <c r="Q220" t="str">
        <f>IFERROR(VLOOKUP(Funde_observations_osservazioni!J223,Table32_Datkante[],2,FALSE)&amp;"",  "")</f>
        <v/>
      </c>
      <c r="R220" t="str">
        <f>Funde_observations_osservazioni!K223&amp;""</f>
        <v/>
      </c>
      <c r="S220" t="str">
        <f>Funde_observations_osservazioni!L223&amp;""</f>
        <v/>
      </c>
      <c r="T220" t="str">
        <f>Funde_observations_osservazioni!N223&amp;""</f>
        <v/>
      </c>
      <c r="U220" t="str">
        <f>Funde_observations_osservazioni!O223&amp;""</f>
        <v/>
      </c>
      <c r="V220" t="str">
        <f>Funde_observations_osservazioni!P223&amp;""</f>
        <v/>
      </c>
      <c r="W220" t="str">
        <f ca="1">IFERROR(VLOOKUP(Funde_observations_osservazioni!V223,Table30_Delarze[],2,FALSE)&amp;"", "")</f>
        <v/>
      </c>
      <c r="X220" t="str">
        <f>IFERROR(VLOOKUP(Funde_observations_osservazioni!R223,Table6_Subgrob[],2,FALSE)&amp;"","")</f>
        <v/>
      </c>
      <c r="Y220" t="str">
        <f>IFERROR(VLOOKUP(Funde_observations_osservazioni!S223,#REF!,2,FALSE)&amp;"", "")</f>
        <v/>
      </c>
      <c r="Z220" t="str">
        <f ca="1">IFERROR(VLOOKUP(Funde_observations_osservazioni!W223,Table245_Host_tree[],2,FALSE)&amp;"", "")</f>
        <v/>
      </c>
      <c r="AA220" t="str">
        <f>TRIM(Funde_observations_osservazioni!X223)</f>
        <v/>
      </c>
      <c r="AB220" t="str">
        <f>TRIM(Funde_observations_osservazioni!Y223)</f>
        <v/>
      </c>
      <c r="AC220" t="str">
        <f ca="1">IFERROR(VLOOKUP(Funde_observations_osservazioni!T223,Holzabgr_mapping,2,FALSE)&amp;"", "")</f>
        <v/>
      </c>
      <c r="AD220" t="str">
        <f ca="1">IFERROR(VLOOKUP(Funde_observations_osservazioni!U223,Holzqual_mapping,2,FALSE)&amp;"", "")</f>
        <v/>
      </c>
      <c r="AE220" t="str">
        <f ca="1">IFERROR(VLOOKUP(Funde_observations_osservazioni!Z223,Table24_Near_tree[],2,FALSE)&amp;"", "")</f>
        <v/>
      </c>
      <c r="AF220" t="str">
        <f ca="1">IFERROR(VLOOKUP(Funde_observations_osservazioni!AA223,Table24_Near_tree[],2,FALSE)&amp;"", "")</f>
        <v/>
      </c>
      <c r="AG220" t="str">
        <f ca="1">IFERROR(VLOOKUP(Funde_observations_osservazioni!AB223,Table24_Near_tree[],2,FALSE)&amp;"", "")</f>
        <v/>
      </c>
      <c r="AH220" t="str">
        <f ca="1">IFERROR(VLOOKUP(Funde_observations_osservazioni!AC223,Anzfrk_mapping,2,FALSE)&amp;"", "")</f>
        <v/>
      </c>
      <c r="AI220" t="str">
        <f ca="1">IFERROR(VLOOKUP(Funde_observations_osservazioni!AD223,Sex_stage_mapping,2,FALSE)&amp;"", "")</f>
        <v/>
      </c>
      <c r="AJ220" t="str">
        <f ca="1">IFERROR(VLOOKUP(Funde_observations_osservazioni!AE223,Rust_spore_type_mapping,2,FALSE)&amp;"", "")</f>
        <v/>
      </c>
      <c r="AK220" t="str">
        <f>TRIM(Funde_observations_osservazioni!AU223)</f>
        <v/>
      </c>
      <c r="AL220" t="str">
        <f>TRIM( Funde_observations_osservazioni!AH223)</f>
        <v/>
      </c>
      <c r="AM220" t="str">
        <f>TRIM(Funde_observations_osservazioni!AI223)</f>
        <v/>
      </c>
      <c r="AN220" t="str">
        <f ca="1">IFERROR(VLOOKUP(Funde_observations_osservazioni!AG223,Table28_Herbaria[],2,FALSE)&amp;"", "")</f>
        <v/>
      </c>
      <c r="AO220" t="str">
        <f ca="1">IFERROR(VLOOKUP(Funde_observations_osservazioni!AF223,Beleg_mapping,2,FALSE)&amp;"","")</f>
        <v/>
      </c>
      <c r="AP220" t="str">
        <f>IFERROR(VLOOKUP(Funde_observations_osservazioni!AJ223,Tabelle10_literature[],2,FALSE)&amp;"", "")</f>
        <v/>
      </c>
      <c r="AQ220" t="str">
        <f>TRIM(Funde_observations_osservazioni!AV223)</f>
        <v/>
      </c>
      <c r="AR220" t="str">
        <f ca="1">IFERROR(VLOOKUP(Funde_observations_osservazioni!AK223,Rest_mapping,2,0)&amp;"","")</f>
        <v/>
      </c>
      <c r="AS220" t="str">
        <f ca="1">IFERROR(VLOOKUP(Funde_observations_osservazioni!AL223,Oeff_privat_mapping,2,0)&amp;"","")</f>
        <v/>
      </c>
      <c r="AT220" t="str">
        <f ca="1">IFERROR(VLOOKUP(Funde_observations_osservazioni!AM223,Namen_pub_mapping,2,0)&amp;"","")</f>
        <v/>
      </c>
    </row>
    <row r="221" spans="2:46" x14ac:dyDescent="0.45">
      <c r="B221" t="str">
        <f>TRIM(Funde_observations_osservazioni!B224)</f>
        <v/>
      </c>
      <c r="C221" t="str">
        <f>TRIM(Funde_observations_osservazioni!C224)</f>
        <v/>
      </c>
      <c r="D221" t="str">
        <f>TRIM(Funde_observations_osservazioni!D224)</f>
        <v/>
      </c>
      <c r="E221" t="str">
        <f>TRIM(Funde_observations_osservazioni!AN224)</f>
        <v/>
      </c>
      <c r="F221" t="str">
        <f>TRIM(Funde_observations_osservazioni!AO224)</f>
        <v/>
      </c>
      <c r="G221" t="str">
        <f>TRIM(Funde_observations_osservazioni!AP224)</f>
        <v/>
      </c>
      <c r="H221" t="str">
        <f>TRIM(Funde_observations_osservazioni!AQ224)</f>
        <v/>
      </c>
      <c r="I221" t="str">
        <f>TRIM(Funde_observations_osservazioni!AR224)</f>
        <v/>
      </c>
      <c r="J221" t="str">
        <f>TRIM(Funde_observations_osservazioni!AS224)</f>
        <v/>
      </c>
      <c r="K221" t="str">
        <f>IFERROR(VLOOKUP(Funde_observations_osservazioni!E224,Table31_Praezis[], 2, FALSE)&amp;"", "")</f>
        <v/>
      </c>
      <c r="L221" t="str">
        <f>TRIM(Funde_observations_osservazioni!AT224)</f>
        <v/>
      </c>
      <c r="M221" t="str">
        <f>TRIM(Funde_observations_osservazioni!F224)</f>
        <v/>
      </c>
      <c r="N221" t="str">
        <f>TRIM(Funde_observations_osservazioni!G224)</f>
        <v/>
      </c>
      <c r="O221" t="str">
        <f>TRIM(Funde_observations_osservazioni!H224)</f>
        <v/>
      </c>
      <c r="P221" s="161" t="str">
        <f>IF(Funde_observations_osservazioni!I224=0, "", TEXT(Funde_observations_osservazioni!I224,"dd/mm/yyyy"))</f>
        <v/>
      </c>
      <c r="Q221" t="str">
        <f>IFERROR(VLOOKUP(Funde_observations_osservazioni!J224,Table32_Datkante[],2,FALSE)&amp;"",  "")</f>
        <v/>
      </c>
      <c r="R221" t="str">
        <f>Funde_observations_osservazioni!K224&amp;""</f>
        <v/>
      </c>
      <c r="S221" t="str">
        <f>Funde_observations_osservazioni!L224&amp;""</f>
        <v/>
      </c>
      <c r="T221" t="str">
        <f>Funde_observations_osservazioni!N224&amp;""</f>
        <v/>
      </c>
      <c r="U221" t="str">
        <f>Funde_observations_osservazioni!O224&amp;""</f>
        <v/>
      </c>
      <c r="V221" t="str">
        <f>Funde_observations_osservazioni!P224&amp;""</f>
        <v/>
      </c>
      <c r="W221" t="str">
        <f ca="1">IFERROR(VLOOKUP(Funde_observations_osservazioni!V224,Table30_Delarze[],2,FALSE)&amp;"", "")</f>
        <v/>
      </c>
      <c r="X221" t="str">
        <f>IFERROR(VLOOKUP(Funde_observations_osservazioni!R224,Table6_Subgrob[],2,FALSE)&amp;"","")</f>
        <v/>
      </c>
      <c r="Y221" t="str">
        <f>IFERROR(VLOOKUP(Funde_observations_osservazioni!S224,#REF!,2,FALSE)&amp;"", "")</f>
        <v/>
      </c>
      <c r="Z221" t="str">
        <f ca="1">IFERROR(VLOOKUP(Funde_observations_osservazioni!W224,Table245_Host_tree[],2,FALSE)&amp;"", "")</f>
        <v/>
      </c>
      <c r="AA221" t="str">
        <f>TRIM(Funde_observations_osservazioni!X224)</f>
        <v/>
      </c>
      <c r="AB221" t="str">
        <f>TRIM(Funde_observations_osservazioni!Y224)</f>
        <v/>
      </c>
      <c r="AC221" t="str">
        <f ca="1">IFERROR(VLOOKUP(Funde_observations_osservazioni!T224,Holzabgr_mapping,2,FALSE)&amp;"", "")</f>
        <v/>
      </c>
      <c r="AD221" t="str">
        <f ca="1">IFERROR(VLOOKUP(Funde_observations_osservazioni!U224,Holzqual_mapping,2,FALSE)&amp;"", "")</f>
        <v/>
      </c>
      <c r="AE221" t="str">
        <f ca="1">IFERROR(VLOOKUP(Funde_observations_osservazioni!Z224,Table24_Near_tree[],2,FALSE)&amp;"", "")</f>
        <v/>
      </c>
      <c r="AF221" t="str">
        <f ca="1">IFERROR(VLOOKUP(Funde_observations_osservazioni!AA224,Table24_Near_tree[],2,FALSE)&amp;"", "")</f>
        <v/>
      </c>
      <c r="AG221" t="str">
        <f ca="1">IFERROR(VLOOKUP(Funde_observations_osservazioni!AB224,Table24_Near_tree[],2,FALSE)&amp;"", "")</f>
        <v/>
      </c>
      <c r="AH221" t="str">
        <f ca="1">IFERROR(VLOOKUP(Funde_observations_osservazioni!AC224,Anzfrk_mapping,2,FALSE)&amp;"", "")</f>
        <v/>
      </c>
      <c r="AI221" t="str">
        <f ca="1">IFERROR(VLOOKUP(Funde_observations_osservazioni!AD224,Sex_stage_mapping,2,FALSE)&amp;"", "")</f>
        <v/>
      </c>
      <c r="AJ221" t="str">
        <f ca="1">IFERROR(VLOOKUP(Funde_observations_osservazioni!AE224,Rust_spore_type_mapping,2,FALSE)&amp;"", "")</f>
        <v/>
      </c>
      <c r="AK221" t="str">
        <f>TRIM(Funde_observations_osservazioni!AU224)</f>
        <v/>
      </c>
      <c r="AL221" t="str">
        <f>TRIM( Funde_observations_osservazioni!AH224)</f>
        <v/>
      </c>
      <c r="AM221" t="str">
        <f>TRIM(Funde_observations_osservazioni!AI224)</f>
        <v/>
      </c>
      <c r="AN221" t="str">
        <f ca="1">IFERROR(VLOOKUP(Funde_observations_osservazioni!AG224,Table28_Herbaria[],2,FALSE)&amp;"", "")</f>
        <v/>
      </c>
      <c r="AO221" t="str">
        <f ca="1">IFERROR(VLOOKUP(Funde_observations_osservazioni!AF224,Beleg_mapping,2,FALSE)&amp;"","")</f>
        <v/>
      </c>
      <c r="AP221" t="str">
        <f>IFERROR(VLOOKUP(Funde_observations_osservazioni!AJ224,Tabelle10_literature[],2,FALSE)&amp;"", "")</f>
        <v/>
      </c>
      <c r="AQ221" t="str">
        <f>TRIM(Funde_observations_osservazioni!AV224)</f>
        <v/>
      </c>
      <c r="AR221" t="str">
        <f ca="1">IFERROR(VLOOKUP(Funde_observations_osservazioni!AK224,Rest_mapping,2,0)&amp;"","")</f>
        <v/>
      </c>
      <c r="AS221" t="str">
        <f ca="1">IFERROR(VLOOKUP(Funde_observations_osservazioni!AL224,Oeff_privat_mapping,2,0)&amp;"","")</f>
        <v/>
      </c>
      <c r="AT221" t="str">
        <f ca="1">IFERROR(VLOOKUP(Funde_observations_osservazioni!AM224,Namen_pub_mapping,2,0)&amp;"","")</f>
        <v/>
      </c>
    </row>
    <row r="222" spans="2:46" x14ac:dyDescent="0.45">
      <c r="B222" t="str">
        <f>TRIM(Funde_observations_osservazioni!B225)</f>
        <v/>
      </c>
      <c r="C222" t="str">
        <f>TRIM(Funde_observations_osservazioni!C225)</f>
        <v/>
      </c>
      <c r="D222" t="str">
        <f>TRIM(Funde_observations_osservazioni!D225)</f>
        <v/>
      </c>
      <c r="E222" t="str">
        <f>TRIM(Funde_observations_osservazioni!AN225)</f>
        <v/>
      </c>
      <c r="F222" t="str">
        <f>TRIM(Funde_observations_osservazioni!AO225)</f>
        <v/>
      </c>
      <c r="G222" t="str">
        <f>TRIM(Funde_observations_osservazioni!AP225)</f>
        <v/>
      </c>
      <c r="H222" t="str">
        <f>TRIM(Funde_observations_osservazioni!AQ225)</f>
        <v/>
      </c>
      <c r="I222" t="str">
        <f>TRIM(Funde_observations_osservazioni!AR225)</f>
        <v/>
      </c>
      <c r="J222" t="str">
        <f>TRIM(Funde_observations_osservazioni!AS225)</f>
        <v/>
      </c>
      <c r="K222" t="str">
        <f>IFERROR(VLOOKUP(Funde_observations_osservazioni!E225,Table31_Praezis[], 2, FALSE)&amp;"", "")</f>
        <v/>
      </c>
      <c r="L222" t="str">
        <f>TRIM(Funde_observations_osservazioni!AT225)</f>
        <v/>
      </c>
      <c r="M222" t="str">
        <f>TRIM(Funde_observations_osservazioni!F225)</f>
        <v/>
      </c>
      <c r="N222" t="str">
        <f>TRIM(Funde_observations_osservazioni!G225)</f>
        <v/>
      </c>
      <c r="O222" t="str">
        <f>TRIM(Funde_observations_osservazioni!H225)</f>
        <v/>
      </c>
      <c r="P222" s="161" t="str">
        <f>IF(Funde_observations_osservazioni!I225=0, "", TEXT(Funde_observations_osservazioni!I225,"dd/mm/yyyy"))</f>
        <v/>
      </c>
      <c r="Q222" t="str">
        <f>IFERROR(VLOOKUP(Funde_observations_osservazioni!J225,Table32_Datkante[],2,FALSE)&amp;"",  "")</f>
        <v/>
      </c>
      <c r="R222" t="str">
        <f>Funde_observations_osservazioni!K225&amp;""</f>
        <v/>
      </c>
      <c r="S222" t="str">
        <f>Funde_observations_osservazioni!L225&amp;""</f>
        <v/>
      </c>
      <c r="T222" t="str">
        <f>Funde_observations_osservazioni!N225&amp;""</f>
        <v/>
      </c>
      <c r="U222" t="str">
        <f>Funde_observations_osservazioni!O225&amp;""</f>
        <v/>
      </c>
      <c r="V222" t="str">
        <f>Funde_observations_osservazioni!P225&amp;""</f>
        <v/>
      </c>
      <c r="W222" t="str">
        <f ca="1">IFERROR(VLOOKUP(Funde_observations_osservazioni!V225,Table30_Delarze[],2,FALSE)&amp;"", "")</f>
        <v/>
      </c>
      <c r="X222" t="str">
        <f>IFERROR(VLOOKUP(Funde_observations_osservazioni!R225,Table6_Subgrob[],2,FALSE)&amp;"","")</f>
        <v/>
      </c>
      <c r="Y222" t="str">
        <f>IFERROR(VLOOKUP(Funde_observations_osservazioni!S225,#REF!,2,FALSE)&amp;"", "")</f>
        <v/>
      </c>
      <c r="Z222" t="str">
        <f ca="1">IFERROR(VLOOKUP(Funde_observations_osservazioni!W225,Table245_Host_tree[],2,FALSE)&amp;"", "")</f>
        <v/>
      </c>
      <c r="AA222" t="str">
        <f>TRIM(Funde_observations_osservazioni!X225)</f>
        <v/>
      </c>
      <c r="AB222" t="str">
        <f>TRIM(Funde_observations_osservazioni!Y225)</f>
        <v/>
      </c>
      <c r="AC222" t="str">
        <f ca="1">IFERROR(VLOOKUP(Funde_observations_osservazioni!T225,Holzabgr_mapping,2,FALSE)&amp;"", "")</f>
        <v/>
      </c>
      <c r="AD222" t="str">
        <f ca="1">IFERROR(VLOOKUP(Funde_observations_osservazioni!U225,Holzqual_mapping,2,FALSE)&amp;"", "")</f>
        <v/>
      </c>
      <c r="AE222" t="str">
        <f ca="1">IFERROR(VLOOKUP(Funde_observations_osservazioni!Z225,Table24_Near_tree[],2,FALSE)&amp;"", "")</f>
        <v/>
      </c>
      <c r="AF222" t="str">
        <f ca="1">IFERROR(VLOOKUP(Funde_observations_osservazioni!AA225,Table24_Near_tree[],2,FALSE)&amp;"", "")</f>
        <v/>
      </c>
      <c r="AG222" t="str">
        <f ca="1">IFERROR(VLOOKUP(Funde_observations_osservazioni!AB225,Table24_Near_tree[],2,FALSE)&amp;"", "")</f>
        <v/>
      </c>
      <c r="AH222" t="str">
        <f ca="1">IFERROR(VLOOKUP(Funde_observations_osservazioni!AC225,Anzfrk_mapping,2,FALSE)&amp;"", "")</f>
        <v/>
      </c>
      <c r="AI222" t="str">
        <f ca="1">IFERROR(VLOOKUP(Funde_observations_osservazioni!AD225,Sex_stage_mapping,2,FALSE)&amp;"", "")</f>
        <v/>
      </c>
      <c r="AJ222" t="str">
        <f ca="1">IFERROR(VLOOKUP(Funde_observations_osservazioni!AE225,Rust_spore_type_mapping,2,FALSE)&amp;"", "")</f>
        <v/>
      </c>
      <c r="AK222" t="str">
        <f>TRIM(Funde_observations_osservazioni!AU225)</f>
        <v/>
      </c>
      <c r="AL222" t="str">
        <f>TRIM( Funde_observations_osservazioni!AH225)</f>
        <v/>
      </c>
      <c r="AM222" t="str">
        <f>TRIM(Funde_observations_osservazioni!AI225)</f>
        <v/>
      </c>
      <c r="AN222" t="str">
        <f ca="1">IFERROR(VLOOKUP(Funde_observations_osservazioni!AG225,Table28_Herbaria[],2,FALSE)&amp;"", "")</f>
        <v/>
      </c>
      <c r="AO222" t="str">
        <f ca="1">IFERROR(VLOOKUP(Funde_observations_osservazioni!AF225,Beleg_mapping,2,FALSE)&amp;"","")</f>
        <v/>
      </c>
      <c r="AP222" t="str">
        <f>IFERROR(VLOOKUP(Funde_observations_osservazioni!AJ225,Tabelle10_literature[],2,FALSE)&amp;"", "")</f>
        <v/>
      </c>
      <c r="AQ222" t="str">
        <f>TRIM(Funde_observations_osservazioni!AV225)</f>
        <v/>
      </c>
      <c r="AR222" t="str">
        <f ca="1">IFERROR(VLOOKUP(Funde_observations_osservazioni!AK225,Rest_mapping,2,0)&amp;"","")</f>
        <v/>
      </c>
      <c r="AS222" t="str">
        <f ca="1">IFERROR(VLOOKUP(Funde_observations_osservazioni!AL225,Oeff_privat_mapping,2,0)&amp;"","")</f>
        <v/>
      </c>
      <c r="AT222" t="str">
        <f ca="1">IFERROR(VLOOKUP(Funde_observations_osservazioni!AM225,Namen_pub_mapping,2,0)&amp;"","")</f>
        <v/>
      </c>
    </row>
    <row r="223" spans="2:46" x14ac:dyDescent="0.45">
      <c r="B223" t="str">
        <f>TRIM(Funde_observations_osservazioni!B226)</f>
        <v/>
      </c>
      <c r="C223" t="str">
        <f>TRIM(Funde_observations_osservazioni!C226)</f>
        <v/>
      </c>
      <c r="D223" t="str">
        <f>TRIM(Funde_observations_osservazioni!D226)</f>
        <v/>
      </c>
      <c r="E223" t="str">
        <f>TRIM(Funde_observations_osservazioni!AN226)</f>
        <v/>
      </c>
      <c r="F223" t="str">
        <f>TRIM(Funde_observations_osservazioni!AO226)</f>
        <v/>
      </c>
      <c r="G223" t="str">
        <f>TRIM(Funde_observations_osservazioni!AP226)</f>
        <v/>
      </c>
      <c r="H223" t="str">
        <f>TRIM(Funde_observations_osservazioni!AQ226)</f>
        <v/>
      </c>
      <c r="I223" t="str">
        <f>TRIM(Funde_observations_osservazioni!AR226)</f>
        <v/>
      </c>
      <c r="J223" t="str">
        <f>TRIM(Funde_observations_osservazioni!AS226)</f>
        <v/>
      </c>
      <c r="K223" t="str">
        <f>IFERROR(VLOOKUP(Funde_observations_osservazioni!E226,Table31_Praezis[], 2, FALSE)&amp;"", "")</f>
        <v/>
      </c>
      <c r="L223" t="str">
        <f>TRIM(Funde_observations_osservazioni!AT226)</f>
        <v/>
      </c>
      <c r="M223" t="str">
        <f>TRIM(Funde_observations_osservazioni!F226)</f>
        <v/>
      </c>
      <c r="N223" t="str">
        <f>TRIM(Funde_observations_osservazioni!G226)</f>
        <v/>
      </c>
      <c r="O223" t="str">
        <f>TRIM(Funde_observations_osservazioni!H226)</f>
        <v/>
      </c>
      <c r="P223" s="161" t="str">
        <f>IF(Funde_observations_osservazioni!I226=0, "", TEXT(Funde_observations_osservazioni!I226,"dd/mm/yyyy"))</f>
        <v/>
      </c>
      <c r="Q223" t="str">
        <f>IFERROR(VLOOKUP(Funde_observations_osservazioni!J226,Table32_Datkante[],2,FALSE)&amp;"",  "")</f>
        <v/>
      </c>
      <c r="R223" t="str">
        <f>Funde_observations_osservazioni!K226&amp;""</f>
        <v/>
      </c>
      <c r="S223" t="str">
        <f>Funde_observations_osservazioni!L226&amp;""</f>
        <v/>
      </c>
      <c r="T223" t="str">
        <f>Funde_observations_osservazioni!N226&amp;""</f>
        <v/>
      </c>
      <c r="U223" t="str">
        <f>Funde_observations_osservazioni!O226&amp;""</f>
        <v/>
      </c>
      <c r="V223" t="str">
        <f>Funde_observations_osservazioni!P226&amp;""</f>
        <v/>
      </c>
      <c r="W223" t="str">
        <f ca="1">IFERROR(VLOOKUP(Funde_observations_osservazioni!V226,Table30_Delarze[],2,FALSE)&amp;"", "")</f>
        <v/>
      </c>
      <c r="X223" t="str">
        <f>IFERROR(VLOOKUP(Funde_observations_osservazioni!R226,Table6_Subgrob[],2,FALSE)&amp;"","")</f>
        <v/>
      </c>
      <c r="Y223" t="str">
        <f>IFERROR(VLOOKUP(Funde_observations_osservazioni!S226,#REF!,2,FALSE)&amp;"", "")</f>
        <v/>
      </c>
      <c r="Z223" t="str">
        <f ca="1">IFERROR(VLOOKUP(Funde_observations_osservazioni!W226,Table245_Host_tree[],2,FALSE)&amp;"", "")</f>
        <v/>
      </c>
      <c r="AA223" t="str">
        <f>TRIM(Funde_observations_osservazioni!X226)</f>
        <v/>
      </c>
      <c r="AB223" t="str">
        <f>TRIM(Funde_observations_osservazioni!Y226)</f>
        <v/>
      </c>
      <c r="AC223" t="str">
        <f ca="1">IFERROR(VLOOKUP(Funde_observations_osservazioni!T226,Holzabgr_mapping,2,FALSE)&amp;"", "")</f>
        <v/>
      </c>
      <c r="AD223" t="str">
        <f ca="1">IFERROR(VLOOKUP(Funde_observations_osservazioni!U226,Holzqual_mapping,2,FALSE)&amp;"", "")</f>
        <v/>
      </c>
      <c r="AE223" t="str">
        <f ca="1">IFERROR(VLOOKUP(Funde_observations_osservazioni!Z226,Table24_Near_tree[],2,FALSE)&amp;"", "")</f>
        <v/>
      </c>
      <c r="AF223" t="str">
        <f ca="1">IFERROR(VLOOKUP(Funde_observations_osservazioni!AA226,Table24_Near_tree[],2,FALSE)&amp;"", "")</f>
        <v/>
      </c>
      <c r="AG223" t="str">
        <f ca="1">IFERROR(VLOOKUP(Funde_observations_osservazioni!AB226,Table24_Near_tree[],2,FALSE)&amp;"", "")</f>
        <v/>
      </c>
      <c r="AH223" t="str">
        <f ca="1">IFERROR(VLOOKUP(Funde_observations_osservazioni!AC226,Anzfrk_mapping,2,FALSE)&amp;"", "")</f>
        <v/>
      </c>
      <c r="AI223" t="str">
        <f ca="1">IFERROR(VLOOKUP(Funde_observations_osservazioni!AD226,Sex_stage_mapping,2,FALSE)&amp;"", "")</f>
        <v/>
      </c>
      <c r="AJ223" t="str">
        <f ca="1">IFERROR(VLOOKUP(Funde_observations_osservazioni!AE226,Rust_spore_type_mapping,2,FALSE)&amp;"", "")</f>
        <v/>
      </c>
      <c r="AK223" t="str">
        <f>TRIM(Funde_observations_osservazioni!AU226)</f>
        <v/>
      </c>
      <c r="AL223" t="str">
        <f>TRIM( Funde_observations_osservazioni!AH226)</f>
        <v/>
      </c>
      <c r="AM223" t="str">
        <f>TRIM(Funde_observations_osservazioni!AI226)</f>
        <v/>
      </c>
      <c r="AN223" t="str">
        <f ca="1">IFERROR(VLOOKUP(Funde_observations_osservazioni!AG226,Table28_Herbaria[],2,FALSE)&amp;"", "")</f>
        <v/>
      </c>
      <c r="AO223" t="str">
        <f ca="1">IFERROR(VLOOKUP(Funde_observations_osservazioni!AF226,Beleg_mapping,2,FALSE)&amp;"","")</f>
        <v/>
      </c>
      <c r="AP223" t="str">
        <f>IFERROR(VLOOKUP(Funde_observations_osservazioni!AJ226,Tabelle10_literature[],2,FALSE)&amp;"", "")</f>
        <v/>
      </c>
      <c r="AQ223" t="str">
        <f>TRIM(Funde_observations_osservazioni!AV226)</f>
        <v/>
      </c>
      <c r="AR223" t="str">
        <f ca="1">IFERROR(VLOOKUP(Funde_observations_osservazioni!AK226,Rest_mapping,2,0)&amp;"","")</f>
        <v/>
      </c>
      <c r="AS223" t="str">
        <f ca="1">IFERROR(VLOOKUP(Funde_observations_osservazioni!AL226,Oeff_privat_mapping,2,0)&amp;"","")</f>
        <v/>
      </c>
      <c r="AT223" t="str">
        <f ca="1">IFERROR(VLOOKUP(Funde_observations_osservazioni!AM226,Namen_pub_mapping,2,0)&amp;"","")</f>
        <v/>
      </c>
    </row>
    <row r="224" spans="2:46" x14ac:dyDescent="0.45">
      <c r="B224" t="str">
        <f>TRIM(Funde_observations_osservazioni!B227)</f>
        <v/>
      </c>
      <c r="C224" t="str">
        <f>TRIM(Funde_observations_osservazioni!C227)</f>
        <v/>
      </c>
      <c r="D224" t="str">
        <f>TRIM(Funde_observations_osservazioni!D227)</f>
        <v/>
      </c>
      <c r="E224" t="str">
        <f>TRIM(Funde_observations_osservazioni!AN227)</f>
        <v/>
      </c>
      <c r="F224" t="str">
        <f>TRIM(Funde_observations_osservazioni!AO227)</f>
        <v/>
      </c>
      <c r="G224" t="str">
        <f>TRIM(Funde_observations_osservazioni!AP227)</f>
        <v/>
      </c>
      <c r="H224" t="str">
        <f>TRIM(Funde_observations_osservazioni!AQ227)</f>
        <v/>
      </c>
      <c r="I224" t="str">
        <f>TRIM(Funde_observations_osservazioni!AR227)</f>
        <v/>
      </c>
      <c r="J224" t="str">
        <f>TRIM(Funde_observations_osservazioni!AS227)</f>
        <v/>
      </c>
      <c r="K224" t="str">
        <f>IFERROR(VLOOKUP(Funde_observations_osservazioni!E227,Table31_Praezis[], 2, FALSE)&amp;"", "")</f>
        <v/>
      </c>
      <c r="L224" t="str">
        <f>TRIM(Funde_observations_osservazioni!AT227)</f>
        <v/>
      </c>
      <c r="M224" t="str">
        <f>TRIM(Funde_observations_osservazioni!F227)</f>
        <v/>
      </c>
      <c r="N224" t="str">
        <f>TRIM(Funde_observations_osservazioni!G227)</f>
        <v/>
      </c>
      <c r="O224" t="str">
        <f>TRIM(Funde_observations_osservazioni!H227)</f>
        <v/>
      </c>
      <c r="P224" s="161" t="str">
        <f>IF(Funde_observations_osservazioni!I227=0, "", TEXT(Funde_observations_osservazioni!I227,"dd/mm/yyyy"))</f>
        <v/>
      </c>
      <c r="Q224" t="str">
        <f>IFERROR(VLOOKUP(Funde_observations_osservazioni!J227,Table32_Datkante[],2,FALSE)&amp;"",  "")</f>
        <v/>
      </c>
      <c r="R224" t="str">
        <f>Funde_observations_osservazioni!K227&amp;""</f>
        <v/>
      </c>
      <c r="S224" t="str">
        <f>Funde_observations_osservazioni!L227&amp;""</f>
        <v/>
      </c>
      <c r="T224" t="str">
        <f>Funde_observations_osservazioni!N227&amp;""</f>
        <v/>
      </c>
      <c r="U224" t="str">
        <f>Funde_observations_osservazioni!O227&amp;""</f>
        <v/>
      </c>
      <c r="V224" t="str">
        <f>Funde_observations_osservazioni!P227&amp;""</f>
        <v/>
      </c>
      <c r="W224" t="str">
        <f ca="1">IFERROR(VLOOKUP(Funde_observations_osservazioni!V227,Table30_Delarze[],2,FALSE)&amp;"", "")</f>
        <v/>
      </c>
      <c r="X224" t="str">
        <f>IFERROR(VLOOKUP(Funde_observations_osservazioni!R227,Table6_Subgrob[],2,FALSE)&amp;"","")</f>
        <v/>
      </c>
      <c r="Y224" t="str">
        <f>IFERROR(VLOOKUP(Funde_observations_osservazioni!S227,#REF!,2,FALSE)&amp;"", "")</f>
        <v/>
      </c>
      <c r="Z224" t="str">
        <f ca="1">IFERROR(VLOOKUP(Funde_observations_osservazioni!W227,Table245_Host_tree[],2,FALSE)&amp;"", "")</f>
        <v/>
      </c>
      <c r="AA224" t="str">
        <f>TRIM(Funde_observations_osservazioni!X227)</f>
        <v/>
      </c>
      <c r="AB224" t="str">
        <f>TRIM(Funde_observations_osservazioni!Y227)</f>
        <v/>
      </c>
      <c r="AC224" t="str">
        <f ca="1">IFERROR(VLOOKUP(Funde_observations_osservazioni!T227,Holzabgr_mapping,2,FALSE)&amp;"", "")</f>
        <v/>
      </c>
      <c r="AD224" t="str">
        <f ca="1">IFERROR(VLOOKUP(Funde_observations_osservazioni!U227,Holzqual_mapping,2,FALSE)&amp;"", "")</f>
        <v/>
      </c>
      <c r="AE224" t="str">
        <f ca="1">IFERROR(VLOOKUP(Funde_observations_osservazioni!Z227,Table24_Near_tree[],2,FALSE)&amp;"", "")</f>
        <v/>
      </c>
      <c r="AF224" t="str">
        <f ca="1">IFERROR(VLOOKUP(Funde_observations_osservazioni!AA227,Table24_Near_tree[],2,FALSE)&amp;"", "")</f>
        <v/>
      </c>
      <c r="AG224" t="str">
        <f ca="1">IFERROR(VLOOKUP(Funde_observations_osservazioni!AB227,Table24_Near_tree[],2,FALSE)&amp;"", "")</f>
        <v/>
      </c>
      <c r="AH224" t="str">
        <f ca="1">IFERROR(VLOOKUP(Funde_observations_osservazioni!AC227,Anzfrk_mapping,2,FALSE)&amp;"", "")</f>
        <v/>
      </c>
      <c r="AI224" t="str">
        <f ca="1">IFERROR(VLOOKUP(Funde_observations_osservazioni!AD227,Sex_stage_mapping,2,FALSE)&amp;"", "")</f>
        <v/>
      </c>
      <c r="AJ224" t="str">
        <f ca="1">IFERROR(VLOOKUP(Funde_observations_osservazioni!AE227,Rust_spore_type_mapping,2,FALSE)&amp;"", "")</f>
        <v/>
      </c>
      <c r="AK224" t="str">
        <f>TRIM(Funde_observations_osservazioni!AU227)</f>
        <v/>
      </c>
      <c r="AL224" t="str">
        <f>TRIM( Funde_observations_osservazioni!AH227)</f>
        <v/>
      </c>
      <c r="AM224" t="str">
        <f>TRIM(Funde_observations_osservazioni!AI227)</f>
        <v/>
      </c>
      <c r="AN224" t="str">
        <f ca="1">IFERROR(VLOOKUP(Funde_observations_osservazioni!AG227,Table28_Herbaria[],2,FALSE)&amp;"", "")</f>
        <v/>
      </c>
      <c r="AO224" t="str">
        <f ca="1">IFERROR(VLOOKUP(Funde_observations_osservazioni!AF227,Beleg_mapping,2,FALSE)&amp;"","")</f>
        <v/>
      </c>
      <c r="AP224" t="str">
        <f>IFERROR(VLOOKUP(Funde_observations_osservazioni!AJ227,Tabelle10_literature[],2,FALSE)&amp;"", "")</f>
        <v/>
      </c>
      <c r="AQ224" t="str">
        <f>TRIM(Funde_observations_osservazioni!AV227)</f>
        <v/>
      </c>
      <c r="AR224" t="str">
        <f ca="1">IFERROR(VLOOKUP(Funde_observations_osservazioni!AK227,Rest_mapping,2,0)&amp;"","")</f>
        <v/>
      </c>
      <c r="AS224" t="str">
        <f ca="1">IFERROR(VLOOKUP(Funde_observations_osservazioni!AL227,Oeff_privat_mapping,2,0)&amp;"","")</f>
        <v/>
      </c>
      <c r="AT224" t="str">
        <f ca="1">IFERROR(VLOOKUP(Funde_observations_osservazioni!AM227,Namen_pub_mapping,2,0)&amp;"","")</f>
        <v/>
      </c>
    </row>
    <row r="225" spans="2:46" x14ac:dyDescent="0.45">
      <c r="B225" t="str">
        <f>TRIM(Funde_observations_osservazioni!B228)</f>
        <v/>
      </c>
      <c r="C225" t="str">
        <f>TRIM(Funde_observations_osservazioni!C228)</f>
        <v/>
      </c>
      <c r="D225" t="str">
        <f>TRIM(Funde_observations_osservazioni!D228)</f>
        <v/>
      </c>
      <c r="E225" t="str">
        <f>TRIM(Funde_observations_osservazioni!AN228)</f>
        <v/>
      </c>
      <c r="F225" t="str">
        <f>TRIM(Funde_observations_osservazioni!AO228)</f>
        <v/>
      </c>
      <c r="G225" t="str">
        <f>TRIM(Funde_observations_osservazioni!AP228)</f>
        <v/>
      </c>
      <c r="H225" t="str">
        <f>TRIM(Funde_observations_osservazioni!AQ228)</f>
        <v/>
      </c>
      <c r="I225" t="str">
        <f>TRIM(Funde_observations_osservazioni!AR228)</f>
        <v/>
      </c>
      <c r="J225" t="str">
        <f>TRIM(Funde_observations_osservazioni!AS228)</f>
        <v/>
      </c>
      <c r="K225" t="str">
        <f>IFERROR(VLOOKUP(Funde_observations_osservazioni!E228,Table31_Praezis[], 2, FALSE)&amp;"", "")</f>
        <v/>
      </c>
      <c r="L225" t="str">
        <f>TRIM(Funde_observations_osservazioni!AT228)</f>
        <v/>
      </c>
      <c r="M225" t="str">
        <f>TRIM(Funde_observations_osservazioni!F228)</f>
        <v/>
      </c>
      <c r="N225" t="str">
        <f>TRIM(Funde_observations_osservazioni!G228)</f>
        <v/>
      </c>
      <c r="O225" t="str">
        <f>TRIM(Funde_observations_osservazioni!H228)</f>
        <v/>
      </c>
      <c r="P225" s="161" t="str">
        <f>IF(Funde_observations_osservazioni!I228=0, "", TEXT(Funde_observations_osservazioni!I228,"dd/mm/yyyy"))</f>
        <v/>
      </c>
      <c r="Q225" t="str">
        <f>IFERROR(VLOOKUP(Funde_observations_osservazioni!J228,Table32_Datkante[],2,FALSE)&amp;"",  "")</f>
        <v/>
      </c>
      <c r="R225" t="str">
        <f>Funde_observations_osservazioni!K228&amp;""</f>
        <v/>
      </c>
      <c r="S225" t="str">
        <f>Funde_observations_osservazioni!L228&amp;""</f>
        <v/>
      </c>
      <c r="T225" t="str">
        <f>Funde_observations_osservazioni!N228&amp;""</f>
        <v/>
      </c>
      <c r="U225" t="str">
        <f>Funde_observations_osservazioni!O228&amp;""</f>
        <v/>
      </c>
      <c r="V225" t="str">
        <f>Funde_observations_osservazioni!P228&amp;""</f>
        <v/>
      </c>
      <c r="W225" t="str">
        <f ca="1">IFERROR(VLOOKUP(Funde_observations_osservazioni!V228,Table30_Delarze[],2,FALSE)&amp;"", "")</f>
        <v/>
      </c>
      <c r="X225" t="str">
        <f>IFERROR(VLOOKUP(Funde_observations_osservazioni!R228,Table6_Subgrob[],2,FALSE)&amp;"","")</f>
        <v/>
      </c>
      <c r="Y225" t="str">
        <f>IFERROR(VLOOKUP(Funde_observations_osservazioni!S228,#REF!,2,FALSE)&amp;"", "")</f>
        <v/>
      </c>
      <c r="Z225" t="str">
        <f ca="1">IFERROR(VLOOKUP(Funde_observations_osservazioni!W228,Table245_Host_tree[],2,FALSE)&amp;"", "")</f>
        <v/>
      </c>
      <c r="AA225" t="str">
        <f>TRIM(Funde_observations_osservazioni!X228)</f>
        <v/>
      </c>
      <c r="AB225" t="str">
        <f>TRIM(Funde_observations_osservazioni!Y228)</f>
        <v/>
      </c>
      <c r="AC225" t="str">
        <f ca="1">IFERROR(VLOOKUP(Funde_observations_osservazioni!T228,Holzabgr_mapping,2,FALSE)&amp;"", "")</f>
        <v/>
      </c>
      <c r="AD225" t="str">
        <f ca="1">IFERROR(VLOOKUP(Funde_observations_osservazioni!U228,Holzqual_mapping,2,FALSE)&amp;"", "")</f>
        <v/>
      </c>
      <c r="AE225" t="str">
        <f ca="1">IFERROR(VLOOKUP(Funde_observations_osservazioni!Z228,Table24_Near_tree[],2,FALSE)&amp;"", "")</f>
        <v/>
      </c>
      <c r="AF225" t="str">
        <f ca="1">IFERROR(VLOOKUP(Funde_observations_osservazioni!AA228,Table24_Near_tree[],2,FALSE)&amp;"", "")</f>
        <v/>
      </c>
      <c r="AG225" t="str">
        <f ca="1">IFERROR(VLOOKUP(Funde_observations_osservazioni!AB228,Table24_Near_tree[],2,FALSE)&amp;"", "")</f>
        <v/>
      </c>
      <c r="AH225" t="str">
        <f ca="1">IFERROR(VLOOKUP(Funde_observations_osservazioni!AC228,Anzfrk_mapping,2,FALSE)&amp;"", "")</f>
        <v/>
      </c>
      <c r="AI225" t="str">
        <f ca="1">IFERROR(VLOOKUP(Funde_observations_osservazioni!AD228,Sex_stage_mapping,2,FALSE)&amp;"", "")</f>
        <v/>
      </c>
      <c r="AJ225" t="str">
        <f ca="1">IFERROR(VLOOKUP(Funde_observations_osservazioni!AE228,Rust_spore_type_mapping,2,FALSE)&amp;"", "")</f>
        <v/>
      </c>
      <c r="AK225" t="str">
        <f>TRIM(Funde_observations_osservazioni!AU228)</f>
        <v/>
      </c>
      <c r="AL225" t="str">
        <f>TRIM( Funde_observations_osservazioni!AH228)</f>
        <v/>
      </c>
      <c r="AM225" t="str">
        <f>TRIM(Funde_observations_osservazioni!AI228)</f>
        <v/>
      </c>
      <c r="AN225" t="str">
        <f ca="1">IFERROR(VLOOKUP(Funde_observations_osservazioni!AG228,Table28_Herbaria[],2,FALSE)&amp;"", "")</f>
        <v/>
      </c>
      <c r="AO225" t="str">
        <f ca="1">IFERROR(VLOOKUP(Funde_observations_osservazioni!AF228,Beleg_mapping,2,FALSE)&amp;"","")</f>
        <v/>
      </c>
      <c r="AP225" t="str">
        <f>IFERROR(VLOOKUP(Funde_observations_osservazioni!AJ228,Tabelle10_literature[],2,FALSE)&amp;"", "")</f>
        <v/>
      </c>
      <c r="AQ225" t="str">
        <f>TRIM(Funde_observations_osservazioni!AV228)</f>
        <v/>
      </c>
      <c r="AR225" t="str">
        <f ca="1">IFERROR(VLOOKUP(Funde_observations_osservazioni!AK228,Rest_mapping,2,0)&amp;"","")</f>
        <v/>
      </c>
      <c r="AS225" t="str">
        <f ca="1">IFERROR(VLOOKUP(Funde_observations_osservazioni!AL228,Oeff_privat_mapping,2,0)&amp;"","")</f>
        <v/>
      </c>
      <c r="AT225" t="str">
        <f ca="1">IFERROR(VLOOKUP(Funde_observations_osservazioni!AM228,Namen_pub_mapping,2,0)&amp;"","")</f>
        <v/>
      </c>
    </row>
    <row r="226" spans="2:46" x14ac:dyDescent="0.45">
      <c r="B226" t="str">
        <f>TRIM(Funde_observations_osservazioni!B229)</f>
        <v/>
      </c>
      <c r="C226" t="str">
        <f>TRIM(Funde_observations_osservazioni!C229)</f>
        <v/>
      </c>
      <c r="D226" t="str">
        <f>TRIM(Funde_observations_osservazioni!D229)</f>
        <v/>
      </c>
      <c r="E226" t="str">
        <f>TRIM(Funde_observations_osservazioni!AN229)</f>
        <v/>
      </c>
      <c r="F226" t="str">
        <f>TRIM(Funde_observations_osservazioni!AO229)</f>
        <v/>
      </c>
      <c r="G226" t="str">
        <f>TRIM(Funde_observations_osservazioni!AP229)</f>
        <v/>
      </c>
      <c r="H226" t="str">
        <f>TRIM(Funde_observations_osservazioni!AQ229)</f>
        <v/>
      </c>
      <c r="I226" t="str">
        <f>TRIM(Funde_observations_osservazioni!AR229)</f>
        <v/>
      </c>
      <c r="J226" t="str">
        <f>TRIM(Funde_observations_osservazioni!AS229)</f>
        <v/>
      </c>
      <c r="K226" t="str">
        <f>IFERROR(VLOOKUP(Funde_observations_osservazioni!E229,Table31_Praezis[], 2, FALSE)&amp;"", "")</f>
        <v/>
      </c>
      <c r="L226" t="str">
        <f>TRIM(Funde_observations_osservazioni!AT229)</f>
        <v/>
      </c>
      <c r="M226" t="str">
        <f>TRIM(Funde_observations_osservazioni!F229)</f>
        <v/>
      </c>
      <c r="N226" t="str">
        <f>TRIM(Funde_observations_osservazioni!G229)</f>
        <v/>
      </c>
      <c r="O226" t="str">
        <f>TRIM(Funde_observations_osservazioni!H229)</f>
        <v/>
      </c>
      <c r="P226" s="161" t="str">
        <f>IF(Funde_observations_osservazioni!I229=0, "", TEXT(Funde_observations_osservazioni!I229,"dd/mm/yyyy"))</f>
        <v/>
      </c>
      <c r="Q226" t="str">
        <f>IFERROR(VLOOKUP(Funde_observations_osservazioni!J229,Table32_Datkante[],2,FALSE)&amp;"",  "")</f>
        <v/>
      </c>
      <c r="R226" t="str">
        <f>Funde_observations_osservazioni!K229&amp;""</f>
        <v/>
      </c>
      <c r="S226" t="str">
        <f>Funde_observations_osservazioni!L229&amp;""</f>
        <v/>
      </c>
      <c r="T226" t="str">
        <f>Funde_observations_osservazioni!N229&amp;""</f>
        <v/>
      </c>
      <c r="U226" t="str">
        <f>Funde_observations_osservazioni!O229&amp;""</f>
        <v/>
      </c>
      <c r="V226" t="str">
        <f>Funde_observations_osservazioni!P229&amp;""</f>
        <v/>
      </c>
      <c r="W226" t="str">
        <f ca="1">IFERROR(VLOOKUP(Funde_observations_osservazioni!V229,Table30_Delarze[],2,FALSE)&amp;"", "")</f>
        <v/>
      </c>
      <c r="X226" t="str">
        <f>IFERROR(VLOOKUP(Funde_observations_osservazioni!R229,Table6_Subgrob[],2,FALSE)&amp;"","")</f>
        <v/>
      </c>
      <c r="Y226" t="str">
        <f>IFERROR(VLOOKUP(Funde_observations_osservazioni!S229,#REF!,2,FALSE)&amp;"", "")</f>
        <v/>
      </c>
      <c r="Z226" t="str">
        <f ca="1">IFERROR(VLOOKUP(Funde_observations_osservazioni!W229,Table245_Host_tree[],2,FALSE)&amp;"", "")</f>
        <v/>
      </c>
      <c r="AA226" t="str">
        <f>TRIM(Funde_observations_osservazioni!X229)</f>
        <v/>
      </c>
      <c r="AB226" t="str">
        <f>TRIM(Funde_observations_osservazioni!Y229)</f>
        <v/>
      </c>
      <c r="AC226" t="str">
        <f ca="1">IFERROR(VLOOKUP(Funde_observations_osservazioni!T229,Holzabgr_mapping,2,FALSE)&amp;"", "")</f>
        <v/>
      </c>
      <c r="AD226" t="str">
        <f ca="1">IFERROR(VLOOKUP(Funde_observations_osservazioni!U229,Holzqual_mapping,2,FALSE)&amp;"", "")</f>
        <v/>
      </c>
      <c r="AE226" t="str">
        <f ca="1">IFERROR(VLOOKUP(Funde_observations_osservazioni!Z229,Table24_Near_tree[],2,FALSE)&amp;"", "")</f>
        <v/>
      </c>
      <c r="AF226" t="str">
        <f ca="1">IFERROR(VLOOKUP(Funde_observations_osservazioni!AA229,Table24_Near_tree[],2,FALSE)&amp;"", "")</f>
        <v/>
      </c>
      <c r="AG226" t="str">
        <f ca="1">IFERROR(VLOOKUP(Funde_observations_osservazioni!AB229,Table24_Near_tree[],2,FALSE)&amp;"", "")</f>
        <v/>
      </c>
      <c r="AH226" t="str">
        <f ca="1">IFERROR(VLOOKUP(Funde_observations_osservazioni!AC229,Anzfrk_mapping,2,FALSE)&amp;"", "")</f>
        <v/>
      </c>
      <c r="AI226" t="str">
        <f ca="1">IFERROR(VLOOKUP(Funde_observations_osservazioni!AD229,Sex_stage_mapping,2,FALSE)&amp;"", "")</f>
        <v/>
      </c>
      <c r="AJ226" t="str">
        <f ca="1">IFERROR(VLOOKUP(Funde_observations_osservazioni!AE229,Rust_spore_type_mapping,2,FALSE)&amp;"", "")</f>
        <v/>
      </c>
      <c r="AK226" t="str">
        <f>TRIM(Funde_observations_osservazioni!AU229)</f>
        <v/>
      </c>
      <c r="AL226" t="str">
        <f>TRIM( Funde_observations_osservazioni!AH229)</f>
        <v/>
      </c>
      <c r="AM226" t="str">
        <f>TRIM(Funde_observations_osservazioni!AI229)</f>
        <v/>
      </c>
      <c r="AN226" t="str">
        <f ca="1">IFERROR(VLOOKUP(Funde_observations_osservazioni!AG229,Table28_Herbaria[],2,FALSE)&amp;"", "")</f>
        <v/>
      </c>
      <c r="AO226" t="str">
        <f ca="1">IFERROR(VLOOKUP(Funde_observations_osservazioni!AF229,Beleg_mapping,2,FALSE)&amp;"","")</f>
        <v/>
      </c>
      <c r="AP226" t="str">
        <f>IFERROR(VLOOKUP(Funde_observations_osservazioni!AJ229,Tabelle10_literature[],2,FALSE)&amp;"", "")</f>
        <v/>
      </c>
      <c r="AQ226" t="str">
        <f>TRIM(Funde_observations_osservazioni!AV229)</f>
        <v/>
      </c>
      <c r="AR226" t="str">
        <f ca="1">IFERROR(VLOOKUP(Funde_observations_osservazioni!AK229,Rest_mapping,2,0)&amp;"","")</f>
        <v/>
      </c>
      <c r="AS226" t="str">
        <f ca="1">IFERROR(VLOOKUP(Funde_observations_osservazioni!AL229,Oeff_privat_mapping,2,0)&amp;"","")</f>
        <v/>
      </c>
      <c r="AT226" t="str">
        <f ca="1">IFERROR(VLOOKUP(Funde_observations_osservazioni!AM229,Namen_pub_mapping,2,0)&amp;"","")</f>
        <v/>
      </c>
    </row>
    <row r="227" spans="2:46" x14ac:dyDescent="0.45">
      <c r="B227" t="str">
        <f>TRIM(Funde_observations_osservazioni!B230)</f>
        <v/>
      </c>
      <c r="C227" t="str">
        <f>TRIM(Funde_observations_osservazioni!C230)</f>
        <v/>
      </c>
      <c r="D227" t="str">
        <f>TRIM(Funde_observations_osservazioni!D230)</f>
        <v/>
      </c>
      <c r="E227" t="str">
        <f>TRIM(Funde_observations_osservazioni!AN230)</f>
        <v/>
      </c>
      <c r="F227" t="str">
        <f>TRIM(Funde_observations_osservazioni!AO230)</f>
        <v/>
      </c>
      <c r="G227" t="str">
        <f>TRIM(Funde_observations_osservazioni!AP230)</f>
        <v/>
      </c>
      <c r="H227" t="str">
        <f>TRIM(Funde_observations_osservazioni!AQ230)</f>
        <v/>
      </c>
      <c r="I227" t="str">
        <f>TRIM(Funde_observations_osservazioni!AR230)</f>
        <v/>
      </c>
      <c r="J227" t="str">
        <f>TRIM(Funde_observations_osservazioni!AS230)</f>
        <v/>
      </c>
      <c r="K227" t="str">
        <f>IFERROR(VLOOKUP(Funde_observations_osservazioni!E230,Table31_Praezis[], 2, FALSE)&amp;"", "")</f>
        <v/>
      </c>
      <c r="L227" t="str">
        <f>TRIM(Funde_observations_osservazioni!AT230)</f>
        <v/>
      </c>
      <c r="M227" t="str">
        <f>TRIM(Funde_observations_osservazioni!F230)</f>
        <v/>
      </c>
      <c r="N227" t="str">
        <f>TRIM(Funde_observations_osservazioni!G230)</f>
        <v/>
      </c>
      <c r="O227" t="str">
        <f>TRIM(Funde_observations_osservazioni!H230)</f>
        <v/>
      </c>
      <c r="P227" s="161" t="str">
        <f>IF(Funde_observations_osservazioni!I230=0, "", TEXT(Funde_observations_osservazioni!I230,"dd/mm/yyyy"))</f>
        <v/>
      </c>
      <c r="Q227" t="str">
        <f>IFERROR(VLOOKUP(Funde_observations_osservazioni!J230,Table32_Datkante[],2,FALSE)&amp;"",  "")</f>
        <v/>
      </c>
      <c r="R227" t="str">
        <f>Funde_observations_osservazioni!K230&amp;""</f>
        <v/>
      </c>
      <c r="S227" t="str">
        <f>Funde_observations_osservazioni!L230&amp;""</f>
        <v/>
      </c>
      <c r="T227" t="str">
        <f>Funde_observations_osservazioni!N230&amp;""</f>
        <v/>
      </c>
      <c r="U227" t="str">
        <f>Funde_observations_osservazioni!O230&amp;""</f>
        <v/>
      </c>
      <c r="V227" t="str">
        <f>Funde_observations_osservazioni!P230&amp;""</f>
        <v/>
      </c>
      <c r="W227" t="str">
        <f ca="1">IFERROR(VLOOKUP(Funde_observations_osservazioni!V230,Table30_Delarze[],2,FALSE)&amp;"", "")</f>
        <v/>
      </c>
      <c r="X227" t="str">
        <f>IFERROR(VLOOKUP(Funde_observations_osservazioni!R230,Table6_Subgrob[],2,FALSE)&amp;"","")</f>
        <v/>
      </c>
      <c r="Y227" t="str">
        <f>IFERROR(VLOOKUP(Funde_observations_osservazioni!S230,#REF!,2,FALSE)&amp;"", "")</f>
        <v/>
      </c>
      <c r="Z227" t="str">
        <f ca="1">IFERROR(VLOOKUP(Funde_observations_osservazioni!W230,Table245_Host_tree[],2,FALSE)&amp;"", "")</f>
        <v/>
      </c>
      <c r="AA227" t="str">
        <f>TRIM(Funde_observations_osservazioni!X230)</f>
        <v/>
      </c>
      <c r="AB227" t="str">
        <f>TRIM(Funde_observations_osservazioni!Y230)</f>
        <v/>
      </c>
      <c r="AC227" t="str">
        <f ca="1">IFERROR(VLOOKUP(Funde_observations_osservazioni!T230,Holzabgr_mapping,2,FALSE)&amp;"", "")</f>
        <v/>
      </c>
      <c r="AD227" t="str">
        <f ca="1">IFERROR(VLOOKUP(Funde_observations_osservazioni!U230,Holzqual_mapping,2,FALSE)&amp;"", "")</f>
        <v/>
      </c>
      <c r="AE227" t="str">
        <f ca="1">IFERROR(VLOOKUP(Funde_observations_osservazioni!Z230,Table24_Near_tree[],2,FALSE)&amp;"", "")</f>
        <v/>
      </c>
      <c r="AF227" t="str">
        <f ca="1">IFERROR(VLOOKUP(Funde_observations_osservazioni!AA230,Table24_Near_tree[],2,FALSE)&amp;"", "")</f>
        <v/>
      </c>
      <c r="AG227" t="str">
        <f ca="1">IFERROR(VLOOKUP(Funde_observations_osservazioni!AB230,Table24_Near_tree[],2,FALSE)&amp;"", "")</f>
        <v/>
      </c>
      <c r="AH227" t="str">
        <f ca="1">IFERROR(VLOOKUP(Funde_observations_osservazioni!AC230,Anzfrk_mapping,2,FALSE)&amp;"", "")</f>
        <v/>
      </c>
      <c r="AI227" t="str">
        <f ca="1">IFERROR(VLOOKUP(Funde_observations_osservazioni!AD230,Sex_stage_mapping,2,FALSE)&amp;"", "")</f>
        <v/>
      </c>
      <c r="AJ227" t="str">
        <f ca="1">IFERROR(VLOOKUP(Funde_observations_osservazioni!AE230,Rust_spore_type_mapping,2,FALSE)&amp;"", "")</f>
        <v/>
      </c>
      <c r="AK227" t="str">
        <f>TRIM(Funde_observations_osservazioni!AU230)</f>
        <v/>
      </c>
      <c r="AL227" t="str">
        <f>TRIM( Funde_observations_osservazioni!AH230)</f>
        <v/>
      </c>
      <c r="AM227" t="str">
        <f>TRIM(Funde_observations_osservazioni!AI230)</f>
        <v/>
      </c>
      <c r="AN227" t="str">
        <f ca="1">IFERROR(VLOOKUP(Funde_observations_osservazioni!AG230,Table28_Herbaria[],2,FALSE)&amp;"", "")</f>
        <v/>
      </c>
      <c r="AO227" t="str">
        <f ca="1">IFERROR(VLOOKUP(Funde_observations_osservazioni!AF230,Beleg_mapping,2,FALSE)&amp;"","")</f>
        <v/>
      </c>
      <c r="AP227" t="str">
        <f>IFERROR(VLOOKUP(Funde_observations_osservazioni!AJ230,Tabelle10_literature[],2,FALSE)&amp;"", "")</f>
        <v/>
      </c>
      <c r="AQ227" t="str">
        <f>TRIM(Funde_observations_osservazioni!AV230)</f>
        <v/>
      </c>
      <c r="AR227" t="str">
        <f ca="1">IFERROR(VLOOKUP(Funde_observations_osservazioni!AK230,Rest_mapping,2,0)&amp;"","")</f>
        <v/>
      </c>
      <c r="AS227" t="str">
        <f ca="1">IFERROR(VLOOKUP(Funde_observations_osservazioni!AL230,Oeff_privat_mapping,2,0)&amp;"","")</f>
        <v/>
      </c>
      <c r="AT227" t="str">
        <f ca="1">IFERROR(VLOOKUP(Funde_observations_osservazioni!AM230,Namen_pub_mapping,2,0)&amp;"","")</f>
        <v/>
      </c>
    </row>
    <row r="228" spans="2:46" x14ac:dyDescent="0.45">
      <c r="B228" t="str">
        <f>TRIM(Funde_observations_osservazioni!B231)</f>
        <v/>
      </c>
      <c r="C228" t="str">
        <f>TRIM(Funde_observations_osservazioni!C231)</f>
        <v/>
      </c>
      <c r="D228" t="str">
        <f>TRIM(Funde_observations_osservazioni!D231)</f>
        <v/>
      </c>
      <c r="E228" t="str">
        <f>TRIM(Funde_observations_osservazioni!AN231)</f>
        <v/>
      </c>
      <c r="F228" t="str">
        <f>TRIM(Funde_observations_osservazioni!AO231)</f>
        <v/>
      </c>
      <c r="G228" t="str">
        <f>TRIM(Funde_observations_osservazioni!AP231)</f>
        <v/>
      </c>
      <c r="H228" t="str">
        <f>TRIM(Funde_observations_osservazioni!AQ231)</f>
        <v/>
      </c>
      <c r="I228" t="str">
        <f>TRIM(Funde_observations_osservazioni!AR231)</f>
        <v/>
      </c>
      <c r="J228" t="str">
        <f>TRIM(Funde_observations_osservazioni!AS231)</f>
        <v/>
      </c>
      <c r="K228" t="str">
        <f>IFERROR(VLOOKUP(Funde_observations_osservazioni!E231,Table31_Praezis[], 2, FALSE)&amp;"", "")</f>
        <v/>
      </c>
      <c r="L228" t="str">
        <f>TRIM(Funde_observations_osservazioni!AT231)</f>
        <v/>
      </c>
      <c r="M228" t="str">
        <f>TRIM(Funde_observations_osservazioni!F231)</f>
        <v/>
      </c>
      <c r="N228" t="str">
        <f>TRIM(Funde_observations_osservazioni!G231)</f>
        <v/>
      </c>
      <c r="O228" t="str">
        <f>TRIM(Funde_observations_osservazioni!H231)</f>
        <v/>
      </c>
      <c r="P228" s="161" t="str">
        <f>IF(Funde_observations_osservazioni!I231=0, "", TEXT(Funde_observations_osservazioni!I231,"dd/mm/yyyy"))</f>
        <v/>
      </c>
      <c r="Q228" t="str">
        <f>IFERROR(VLOOKUP(Funde_observations_osservazioni!J231,Table32_Datkante[],2,FALSE)&amp;"",  "")</f>
        <v/>
      </c>
      <c r="R228" t="str">
        <f>Funde_observations_osservazioni!K231&amp;""</f>
        <v/>
      </c>
      <c r="S228" t="str">
        <f>Funde_observations_osservazioni!L231&amp;""</f>
        <v/>
      </c>
      <c r="T228" t="str">
        <f>Funde_observations_osservazioni!N231&amp;""</f>
        <v/>
      </c>
      <c r="U228" t="str">
        <f>Funde_observations_osservazioni!O231&amp;""</f>
        <v/>
      </c>
      <c r="V228" t="str">
        <f>Funde_observations_osservazioni!P231&amp;""</f>
        <v/>
      </c>
      <c r="W228" t="str">
        <f ca="1">IFERROR(VLOOKUP(Funde_observations_osservazioni!V231,Table30_Delarze[],2,FALSE)&amp;"", "")</f>
        <v/>
      </c>
      <c r="X228" t="str">
        <f>IFERROR(VLOOKUP(Funde_observations_osservazioni!R231,Table6_Subgrob[],2,FALSE)&amp;"","")</f>
        <v/>
      </c>
      <c r="Y228" t="str">
        <f>IFERROR(VLOOKUP(Funde_observations_osservazioni!S231,#REF!,2,FALSE)&amp;"", "")</f>
        <v/>
      </c>
      <c r="Z228" t="str">
        <f ca="1">IFERROR(VLOOKUP(Funde_observations_osservazioni!W231,Table245_Host_tree[],2,FALSE)&amp;"", "")</f>
        <v/>
      </c>
      <c r="AA228" t="str">
        <f>TRIM(Funde_observations_osservazioni!X231)</f>
        <v/>
      </c>
      <c r="AB228" t="str">
        <f>TRIM(Funde_observations_osservazioni!Y231)</f>
        <v/>
      </c>
      <c r="AC228" t="str">
        <f ca="1">IFERROR(VLOOKUP(Funde_observations_osservazioni!T231,Holzabgr_mapping,2,FALSE)&amp;"", "")</f>
        <v/>
      </c>
      <c r="AD228" t="str">
        <f ca="1">IFERROR(VLOOKUP(Funde_observations_osservazioni!U231,Holzqual_mapping,2,FALSE)&amp;"", "")</f>
        <v/>
      </c>
      <c r="AE228" t="str">
        <f ca="1">IFERROR(VLOOKUP(Funde_observations_osservazioni!Z231,Table24_Near_tree[],2,FALSE)&amp;"", "")</f>
        <v/>
      </c>
      <c r="AF228" t="str">
        <f ca="1">IFERROR(VLOOKUP(Funde_observations_osservazioni!AA231,Table24_Near_tree[],2,FALSE)&amp;"", "")</f>
        <v/>
      </c>
      <c r="AG228" t="str">
        <f ca="1">IFERROR(VLOOKUP(Funde_observations_osservazioni!AB231,Table24_Near_tree[],2,FALSE)&amp;"", "")</f>
        <v/>
      </c>
      <c r="AH228" t="str">
        <f ca="1">IFERROR(VLOOKUP(Funde_observations_osservazioni!AC231,Anzfrk_mapping,2,FALSE)&amp;"", "")</f>
        <v/>
      </c>
      <c r="AI228" t="str">
        <f ca="1">IFERROR(VLOOKUP(Funde_observations_osservazioni!AD231,Sex_stage_mapping,2,FALSE)&amp;"", "")</f>
        <v/>
      </c>
      <c r="AJ228" t="str">
        <f ca="1">IFERROR(VLOOKUP(Funde_observations_osservazioni!AE231,Rust_spore_type_mapping,2,FALSE)&amp;"", "")</f>
        <v/>
      </c>
      <c r="AK228" t="str">
        <f>TRIM(Funde_observations_osservazioni!AU231)</f>
        <v/>
      </c>
      <c r="AL228" t="str">
        <f>TRIM( Funde_observations_osservazioni!AH231)</f>
        <v/>
      </c>
      <c r="AM228" t="str">
        <f>TRIM(Funde_observations_osservazioni!AI231)</f>
        <v/>
      </c>
      <c r="AN228" t="str">
        <f ca="1">IFERROR(VLOOKUP(Funde_observations_osservazioni!AG231,Table28_Herbaria[],2,FALSE)&amp;"", "")</f>
        <v/>
      </c>
      <c r="AO228" t="str">
        <f ca="1">IFERROR(VLOOKUP(Funde_observations_osservazioni!AF231,Beleg_mapping,2,FALSE)&amp;"","")</f>
        <v/>
      </c>
      <c r="AP228" t="str">
        <f>IFERROR(VLOOKUP(Funde_observations_osservazioni!AJ231,Tabelle10_literature[],2,FALSE)&amp;"", "")</f>
        <v/>
      </c>
      <c r="AQ228" t="str">
        <f>TRIM(Funde_observations_osservazioni!AV231)</f>
        <v/>
      </c>
      <c r="AR228" t="str">
        <f ca="1">IFERROR(VLOOKUP(Funde_observations_osservazioni!AK231,Rest_mapping,2,0)&amp;"","")</f>
        <v/>
      </c>
      <c r="AS228" t="str">
        <f ca="1">IFERROR(VLOOKUP(Funde_observations_osservazioni!AL231,Oeff_privat_mapping,2,0)&amp;"","")</f>
        <v/>
      </c>
      <c r="AT228" t="str">
        <f ca="1">IFERROR(VLOOKUP(Funde_observations_osservazioni!AM231,Namen_pub_mapping,2,0)&amp;"","")</f>
        <v/>
      </c>
    </row>
    <row r="229" spans="2:46" x14ac:dyDescent="0.45">
      <c r="B229" t="str">
        <f>TRIM(Funde_observations_osservazioni!B232)</f>
        <v/>
      </c>
      <c r="C229" t="str">
        <f>TRIM(Funde_observations_osservazioni!C232)</f>
        <v/>
      </c>
      <c r="D229" t="str">
        <f>TRIM(Funde_observations_osservazioni!D232)</f>
        <v/>
      </c>
      <c r="E229" t="str">
        <f>TRIM(Funde_observations_osservazioni!AN232)</f>
        <v/>
      </c>
      <c r="F229" t="str">
        <f>TRIM(Funde_observations_osservazioni!AO232)</f>
        <v/>
      </c>
      <c r="G229" t="str">
        <f>TRIM(Funde_observations_osservazioni!AP232)</f>
        <v/>
      </c>
      <c r="H229" t="str">
        <f>TRIM(Funde_observations_osservazioni!AQ232)</f>
        <v/>
      </c>
      <c r="I229" t="str">
        <f>TRIM(Funde_observations_osservazioni!AR232)</f>
        <v/>
      </c>
      <c r="J229" t="str">
        <f>TRIM(Funde_observations_osservazioni!AS232)</f>
        <v/>
      </c>
      <c r="K229" t="str">
        <f>IFERROR(VLOOKUP(Funde_observations_osservazioni!E232,Table31_Praezis[], 2, FALSE)&amp;"", "")</f>
        <v/>
      </c>
      <c r="L229" t="str">
        <f>TRIM(Funde_observations_osservazioni!AT232)</f>
        <v/>
      </c>
      <c r="M229" t="str">
        <f>TRIM(Funde_observations_osservazioni!F232)</f>
        <v/>
      </c>
      <c r="N229" t="str">
        <f>TRIM(Funde_observations_osservazioni!G232)</f>
        <v/>
      </c>
      <c r="O229" t="str">
        <f>TRIM(Funde_observations_osservazioni!H232)</f>
        <v/>
      </c>
      <c r="P229" s="161" t="str">
        <f>IF(Funde_observations_osservazioni!I232=0, "", TEXT(Funde_observations_osservazioni!I232,"dd/mm/yyyy"))</f>
        <v/>
      </c>
      <c r="Q229" t="str">
        <f>IFERROR(VLOOKUP(Funde_observations_osservazioni!J232,Table32_Datkante[],2,FALSE)&amp;"",  "")</f>
        <v/>
      </c>
      <c r="R229" t="str">
        <f>Funde_observations_osservazioni!K232&amp;""</f>
        <v/>
      </c>
      <c r="S229" t="str">
        <f>Funde_observations_osservazioni!L232&amp;""</f>
        <v/>
      </c>
      <c r="T229" t="str">
        <f>Funde_observations_osservazioni!N232&amp;""</f>
        <v/>
      </c>
      <c r="U229" t="str">
        <f>Funde_observations_osservazioni!O232&amp;""</f>
        <v/>
      </c>
      <c r="V229" t="str">
        <f>Funde_observations_osservazioni!P232&amp;""</f>
        <v/>
      </c>
      <c r="W229" t="str">
        <f ca="1">IFERROR(VLOOKUP(Funde_observations_osservazioni!V232,Table30_Delarze[],2,FALSE)&amp;"", "")</f>
        <v/>
      </c>
      <c r="X229" t="str">
        <f>IFERROR(VLOOKUP(Funde_observations_osservazioni!R232,Table6_Subgrob[],2,FALSE)&amp;"","")</f>
        <v/>
      </c>
      <c r="Y229" t="str">
        <f>IFERROR(VLOOKUP(Funde_observations_osservazioni!S232,#REF!,2,FALSE)&amp;"", "")</f>
        <v/>
      </c>
      <c r="Z229" t="str">
        <f ca="1">IFERROR(VLOOKUP(Funde_observations_osservazioni!W232,Table245_Host_tree[],2,FALSE)&amp;"", "")</f>
        <v/>
      </c>
      <c r="AA229" t="str">
        <f>TRIM(Funde_observations_osservazioni!X232)</f>
        <v/>
      </c>
      <c r="AB229" t="str">
        <f>TRIM(Funde_observations_osservazioni!Y232)</f>
        <v/>
      </c>
      <c r="AC229" t="str">
        <f ca="1">IFERROR(VLOOKUP(Funde_observations_osservazioni!T232,Holzabgr_mapping,2,FALSE)&amp;"", "")</f>
        <v/>
      </c>
      <c r="AD229" t="str">
        <f ca="1">IFERROR(VLOOKUP(Funde_observations_osservazioni!U232,Holzqual_mapping,2,FALSE)&amp;"", "")</f>
        <v/>
      </c>
      <c r="AE229" t="str">
        <f ca="1">IFERROR(VLOOKUP(Funde_observations_osservazioni!Z232,Table24_Near_tree[],2,FALSE)&amp;"", "")</f>
        <v/>
      </c>
      <c r="AF229" t="str">
        <f ca="1">IFERROR(VLOOKUP(Funde_observations_osservazioni!AA232,Table24_Near_tree[],2,FALSE)&amp;"", "")</f>
        <v/>
      </c>
      <c r="AG229" t="str">
        <f ca="1">IFERROR(VLOOKUP(Funde_observations_osservazioni!AB232,Table24_Near_tree[],2,FALSE)&amp;"", "")</f>
        <v/>
      </c>
      <c r="AH229" t="str">
        <f ca="1">IFERROR(VLOOKUP(Funde_observations_osservazioni!AC232,Anzfrk_mapping,2,FALSE)&amp;"", "")</f>
        <v/>
      </c>
      <c r="AI229" t="str">
        <f ca="1">IFERROR(VLOOKUP(Funde_observations_osservazioni!AD232,Sex_stage_mapping,2,FALSE)&amp;"", "")</f>
        <v/>
      </c>
      <c r="AJ229" t="str">
        <f ca="1">IFERROR(VLOOKUP(Funde_observations_osservazioni!AE232,Rust_spore_type_mapping,2,FALSE)&amp;"", "")</f>
        <v/>
      </c>
      <c r="AK229" t="str">
        <f>TRIM(Funde_observations_osservazioni!AU232)</f>
        <v/>
      </c>
      <c r="AL229" t="str">
        <f>TRIM( Funde_observations_osservazioni!AH232)</f>
        <v/>
      </c>
      <c r="AM229" t="str">
        <f>TRIM(Funde_observations_osservazioni!AI232)</f>
        <v/>
      </c>
      <c r="AN229" t="str">
        <f ca="1">IFERROR(VLOOKUP(Funde_observations_osservazioni!AG232,Table28_Herbaria[],2,FALSE)&amp;"", "")</f>
        <v/>
      </c>
      <c r="AO229" t="str">
        <f ca="1">IFERROR(VLOOKUP(Funde_observations_osservazioni!AF232,Beleg_mapping,2,FALSE)&amp;"","")</f>
        <v/>
      </c>
      <c r="AP229" t="str">
        <f>IFERROR(VLOOKUP(Funde_observations_osservazioni!AJ232,Tabelle10_literature[],2,FALSE)&amp;"", "")</f>
        <v/>
      </c>
      <c r="AQ229" t="str">
        <f>TRIM(Funde_observations_osservazioni!AV232)</f>
        <v/>
      </c>
      <c r="AR229" t="str">
        <f ca="1">IFERROR(VLOOKUP(Funde_observations_osservazioni!AK232,Rest_mapping,2,0)&amp;"","")</f>
        <v/>
      </c>
      <c r="AS229" t="str">
        <f ca="1">IFERROR(VLOOKUP(Funde_observations_osservazioni!AL232,Oeff_privat_mapping,2,0)&amp;"","")</f>
        <v/>
      </c>
      <c r="AT229" t="str">
        <f ca="1">IFERROR(VLOOKUP(Funde_observations_osservazioni!AM232,Namen_pub_mapping,2,0)&amp;"","")</f>
        <v/>
      </c>
    </row>
    <row r="230" spans="2:46" x14ac:dyDescent="0.45">
      <c r="B230" t="str">
        <f>TRIM(Funde_observations_osservazioni!B233)</f>
        <v/>
      </c>
      <c r="C230" t="str">
        <f>TRIM(Funde_observations_osservazioni!C233)</f>
        <v/>
      </c>
      <c r="D230" t="str">
        <f>TRIM(Funde_observations_osservazioni!D233)</f>
        <v/>
      </c>
      <c r="E230" t="str">
        <f>TRIM(Funde_observations_osservazioni!AN233)</f>
        <v/>
      </c>
      <c r="F230" t="str">
        <f>TRIM(Funde_observations_osservazioni!AO233)</f>
        <v/>
      </c>
      <c r="G230" t="str">
        <f>TRIM(Funde_observations_osservazioni!AP233)</f>
        <v/>
      </c>
      <c r="H230" t="str">
        <f>TRIM(Funde_observations_osservazioni!AQ233)</f>
        <v/>
      </c>
      <c r="I230" t="str">
        <f>TRIM(Funde_observations_osservazioni!AR233)</f>
        <v/>
      </c>
      <c r="J230" t="str">
        <f>TRIM(Funde_observations_osservazioni!AS233)</f>
        <v/>
      </c>
      <c r="K230" t="str">
        <f>IFERROR(VLOOKUP(Funde_observations_osservazioni!E233,Table31_Praezis[], 2, FALSE)&amp;"", "")</f>
        <v/>
      </c>
      <c r="L230" t="str">
        <f>TRIM(Funde_observations_osservazioni!AT233)</f>
        <v/>
      </c>
      <c r="M230" t="str">
        <f>TRIM(Funde_observations_osservazioni!F233)</f>
        <v/>
      </c>
      <c r="N230" t="str">
        <f>TRIM(Funde_observations_osservazioni!G233)</f>
        <v/>
      </c>
      <c r="O230" t="str">
        <f>TRIM(Funde_observations_osservazioni!H233)</f>
        <v/>
      </c>
      <c r="P230" s="161" t="str">
        <f>IF(Funde_observations_osservazioni!I233=0, "", TEXT(Funde_observations_osservazioni!I233,"dd/mm/yyyy"))</f>
        <v/>
      </c>
      <c r="Q230" t="str">
        <f>IFERROR(VLOOKUP(Funde_observations_osservazioni!J233,Table32_Datkante[],2,FALSE)&amp;"",  "")</f>
        <v/>
      </c>
      <c r="R230" t="str">
        <f>Funde_observations_osservazioni!K233&amp;""</f>
        <v/>
      </c>
      <c r="S230" t="str">
        <f>Funde_observations_osservazioni!L233&amp;""</f>
        <v/>
      </c>
      <c r="T230" t="str">
        <f>Funde_observations_osservazioni!N233&amp;""</f>
        <v/>
      </c>
      <c r="U230" t="str">
        <f>Funde_observations_osservazioni!O233&amp;""</f>
        <v/>
      </c>
      <c r="V230" t="str">
        <f>Funde_observations_osservazioni!P233&amp;""</f>
        <v/>
      </c>
      <c r="W230" t="str">
        <f ca="1">IFERROR(VLOOKUP(Funde_observations_osservazioni!V233,Table30_Delarze[],2,FALSE)&amp;"", "")</f>
        <v/>
      </c>
      <c r="X230" t="str">
        <f>IFERROR(VLOOKUP(Funde_observations_osservazioni!R233,Table6_Subgrob[],2,FALSE)&amp;"","")</f>
        <v/>
      </c>
      <c r="Y230" t="str">
        <f>IFERROR(VLOOKUP(Funde_observations_osservazioni!S233,#REF!,2,FALSE)&amp;"", "")</f>
        <v/>
      </c>
      <c r="Z230" t="str">
        <f ca="1">IFERROR(VLOOKUP(Funde_observations_osservazioni!W233,Table245_Host_tree[],2,FALSE)&amp;"", "")</f>
        <v/>
      </c>
      <c r="AA230" t="str">
        <f>TRIM(Funde_observations_osservazioni!X233)</f>
        <v/>
      </c>
      <c r="AB230" t="str">
        <f>TRIM(Funde_observations_osservazioni!Y233)</f>
        <v/>
      </c>
      <c r="AC230" t="str">
        <f ca="1">IFERROR(VLOOKUP(Funde_observations_osservazioni!T233,Holzabgr_mapping,2,FALSE)&amp;"", "")</f>
        <v/>
      </c>
      <c r="AD230" t="str">
        <f ca="1">IFERROR(VLOOKUP(Funde_observations_osservazioni!U233,Holzqual_mapping,2,FALSE)&amp;"", "")</f>
        <v/>
      </c>
      <c r="AE230" t="str">
        <f ca="1">IFERROR(VLOOKUP(Funde_observations_osservazioni!Z233,Table24_Near_tree[],2,FALSE)&amp;"", "")</f>
        <v/>
      </c>
      <c r="AF230" t="str">
        <f ca="1">IFERROR(VLOOKUP(Funde_observations_osservazioni!AA233,Table24_Near_tree[],2,FALSE)&amp;"", "")</f>
        <v/>
      </c>
      <c r="AG230" t="str">
        <f ca="1">IFERROR(VLOOKUP(Funde_observations_osservazioni!AB233,Table24_Near_tree[],2,FALSE)&amp;"", "")</f>
        <v/>
      </c>
      <c r="AH230" t="str">
        <f ca="1">IFERROR(VLOOKUP(Funde_observations_osservazioni!AC233,Anzfrk_mapping,2,FALSE)&amp;"", "")</f>
        <v/>
      </c>
      <c r="AI230" t="str">
        <f ca="1">IFERROR(VLOOKUP(Funde_observations_osservazioni!AD233,Sex_stage_mapping,2,FALSE)&amp;"", "")</f>
        <v/>
      </c>
      <c r="AJ230" t="str">
        <f ca="1">IFERROR(VLOOKUP(Funde_observations_osservazioni!AE233,Rust_spore_type_mapping,2,FALSE)&amp;"", "")</f>
        <v/>
      </c>
      <c r="AK230" t="str">
        <f>TRIM(Funde_observations_osservazioni!AU233)</f>
        <v/>
      </c>
      <c r="AL230" t="str">
        <f>TRIM( Funde_observations_osservazioni!AH233)</f>
        <v/>
      </c>
      <c r="AM230" t="str">
        <f>TRIM(Funde_observations_osservazioni!AI233)</f>
        <v/>
      </c>
      <c r="AN230" t="str">
        <f ca="1">IFERROR(VLOOKUP(Funde_observations_osservazioni!AG233,Table28_Herbaria[],2,FALSE)&amp;"", "")</f>
        <v/>
      </c>
      <c r="AO230" t="str">
        <f ca="1">IFERROR(VLOOKUP(Funde_observations_osservazioni!AF233,Beleg_mapping,2,FALSE)&amp;"","")</f>
        <v/>
      </c>
      <c r="AP230" t="str">
        <f>IFERROR(VLOOKUP(Funde_observations_osservazioni!AJ233,Tabelle10_literature[],2,FALSE)&amp;"", "")</f>
        <v/>
      </c>
      <c r="AQ230" t="str">
        <f>TRIM(Funde_observations_osservazioni!AV233)</f>
        <v/>
      </c>
      <c r="AR230" t="str">
        <f ca="1">IFERROR(VLOOKUP(Funde_observations_osservazioni!AK233,Rest_mapping,2,0)&amp;"","")</f>
        <v/>
      </c>
      <c r="AS230" t="str">
        <f ca="1">IFERROR(VLOOKUP(Funde_observations_osservazioni!AL233,Oeff_privat_mapping,2,0)&amp;"","")</f>
        <v/>
      </c>
      <c r="AT230" t="str">
        <f ca="1">IFERROR(VLOOKUP(Funde_observations_osservazioni!AM233,Namen_pub_mapping,2,0)&amp;"","")</f>
        <v/>
      </c>
    </row>
    <row r="231" spans="2:46" x14ac:dyDescent="0.45">
      <c r="B231" t="str">
        <f>TRIM(Funde_observations_osservazioni!B234)</f>
        <v/>
      </c>
      <c r="C231" t="str">
        <f>TRIM(Funde_observations_osservazioni!C234)</f>
        <v/>
      </c>
      <c r="D231" t="str">
        <f>TRIM(Funde_observations_osservazioni!D234)</f>
        <v/>
      </c>
      <c r="E231" t="str">
        <f>TRIM(Funde_observations_osservazioni!AN234)</f>
        <v/>
      </c>
      <c r="F231" t="str">
        <f>TRIM(Funde_observations_osservazioni!AO234)</f>
        <v/>
      </c>
      <c r="G231" t="str">
        <f>TRIM(Funde_observations_osservazioni!AP234)</f>
        <v/>
      </c>
      <c r="H231" t="str">
        <f>TRIM(Funde_observations_osservazioni!AQ234)</f>
        <v/>
      </c>
      <c r="I231" t="str">
        <f>TRIM(Funde_observations_osservazioni!AR234)</f>
        <v/>
      </c>
      <c r="J231" t="str">
        <f>TRIM(Funde_observations_osservazioni!AS234)</f>
        <v/>
      </c>
      <c r="K231" t="str">
        <f>IFERROR(VLOOKUP(Funde_observations_osservazioni!E234,Table31_Praezis[], 2, FALSE)&amp;"", "")</f>
        <v/>
      </c>
      <c r="L231" t="str">
        <f>TRIM(Funde_observations_osservazioni!AT234)</f>
        <v/>
      </c>
      <c r="M231" t="str">
        <f>TRIM(Funde_observations_osservazioni!F234)</f>
        <v/>
      </c>
      <c r="N231" t="str">
        <f>TRIM(Funde_observations_osservazioni!G234)</f>
        <v/>
      </c>
      <c r="O231" t="str">
        <f>TRIM(Funde_observations_osservazioni!H234)</f>
        <v/>
      </c>
      <c r="P231" s="161" t="str">
        <f>IF(Funde_observations_osservazioni!I234=0, "", TEXT(Funde_observations_osservazioni!I234,"dd/mm/yyyy"))</f>
        <v/>
      </c>
      <c r="Q231" t="str">
        <f>IFERROR(VLOOKUP(Funde_observations_osservazioni!J234,Table32_Datkante[],2,FALSE)&amp;"",  "")</f>
        <v/>
      </c>
      <c r="R231" t="str">
        <f>Funde_observations_osservazioni!K234&amp;""</f>
        <v/>
      </c>
      <c r="S231" t="str">
        <f>Funde_observations_osservazioni!L234&amp;""</f>
        <v/>
      </c>
      <c r="T231" t="str">
        <f>Funde_observations_osservazioni!N234&amp;""</f>
        <v/>
      </c>
      <c r="U231" t="str">
        <f>Funde_observations_osservazioni!O234&amp;""</f>
        <v/>
      </c>
      <c r="V231" t="str">
        <f>Funde_observations_osservazioni!P234&amp;""</f>
        <v/>
      </c>
      <c r="W231" t="str">
        <f ca="1">IFERROR(VLOOKUP(Funde_observations_osservazioni!V234,Table30_Delarze[],2,FALSE)&amp;"", "")</f>
        <v/>
      </c>
      <c r="X231" t="str">
        <f>IFERROR(VLOOKUP(Funde_observations_osservazioni!R234,Table6_Subgrob[],2,FALSE)&amp;"","")</f>
        <v/>
      </c>
      <c r="Y231" t="str">
        <f>IFERROR(VLOOKUP(Funde_observations_osservazioni!S234,#REF!,2,FALSE)&amp;"", "")</f>
        <v/>
      </c>
      <c r="Z231" t="str">
        <f ca="1">IFERROR(VLOOKUP(Funde_observations_osservazioni!W234,Table245_Host_tree[],2,FALSE)&amp;"", "")</f>
        <v/>
      </c>
      <c r="AA231" t="str">
        <f>TRIM(Funde_observations_osservazioni!X234)</f>
        <v/>
      </c>
      <c r="AB231" t="str">
        <f>TRIM(Funde_observations_osservazioni!Y234)</f>
        <v/>
      </c>
      <c r="AC231" t="str">
        <f ca="1">IFERROR(VLOOKUP(Funde_observations_osservazioni!T234,Holzabgr_mapping,2,FALSE)&amp;"", "")</f>
        <v/>
      </c>
      <c r="AD231" t="str">
        <f ca="1">IFERROR(VLOOKUP(Funde_observations_osservazioni!U234,Holzqual_mapping,2,FALSE)&amp;"", "")</f>
        <v/>
      </c>
      <c r="AE231" t="str">
        <f ca="1">IFERROR(VLOOKUP(Funde_observations_osservazioni!Z234,Table24_Near_tree[],2,FALSE)&amp;"", "")</f>
        <v/>
      </c>
      <c r="AF231" t="str">
        <f ca="1">IFERROR(VLOOKUP(Funde_observations_osservazioni!AA234,Table24_Near_tree[],2,FALSE)&amp;"", "")</f>
        <v/>
      </c>
      <c r="AG231" t="str">
        <f ca="1">IFERROR(VLOOKUP(Funde_observations_osservazioni!AB234,Table24_Near_tree[],2,FALSE)&amp;"", "")</f>
        <v/>
      </c>
      <c r="AH231" t="str">
        <f ca="1">IFERROR(VLOOKUP(Funde_observations_osservazioni!AC234,Anzfrk_mapping,2,FALSE)&amp;"", "")</f>
        <v/>
      </c>
      <c r="AI231" t="str">
        <f ca="1">IFERROR(VLOOKUP(Funde_observations_osservazioni!AD234,Sex_stage_mapping,2,FALSE)&amp;"", "")</f>
        <v/>
      </c>
      <c r="AJ231" t="str">
        <f ca="1">IFERROR(VLOOKUP(Funde_observations_osservazioni!AE234,Rust_spore_type_mapping,2,FALSE)&amp;"", "")</f>
        <v/>
      </c>
      <c r="AK231" t="str">
        <f>TRIM(Funde_observations_osservazioni!AU234)</f>
        <v/>
      </c>
      <c r="AL231" t="str">
        <f>TRIM( Funde_observations_osservazioni!AH234)</f>
        <v/>
      </c>
      <c r="AM231" t="str">
        <f>TRIM(Funde_observations_osservazioni!AI234)</f>
        <v/>
      </c>
      <c r="AN231" t="str">
        <f ca="1">IFERROR(VLOOKUP(Funde_observations_osservazioni!AG234,Table28_Herbaria[],2,FALSE)&amp;"", "")</f>
        <v/>
      </c>
      <c r="AO231" t="str">
        <f ca="1">IFERROR(VLOOKUP(Funde_observations_osservazioni!AF234,Beleg_mapping,2,FALSE)&amp;"","")</f>
        <v/>
      </c>
      <c r="AP231" t="str">
        <f>IFERROR(VLOOKUP(Funde_observations_osservazioni!AJ234,Tabelle10_literature[],2,FALSE)&amp;"", "")</f>
        <v/>
      </c>
      <c r="AQ231" t="str">
        <f>TRIM(Funde_observations_osservazioni!AV234)</f>
        <v/>
      </c>
      <c r="AR231" t="str">
        <f ca="1">IFERROR(VLOOKUP(Funde_observations_osservazioni!AK234,Rest_mapping,2,0)&amp;"","")</f>
        <v/>
      </c>
      <c r="AS231" t="str">
        <f ca="1">IFERROR(VLOOKUP(Funde_observations_osservazioni!AL234,Oeff_privat_mapping,2,0)&amp;"","")</f>
        <v/>
      </c>
      <c r="AT231" t="str">
        <f ca="1">IFERROR(VLOOKUP(Funde_observations_osservazioni!AM234,Namen_pub_mapping,2,0)&amp;"","")</f>
        <v/>
      </c>
    </row>
    <row r="232" spans="2:46" x14ac:dyDescent="0.45">
      <c r="B232" t="str">
        <f>TRIM(Funde_observations_osservazioni!B235)</f>
        <v/>
      </c>
      <c r="C232" t="str">
        <f>TRIM(Funde_observations_osservazioni!C235)</f>
        <v/>
      </c>
      <c r="D232" t="str">
        <f>TRIM(Funde_observations_osservazioni!D235)</f>
        <v/>
      </c>
      <c r="E232" t="str">
        <f>TRIM(Funde_observations_osservazioni!AN235)</f>
        <v/>
      </c>
      <c r="F232" t="str">
        <f>TRIM(Funde_observations_osservazioni!AO235)</f>
        <v/>
      </c>
      <c r="G232" t="str">
        <f>TRIM(Funde_observations_osservazioni!AP235)</f>
        <v/>
      </c>
      <c r="H232" t="str">
        <f>TRIM(Funde_observations_osservazioni!AQ235)</f>
        <v/>
      </c>
      <c r="I232" t="str">
        <f>TRIM(Funde_observations_osservazioni!AR235)</f>
        <v/>
      </c>
      <c r="J232" t="str">
        <f>TRIM(Funde_observations_osservazioni!AS235)</f>
        <v/>
      </c>
      <c r="K232" t="str">
        <f>IFERROR(VLOOKUP(Funde_observations_osservazioni!E235,Table31_Praezis[], 2, FALSE)&amp;"", "")</f>
        <v/>
      </c>
      <c r="L232" t="str">
        <f>TRIM(Funde_observations_osservazioni!AT235)</f>
        <v/>
      </c>
      <c r="M232" t="str">
        <f>TRIM(Funde_observations_osservazioni!F235)</f>
        <v/>
      </c>
      <c r="N232" t="str">
        <f>TRIM(Funde_observations_osservazioni!G235)</f>
        <v/>
      </c>
      <c r="O232" t="str">
        <f>TRIM(Funde_observations_osservazioni!H235)</f>
        <v/>
      </c>
      <c r="P232" s="161" t="str">
        <f>IF(Funde_observations_osservazioni!I235=0, "", TEXT(Funde_observations_osservazioni!I235,"dd/mm/yyyy"))</f>
        <v/>
      </c>
      <c r="Q232" t="str">
        <f>IFERROR(VLOOKUP(Funde_observations_osservazioni!J235,Table32_Datkante[],2,FALSE)&amp;"",  "")</f>
        <v/>
      </c>
      <c r="R232" t="str">
        <f>Funde_observations_osservazioni!K235&amp;""</f>
        <v/>
      </c>
      <c r="S232" t="str">
        <f>Funde_observations_osservazioni!L235&amp;""</f>
        <v/>
      </c>
      <c r="T232" t="str">
        <f>Funde_observations_osservazioni!N235&amp;""</f>
        <v/>
      </c>
      <c r="U232" t="str">
        <f>Funde_observations_osservazioni!O235&amp;""</f>
        <v/>
      </c>
      <c r="V232" t="str">
        <f>Funde_observations_osservazioni!P235&amp;""</f>
        <v/>
      </c>
      <c r="W232" t="str">
        <f ca="1">IFERROR(VLOOKUP(Funde_observations_osservazioni!V235,Table30_Delarze[],2,FALSE)&amp;"", "")</f>
        <v/>
      </c>
      <c r="X232" t="str">
        <f>IFERROR(VLOOKUP(Funde_observations_osservazioni!R235,Table6_Subgrob[],2,FALSE)&amp;"","")</f>
        <v/>
      </c>
      <c r="Y232" t="str">
        <f>IFERROR(VLOOKUP(Funde_observations_osservazioni!S235,#REF!,2,FALSE)&amp;"", "")</f>
        <v/>
      </c>
      <c r="Z232" t="str">
        <f ca="1">IFERROR(VLOOKUP(Funde_observations_osservazioni!W235,Table245_Host_tree[],2,FALSE)&amp;"", "")</f>
        <v/>
      </c>
      <c r="AA232" t="str">
        <f>TRIM(Funde_observations_osservazioni!X235)</f>
        <v/>
      </c>
      <c r="AB232" t="str">
        <f>TRIM(Funde_observations_osservazioni!Y235)</f>
        <v/>
      </c>
      <c r="AC232" t="str">
        <f ca="1">IFERROR(VLOOKUP(Funde_observations_osservazioni!T235,Holzabgr_mapping,2,FALSE)&amp;"", "")</f>
        <v/>
      </c>
      <c r="AD232" t="str">
        <f ca="1">IFERROR(VLOOKUP(Funde_observations_osservazioni!U235,Holzqual_mapping,2,FALSE)&amp;"", "")</f>
        <v/>
      </c>
      <c r="AE232" t="str">
        <f ca="1">IFERROR(VLOOKUP(Funde_observations_osservazioni!Z235,Table24_Near_tree[],2,FALSE)&amp;"", "")</f>
        <v/>
      </c>
      <c r="AF232" t="str">
        <f ca="1">IFERROR(VLOOKUP(Funde_observations_osservazioni!AA235,Table24_Near_tree[],2,FALSE)&amp;"", "")</f>
        <v/>
      </c>
      <c r="AG232" t="str">
        <f ca="1">IFERROR(VLOOKUP(Funde_observations_osservazioni!AB235,Table24_Near_tree[],2,FALSE)&amp;"", "")</f>
        <v/>
      </c>
      <c r="AH232" t="str">
        <f ca="1">IFERROR(VLOOKUP(Funde_observations_osservazioni!AC235,Anzfrk_mapping,2,FALSE)&amp;"", "")</f>
        <v/>
      </c>
      <c r="AI232" t="str">
        <f ca="1">IFERROR(VLOOKUP(Funde_observations_osservazioni!AD235,Sex_stage_mapping,2,FALSE)&amp;"", "")</f>
        <v/>
      </c>
      <c r="AJ232" t="str">
        <f ca="1">IFERROR(VLOOKUP(Funde_observations_osservazioni!AE235,Rust_spore_type_mapping,2,FALSE)&amp;"", "")</f>
        <v/>
      </c>
      <c r="AK232" t="str">
        <f>TRIM(Funde_observations_osservazioni!AU235)</f>
        <v/>
      </c>
      <c r="AL232" t="str">
        <f>TRIM( Funde_observations_osservazioni!AH235)</f>
        <v/>
      </c>
      <c r="AM232" t="str">
        <f>TRIM(Funde_observations_osservazioni!AI235)</f>
        <v/>
      </c>
      <c r="AN232" t="str">
        <f ca="1">IFERROR(VLOOKUP(Funde_observations_osservazioni!AG235,Table28_Herbaria[],2,FALSE)&amp;"", "")</f>
        <v/>
      </c>
      <c r="AO232" t="str">
        <f ca="1">IFERROR(VLOOKUP(Funde_observations_osservazioni!AF235,Beleg_mapping,2,FALSE)&amp;"","")</f>
        <v/>
      </c>
      <c r="AP232" t="str">
        <f>IFERROR(VLOOKUP(Funde_observations_osservazioni!AJ235,Tabelle10_literature[],2,FALSE)&amp;"", "")</f>
        <v/>
      </c>
      <c r="AQ232" t="str">
        <f>TRIM(Funde_observations_osservazioni!AV235)</f>
        <v/>
      </c>
      <c r="AR232" t="str">
        <f ca="1">IFERROR(VLOOKUP(Funde_observations_osservazioni!AK235,Rest_mapping,2,0)&amp;"","")</f>
        <v/>
      </c>
      <c r="AS232" t="str">
        <f ca="1">IFERROR(VLOOKUP(Funde_observations_osservazioni!AL235,Oeff_privat_mapping,2,0)&amp;"","")</f>
        <v/>
      </c>
      <c r="AT232" t="str">
        <f ca="1">IFERROR(VLOOKUP(Funde_observations_osservazioni!AM235,Namen_pub_mapping,2,0)&amp;"","")</f>
        <v/>
      </c>
    </row>
    <row r="233" spans="2:46" x14ac:dyDescent="0.45">
      <c r="B233" t="str">
        <f>TRIM(Funde_observations_osservazioni!B236)</f>
        <v/>
      </c>
      <c r="C233" t="str">
        <f>TRIM(Funde_observations_osservazioni!C236)</f>
        <v/>
      </c>
      <c r="D233" t="str">
        <f>TRIM(Funde_observations_osservazioni!D236)</f>
        <v/>
      </c>
      <c r="E233" t="str">
        <f>TRIM(Funde_observations_osservazioni!AN236)</f>
        <v/>
      </c>
      <c r="F233" t="str">
        <f>TRIM(Funde_observations_osservazioni!AO236)</f>
        <v/>
      </c>
      <c r="G233" t="str">
        <f>TRIM(Funde_observations_osservazioni!AP236)</f>
        <v/>
      </c>
      <c r="H233" t="str">
        <f>TRIM(Funde_observations_osservazioni!AQ236)</f>
        <v/>
      </c>
      <c r="I233" t="str">
        <f>TRIM(Funde_observations_osservazioni!AR236)</f>
        <v/>
      </c>
      <c r="J233" t="str">
        <f>TRIM(Funde_observations_osservazioni!AS236)</f>
        <v/>
      </c>
      <c r="K233" t="str">
        <f>IFERROR(VLOOKUP(Funde_observations_osservazioni!E236,Table31_Praezis[], 2, FALSE)&amp;"", "")</f>
        <v/>
      </c>
      <c r="L233" t="str">
        <f>TRIM(Funde_observations_osservazioni!AT236)</f>
        <v/>
      </c>
      <c r="M233" t="str">
        <f>TRIM(Funde_observations_osservazioni!F236)</f>
        <v/>
      </c>
      <c r="N233" t="str">
        <f>TRIM(Funde_observations_osservazioni!G236)</f>
        <v/>
      </c>
      <c r="O233" t="str">
        <f>TRIM(Funde_observations_osservazioni!H236)</f>
        <v/>
      </c>
      <c r="P233" s="161" t="str">
        <f>IF(Funde_observations_osservazioni!I236=0, "", TEXT(Funde_observations_osservazioni!I236,"dd/mm/yyyy"))</f>
        <v/>
      </c>
      <c r="Q233" t="str">
        <f>IFERROR(VLOOKUP(Funde_observations_osservazioni!J236,Table32_Datkante[],2,FALSE)&amp;"",  "")</f>
        <v/>
      </c>
      <c r="R233" t="str">
        <f>Funde_observations_osservazioni!K236&amp;""</f>
        <v/>
      </c>
      <c r="S233" t="str">
        <f>Funde_observations_osservazioni!L236&amp;""</f>
        <v/>
      </c>
      <c r="T233" t="str">
        <f>Funde_observations_osservazioni!N236&amp;""</f>
        <v/>
      </c>
      <c r="U233" t="str">
        <f>Funde_observations_osservazioni!O236&amp;""</f>
        <v/>
      </c>
      <c r="V233" t="str">
        <f>Funde_observations_osservazioni!P236&amp;""</f>
        <v/>
      </c>
      <c r="W233" t="str">
        <f ca="1">IFERROR(VLOOKUP(Funde_observations_osservazioni!V236,Table30_Delarze[],2,FALSE)&amp;"", "")</f>
        <v/>
      </c>
      <c r="X233" t="str">
        <f>IFERROR(VLOOKUP(Funde_observations_osservazioni!R236,Table6_Subgrob[],2,FALSE)&amp;"","")</f>
        <v/>
      </c>
      <c r="Y233" t="str">
        <f>IFERROR(VLOOKUP(Funde_observations_osservazioni!S236,#REF!,2,FALSE)&amp;"", "")</f>
        <v/>
      </c>
      <c r="Z233" t="str">
        <f ca="1">IFERROR(VLOOKUP(Funde_observations_osservazioni!W236,Table245_Host_tree[],2,FALSE)&amp;"", "")</f>
        <v/>
      </c>
      <c r="AA233" t="str">
        <f>TRIM(Funde_observations_osservazioni!X236)</f>
        <v/>
      </c>
      <c r="AB233" t="str">
        <f>TRIM(Funde_observations_osservazioni!Y236)</f>
        <v/>
      </c>
      <c r="AC233" t="str">
        <f ca="1">IFERROR(VLOOKUP(Funde_observations_osservazioni!T236,Holzabgr_mapping,2,FALSE)&amp;"", "")</f>
        <v/>
      </c>
      <c r="AD233" t="str">
        <f ca="1">IFERROR(VLOOKUP(Funde_observations_osservazioni!U236,Holzqual_mapping,2,FALSE)&amp;"", "")</f>
        <v/>
      </c>
      <c r="AE233" t="str">
        <f ca="1">IFERROR(VLOOKUP(Funde_observations_osservazioni!Z236,Table24_Near_tree[],2,FALSE)&amp;"", "")</f>
        <v/>
      </c>
      <c r="AF233" t="str">
        <f ca="1">IFERROR(VLOOKUP(Funde_observations_osservazioni!AA236,Table24_Near_tree[],2,FALSE)&amp;"", "")</f>
        <v/>
      </c>
      <c r="AG233" t="str">
        <f ca="1">IFERROR(VLOOKUP(Funde_observations_osservazioni!AB236,Table24_Near_tree[],2,FALSE)&amp;"", "")</f>
        <v/>
      </c>
      <c r="AH233" t="str">
        <f ca="1">IFERROR(VLOOKUP(Funde_observations_osservazioni!AC236,Anzfrk_mapping,2,FALSE)&amp;"", "")</f>
        <v/>
      </c>
      <c r="AI233" t="str">
        <f ca="1">IFERROR(VLOOKUP(Funde_observations_osservazioni!AD236,Sex_stage_mapping,2,FALSE)&amp;"", "")</f>
        <v/>
      </c>
      <c r="AJ233" t="str">
        <f ca="1">IFERROR(VLOOKUP(Funde_observations_osservazioni!AE236,Rust_spore_type_mapping,2,FALSE)&amp;"", "")</f>
        <v/>
      </c>
      <c r="AK233" t="str">
        <f>TRIM(Funde_observations_osservazioni!AU236)</f>
        <v/>
      </c>
      <c r="AL233" t="str">
        <f>TRIM( Funde_observations_osservazioni!AH236)</f>
        <v/>
      </c>
      <c r="AM233" t="str">
        <f>TRIM(Funde_observations_osservazioni!AI236)</f>
        <v/>
      </c>
      <c r="AN233" t="str">
        <f ca="1">IFERROR(VLOOKUP(Funde_observations_osservazioni!AG236,Table28_Herbaria[],2,FALSE)&amp;"", "")</f>
        <v/>
      </c>
      <c r="AO233" t="str">
        <f ca="1">IFERROR(VLOOKUP(Funde_observations_osservazioni!AF236,Beleg_mapping,2,FALSE)&amp;"","")</f>
        <v/>
      </c>
      <c r="AP233" t="str">
        <f>IFERROR(VLOOKUP(Funde_observations_osservazioni!AJ236,Tabelle10_literature[],2,FALSE)&amp;"", "")</f>
        <v/>
      </c>
      <c r="AQ233" t="str">
        <f>TRIM(Funde_observations_osservazioni!AV236)</f>
        <v/>
      </c>
      <c r="AR233" t="str">
        <f ca="1">IFERROR(VLOOKUP(Funde_observations_osservazioni!AK236,Rest_mapping,2,0)&amp;"","")</f>
        <v/>
      </c>
      <c r="AS233" t="str">
        <f ca="1">IFERROR(VLOOKUP(Funde_observations_osservazioni!AL236,Oeff_privat_mapping,2,0)&amp;"","")</f>
        <v/>
      </c>
      <c r="AT233" t="str">
        <f ca="1">IFERROR(VLOOKUP(Funde_observations_osservazioni!AM236,Namen_pub_mapping,2,0)&amp;"","")</f>
        <v/>
      </c>
    </row>
    <row r="234" spans="2:46" x14ac:dyDescent="0.45">
      <c r="B234" t="str">
        <f>TRIM(Funde_observations_osservazioni!B237)</f>
        <v/>
      </c>
      <c r="C234" t="str">
        <f>TRIM(Funde_observations_osservazioni!C237)</f>
        <v/>
      </c>
      <c r="D234" t="str">
        <f>TRIM(Funde_observations_osservazioni!D237)</f>
        <v/>
      </c>
      <c r="E234" t="str">
        <f>TRIM(Funde_observations_osservazioni!AN237)</f>
        <v/>
      </c>
      <c r="F234" t="str">
        <f>TRIM(Funde_observations_osservazioni!AO237)</f>
        <v/>
      </c>
      <c r="G234" t="str">
        <f>TRIM(Funde_observations_osservazioni!AP237)</f>
        <v/>
      </c>
      <c r="H234" t="str">
        <f>TRIM(Funde_observations_osservazioni!AQ237)</f>
        <v/>
      </c>
      <c r="I234" t="str">
        <f>TRIM(Funde_observations_osservazioni!AR237)</f>
        <v/>
      </c>
      <c r="J234" t="str">
        <f>TRIM(Funde_observations_osservazioni!AS237)</f>
        <v/>
      </c>
      <c r="K234" t="str">
        <f>IFERROR(VLOOKUP(Funde_observations_osservazioni!E237,Table31_Praezis[], 2, FALSE)&amp;"", "")</f>
        <v/>
      </c>
      <c r="L234" t="str">
        <f>TRIM(Funde_observations_osservazioni!AT237)</f>
        <v/>
      </c>
      <c r="M234" t="str">
        <f>TRIM(Funde_observations_osservazioni!F237)</f>
        <v/>
      </c>
      <c r="N234" t="str">
        <f>TRIM(Funde_observations_osservazioni!G237)</f>
        <v/>
      </c>
      <c r="O234" t="str">
        <f>TRIM(Funde_observations_osservazioni!H237)</f>
        <v/>
      </c>
      <c r="P234" s="161" t="str">
        <f>IF(Funde_observations_osservazioni!I237=0, "", TEXT(Funde_observations_osservazioni!I237,"dd/mm/yyyy"))</f>
        <v/>
      </c>
      <c r="Q234" t="str">
        <f>IFERROR(VLOOKUP(Funde_observations_osservazioni!J237,Table32_Datkante[],2,FALSE)&amp;"",  "")</f>
        <v/>
      </c>
      <c r="R234" t="str">
        <f>Funde_observations_osservazioni!K237&amp;""</f>
        <v/>
      </c>
      <c r="S234" t="str">
        <f>Funde_observations_osservazioni!L237&amp;""</f>
        <v/>
      </c>
      <c r="T234" t="str">
        <f>Funde_observations_osservazioni!N237&amp;""</f>
        <v/>
      </c>
      <c r="U234" t="str">
        <f>Funde_observations_osservazioni!O237&amp;""</f>
        <v/>
      </c>
      <c r="V234" t="str">
        <f>Funde_observations_osservazioni!P237&amp;""</f>
        <v/>
      </c>
      <c r="W234" t="str">
        <f ca="1">IFERROR(VLOOKUP(Funde_observations_osservazioni!V237,Table30_Delarze[],2,FALSE)&amp;"", "")</f>
        <v/>
      </c>
      <c r="X234" t="str">
        <f>IFERROR(VLOOKUP(Funde_observations_osservazioni!R237,Table6_Subgrob[],2,FALSE)&amp;"","")</f>
        <v/>
      </c>
      <c r="Y234" t="str">
        <f>IFERROR(VLOOKUP(Funde_observations_osservazioni!S237,#REF!,2,FALSE)&amp;"", "")</f>
        <v/>
      </c>
      <c r="Z234" t="str">
        <f ca="1">IFERROR(VLOOKUP(Funde_observations_osservazioni!W237,Table245_Host_tree[],2,FALSE)&amp;"", "")</f>
        <v/>
      </c>
      <c r="AA234" t="str">
        <f>TRIM(Funde_observations_osservazioni!X237)</f>
        <v/>
      </c>
      <c r="AB234" t="str">
        <f>TRIM(Funde_observations_osservazioni!Y237)</f>
        <v/>
      </c>
      <c r="AC234" t="str">
        <f ca="1">IFERROR(VLOOKUP(Funde_observations_osservazioni!T237,Holzabgr_mapping,2,FALSE)&amp;"", "")</f>
        <v/>
      </c>
      <c r="AD234" t="str">
        <f ca="1">IFERROR(VLOOKUP(Funde_observations_osservazioni!U237,Holzqual_mapping,2,FALSE)&amp;"", "")</f>
        <v/>
      </c>
      <c r="AE234" t="str">
        <f ca="1">IFERROR(VLOOKUP(Funde_observations_osservazioni!Z237,Table24_Near_tree[],2,FALSE)&amp;"", "")</f>
        <v/>
      </c>
      <c r="AF234" t="str">
        <f ca="1">IFERROR(VLOOKUP(Funde_observations_osservazioni!AA237,Table24_Near_tree[],2,FALSE)&amp;"", "")</f>
        <v/>
      </c>
      <c r="AG234" t="str">
        <f ca="1">IFERROR(VLOOKUP(Funde_observations_osservazioni!AB237,Table24_Near_tree[],2,FALSE)&amp;"", "")</f>
        <v/>
      </c>
      <c r="AH234" t="str">
        <f ca="1">IFERROR(VLOOKUP(Funde_observations_osservazioni!AC237,Anzfrk_mapping,2,FALSE)&amp;"", "")</f>
        <v/>
      </c>
      <c r="AI234" t="str">
        <f ca="1">IFERROR(VLOOKUP(Funde_observations_osservazioni!AD237,Sex_stage_mapping,2,FALSE)&amp;"", "")</f>
        <v/>
      </c>
      <c r="AJ234" t="str">
        <f ca="1">IFERROR(VLOOKUP(Funde_observations_osservazioni!AE237,Rust_spore_type_mapping,2,FALSE)&amp;"", "")</f>
        <v/>
      </c>
      <c r="AK234" t="str">
        <f>TRIM(Funde_observations_osservazioni!AU237)</f>
        <v/>
      </c>
      <c r="AL234" t="str">
        <f>TRIM( Funde_observations_osservazioni!AH237)</f>
        <v/>
      </c>
      <c r="AM234" t="str">
        <f>TRIM(Funde_observations_osservazioni!AI237)</f>
        <v/>
      </c>
      <c r="AN234" t="str">
        <f ca="1">IFERROR(VLOOKUP(Funde_observations_osservazioni!AG237,Table28_Herbaria[],2,FALSE)&amp;"", "")</f>
        <v/>
      </c>
      <c r="AO234" t="str">
        <f ca="1">IFERROR(VLOOKUP(Funde_observations_osservazioni!AF237,Beleg_mapping,2,FALSE)&amp;"","")</f>
        <v/>
      </c>
      <c r="AP234" t="str">
        <f>IFERROR(VLOOKUP(Funde_observations_osservazioni!AJ237,Tabelle10_literature[],2,FALSE)&amp;"", "")</f>
        <v/>
      </c>
      <c r="AQ234" t="str">
        <f>TRIM(Funde_observations_osservazioni!AV237)</f>
        <v/>
      </c>
      <c r="AR234" t="str">
        <f ca="1">IFERROR(VLOOKUP(Funde_observations_osservazioni!AK237,Rest_mapping,2,0)&amp;"","")</f>
        <v/>
      </c>
      <c r="AS234" t="str">
        <f ca="1">IFERROR(VLOOKUP(Funde_observations_osservazioni!AL237,Oeff_privat_mapping,2,0)&amp;"","")</f>
        <v/>
      </c>
      <c r="AT234" t="str">
        <f ca="1">IFERROR(VLOOKUP(Funde_observations_osservazioni!AM237,Namen_pub_mapping,2,0)&amp;"","")</f>
        <v/>
      </c>
    </row>
    <row r="235" spans="2:46" x14ac:dyDescent="0.45">
      <c r="B235" t="str">
        <f>TRIM(Funde_observations_osservazioni!B238)</f>
        <v/>
      </c>
      <c r="C235" t="str">
        <f>TRIM(Funde_observations_osservazioni!C238)</f>
        <v/>
      </c>
      <c r="D235" t="str">
        <f>TRIM(Funde_observations_osservazioni!D238)</f>
        <v/>
      </c>
      <c r="E235" t="str">
        <f>TRIM(Funde_observations_osservazioni!AN238)</f>
        <v/>
      </c>
      <c r="F235" t="str">
        <f>TRIM(Funde_observations_osservazioni!AO238)</f>
        <v/>
      </c>
      <c r="G235" t="str">
        <f>TRIM(Funde_observations_osservazioni!AP238)</f>
        <v/>
      </c>
      <c r="H235" t="str">
        <f>TRIM(Funde_observations_osservazioni!AQ238)</f>
        <v/>
      </c>
      <c r="I235" t="str">
        <f>TRIM(Funde_observations_osservazioni!AR238)</f>
        <v/>
      </c>
      <c r="J235" t="str">
        <f>TRIM(Funde_observations_osservazioni!AS238)</f>
        <v/>
      </c>
      <c r="K235" t="str">
        <f>IFERROR(VLOOKUP(Funde_observations_osservazioni!E238,Table31_Praezis[], 2, FALSE)&amp;"", "")</f>
        <v/>
      </c>
      <c r="L235" t="str">
        <f>TRIM(Funde_observations_osservazioni!AT238)</f>
        <v/>
      </c>
      <c r="M235" t="str">
        <f>TRIM(Funde_observations_osservazioni!F238)</f>
        <v/>
      </c>
      <c r="N235" t="str">
        <f>TRIM(Funde_observations_osservazioni!G238)</f>
        <v/>
      </c>
      <c r="O235" t="str">
        <f>TRIM(Funde_observations_osservazioni!H238)</f>
        <v/>
      </c>
      <c r="P235" s="161" t="str">
        <f>IF(Funde_observations_osservazioni!I238=0, "", TEXT(Funde_observations_osservazioni!I238,"dd/mm/yyyy"))</f>
        <v/>
      </c>
      <c r="Q235" t="str">
        <f>IFERROR(VLOOKUP(Funde_observations_osservazioni!J238,Table32_Datkante[],2,FALSE)&amp;"",  "")</f>
        <v/>
      </c>
      <c r="R235" t="str">
        <f>Funde_observations_osservazioni!K238&amp;""</f>
        <v/>
      </c>
      <c r="S235" t="str">
        <f>Funde_observations_osservazioni!L238&amp;""</f>
        <v/>
      </c>
      <c r="T235" t="str">
        <f>Funde_observations_osservazioni!N238&amp;""</f>
        <v/>
      </c>
      <c r="U235" t="str">
        <f>Funde_observations_osservazioni!O238&amp;""</f>
        <v/>
      </c>
      <c r="V235" t="str">
        <f>Funde_observations_osservazioni!P238&amp;""</f>
        <v/>
      </c>
      <c r="W235" t="str">
        <f ca="1">IFERROR(VLOOKUP(Funde_observations_osservazioni!V238,Table30_Delarze[],2,FALSE)&amp;"", "")</f>
        <v/>
      </c>
      <c r="X235" t="str">
        <f>IFERROR(VLOOKUP(Funde_observations_osservazioni!R238,Table6_Subgrob[],2,FALSE)&amp;"","")</f>
        <v/>
      </c>
      <c r="Y235" t="str">
        <f>IFERROR(VLOOKUP(Funde_observations_osservazioni!S238,#REF!,2,FALSE)&amp;"", "")</f>
        <v/>
      </c>
      <c r="Z235" t="str">
        <f ca="1">IFERROR(VLOOKUP(Funde_observations_osservazioni!W238,Table245_Host_tree[],2,FALSE)&amp;"", "")</f>
        <v/>
      </c>
      <c r="AA235" t="str">
        <f>TRIM(Funde_observations_osservazioni!X238)</f>
        <v/>
      </c>
      <c r="AB235" t="str">
        <f>TRIM(Funde_observations_osservazioni!Y238)</f>
        <v/>
      </c>
      <c r="AC235" t="str">
        <f ca="1">IFERROR(VLOOKUP(Funde_observations_osservazioni!T238,Holzabgr_mapping,2,FALSE)&amp;"", "")</f>
        <v/>
      </c>
      <c r="AD235" t="str">
        <f ca="1">IFERROR(VLOOKUP(Funde_observations_osservazioni!U238,Holzqual_mapping,2,FALSE)&amp;"", "")</f>
        <v/>
      </c>
      <c r="AE235" t="str">
        <f ca="1">IFERROR(VLOOKUP(Funde_observations_osservazioni!Z238,Table24_Near_tree[],2,FALSE)&amp;"", "")</f>
        <v/>
      </c>
      <c r="AF235" t="str">
        <f ca="1">IFERROR(VLOOKUP(Funde_observations_osservazioni!AA238,Table24_Near_tree[],2,FALSE)&amp;"", "")</f>
        <v/>
      </c>
      <c r="AG235" t="str">
        <f ca="1">IFERROR(VLOOKUP(Funde_observations_osservazioni!AB238,Table24_Near_tree[],2,FALSE)&amp;"", "")</f>
        <v/>
      </c>
      <c r="AH235" t="str">
        <f ca="1">IFERROR(VLOOKUP(Funde_observations_osservazioni!AC238,Anzfrk_mapping,2,FALSE)&amp;"", "")</f>
        <v/>
      </c>
      <c r="AI235" t="str">
        <f ca="1">IFERROR(VLOOKUP(Funde_observations_osservazioni!AD238,Sex_stage_mapping,2,FALSE)&amp;"", "")</f>
        <v/>
      </c>
      <c r="AJ235" t="str">
        <f ca="1">IFERROR(VLOOKUP(Funde_observations_osservazioni!AE238,Rust_spore_type_mapping,2,FALSE)&amp;"", "")</f>
        <v/>
      </c>
      <c r="AK235" t="str">
        <f>TRIM(Funde_observations_osservazioni!AU238)</f>
        <v/>
      </c>
      <c r="AL235" t="str">
        <f>TRIM( Funde_observations_osservazioni!AH238)</f>
        <v/>
      </c>
      <c r="AM235" t="str">
        <f>TRIM(Funde_observations_osservazioni!AI238)</f>
        <v/>
      </c>
      <c r="AN235" t="str">
        <f ca="1">IFERROR(VLOOKUP(Funde_observations_osservazioni!AG238,Table28_Herbaria[],2,FALSE)&amp;"", "")</f>
        <v/>
      </c>
      <c r="AO235" t="str">
        <f ca="1">IFERROR(VLOOKUP(Funde_observations_osservazioni!AF238,Beleg_mapping,2,FALSE)&amp;"","")</f>
        <v/>
      </c>
      <c r="AP235" t="str">
        <f>IFERROR(VLOOKUP(Funde_observations_osservazioni!AJ238,Tabelle10_literature[],2,FALSE)&amp;"", "")</f>
        <v/>
      </c>
      <c r="AQ235" t="str">
        <f>TRIM(Funde_observations_osservazioni!AV238)</f>
        <v/>
      </c>
      <c r="AR235" t="str">
        <f ca="1">IFERROR(VLOOKUP(Funde_observations_osservazioni!AK238,Rest_mapping,2,0)&amp;"","")</f>
        <v/>
      </c>
      <c r="AS235" t="str">
        <f ca="1">IFERROR(VLOOKUP(Funde_observations_osservazioni!AL238,Oeff_privat_mapping,2,0)&amp;"","")</f>
        <v/>
      </c>
      <c r="AT235" t="str">
        <f ca="1">IFERROR(VLOOKUP(Funde_observations_osservazioni!AM238,Namen_pub_mapping,2,0)&amp;"","")</f>
        <v/>
      </c>
    </row>
    <row r="236" spans="2:46" x14ac:dyDescent="0.45">
      <c r="B236" t="str">
        <f>TRIM(Funde_observations_osservazioni!B239)</f>
        <v/>
      </c>
      <c r="C236" t="str">
        <f>TRIM(Funde_observations_osservazioni!C239)</f>
        <v/>
      </c>
      <c r="D236" t="str">
        <f>TRIM(Funde_observations_osservazioni!D239)</f>
        <v/>
      </c>
      <c r="E236" t="str">
        <f>TRIM(Funde_observations_osservazioni!AN239)</f>
        <v/>
      </c>
      <c r="F236" t="str">
        <f>TRIM(Funde_observations_osservazioni!AO239)</f>
        <v/>
      </c>
      <c r="G236" t="str">
        <f>TRIM(Funde_observations_osservazioni!AP239)</f>
        <v/>
      </c>
      <c r="H236" t="str">
        <f>TRIM(Funde_observations_osservazioni!AQ239)</f>
        <v/>
      </c>
      <c r="I236" t="str">
        <f>TRIM(Funde_observations_osservazioni!AR239)</f>
        <v/>
      </c>
      <c r="J236" t="str">
        <f>TRIM(Funde_observations_osservazioni!AS239)</f>
        <v/>
      </c>
      <c r="K236" t="str">
        <f>IFERROR(VLOOKUP(Funde_observations_osservazioni!E239,Table31_Praezis[], 2, FALSE)&amp;"", "")</f>
        <v/>
      </c>
      <c r="L236" t="str">
        <f>TRIM(Funde_observations_osservazioni!AT239)</f>
        <v/>
      </c>
      <c r="M236" t="str">
        <f>TRIM(Funde_observations_osservazioni!F239)</f>
        <v/>
      </c>
      <c r="N236" t="str">
        <f>TRIM(Funde_observations_osservazioni!G239)</f>
        <v/>
      </c>
      <c r="O236" t="str">
        <f>TRIM(Funde_observations_osservazioni!H239)</f>
        <v/>
      </c>
      <c r="P236" s="161" t="str">
        <f>IF(Funde_observations_osservazioni!I239=0, "", TEXT(Funde_observations_osservazioni!I239,"dd/mm/yyyy"))</f>
        <v/>
      </c>
      <c r="Q236" t="str">
        <f>IFERROR(VLOOKUP(Funde_observations_osservazioni!J239,Table32_Datkante[],2,FALSE)&amp;"",  "")</f>
        <v/>
      </c>
      <c r="R236" t="str">
        <f>Funde_observations_osservazioni!K239&amp;""</f>
        <v/>
      </c>
      <c r="S236" t="str">
        <f>Funde_observations_osservazioni!L239&amp;""</f>
        <v/>
      </c>
      <c r="T236" t="str">
        <f>Funde_observations_osservazioni!N239&amp;""</f>
        <v/>
      </c>
      <c r="U236" t="str">
        <f>Funde_observations_osservazioni!O239&amp;""</f>
        <v/>
      </c>
      <c r="V236" t="str">
        <f>Funde_observations_osservazioni!P239&amp;""</f>
        <v/>
      </c>
      <c r="W236" t="str">
        <f ca="1">IFERROR(VLOOKUP(Funde_observations_osservazioni!V239,Table30_Delarze[],2,FALSE)&amp;"", "")</f>
        <v/>
      </c>
      <c r="X236" t="str">
        <f>IFERROR(VLOOKUP(Funde_observations_osservazioni!R239,Table6_Subgrob[],2,FALSE)&amp;"","")</f>
        <v/>
      </c>
      <c r="Y236" t="str">
        <f>IFERROR(VLOOKUP(Funde_observations_osservazioni!S239,#REF!,2,FALSE)&amp;"", "")</f>
        <v/>
      </c>
      <c r="Z236" t="str">
        <f ca="1">IFERROR(VLOOKUP(Funde_observations_osservazioni!W239,Table245_Host_tree[],2,FALSE)&amp;"", "")</f>
        <v/>
      </c>
      <c r="AA236" t="str">
        <f>TRIM(Funde_observations_osservazioni!X239)</f>
        <v/>
      </c>
      <c r="AB236" t="str">
        <f>TRIM(Funde_observations_osservazioni!Y239)</f>
        <v/>
      </c>
      <c r="AC236" t="str">
        <f ca="1">IFERROR(VLOOKUP(Funde_observations_osservazioni!T239,Holzabgr_mapping,2,FALSE)&amp;"", "")</f>
        <v/>
      </c>
      <c r="AD236" t="str">
        <f ca="1">IFERROR(VLOOKUP(Funde_observations_osservazioni!U239,Holzqual_mapping,2,FALSE)&amp;"", "")</f>
        <v/>
      </c>
      <c r="AE236" t="str">
        <f ca="1">IFERROR(VLOOKUP(Funde_observations_osservazioni!Z239,Table24_Near_tree[],2,FALSE)&amp;"", "")</f>
        <v/>
      </c>
      <c r="AF236" t="str">
        <f ca="1">IFERROR(VLOOKUP(Funde_observations_osservazioni!AA239,Table24_Near_tree[],2,FALSE)&amp;"", "")</f>
        <v/>
      </c>
      <c r="AG236" t="str">
        <f ca="1">IFERROR(VLOOKUP(Funde_observations_osservazioni!AB239,Table24_Near_tree[],2,FALSE)&amp;"", "")</f>
        <v/>
      </c>
      <c r="AH236" t="str">
        <f ca="1">IFERROR(VLOOKUP(Funde_observations_osservazioni!AC239,Anzfrk_mapping,2,FALSE)&amp;"", "")</f>
        <v/>
      </c>
      <c r="AI236" t="str">
        <f ca="1">IFERROR(VLOOKUP(Funde_observations_osservazioni!AD239,Sex_stage_mapping,2,FALSE)&amp;"", "")</f>
        <v/>
      </c>
      <c r="AJ236" t="str">
        <f ca="1">IFERROR(VLOOKUP(Funde_observations_osservazioni!AE239,Rust_spore_type_mapping,2,FALSE)&amp;"", "")</f>
        <v/>
      </c>
      <c r="AK236" t="str">
        <f>TRIM(Funde_observations_osservazioni!AU239)</f>
        <v/>
      </c>
      <c r="AL236" t="str">
        <f>TRIM( Funde_observations_osservazioni!AH239)</f>
        <v/>
      </c>
      <c r="AM236" t="str">
        <f>TRIM(Funde_observations_osservazioni!AI239)</f>
        <v/>
      </c>
      <c r="AN236" t="str">
        <f ca="1">IFERROR(VLOOKUP(Funde_observations_osservazioni!AG239,Table28_Herbaria[],2,FALSE)&amp;"", "")</f>
        <v/>
      </c>
      <c r="AO236" t="str">
        <f ca="1">IFERROR(VLOOKUP(Funde_observations_osservazioni!AF239,Beleg_mapping,2,FALSE)&amp;"","")</f>
        <v/>
      </c>
      <c r="AP236" t="str">
        <f>IFERROR(VLOOKUP(Funde_observations_osservazioni!AJ239,Tabelle10_literature[],2,FALSE)&amp;"", "")</f>
        <v/>
      </c>
      <c r="AQ236" t="str">
        <f>TRIM(Funde_observations_osservazioni!AV239)</f>
        <v/>
      </c>
      <c r="AR236" t="str">
        <f ca="1">IFERROR(VLOOKUP(Funde_observations_osservazioni!AK239,Rest_mapping,2,0)&amp;"","")</f>
        <v/>
      </c>
      <c r="AS236" t="str">
        <f ca="1">IFERROR(VLOOKUP(Funde_observations_osservazioni!AL239,Oeff_privat_mapping,2,0)&amp;"","")</f>
        <v/>
      </c>
      <c r="AT236" t="str">
        <f ca="1">IFERROR(VLOOKUP(Funde_observations_osservazioni!AM239,Namen_pub_mapping,2,0)&amp;"","")</f>
        <v/>
      </c>
    </row>
    <row r="237" spans="2:46" x14ac:dyDescent="0.45">
      <c r="B237" t="str">
        <f>TRIM(Funde_observations_osservazioni!B240)</f>
        <v/>
      </c>
      <c r="C237" t="str">
        <f>TRIM(Funde_observations_osservazioni!C240)</f>
        <v/>
      </c>
      <c r="D237" t="str">
        <f>TRIM(Funde_observations_osservazioni!D240)</f>
        <v/>
      </c>
      <c r="E237" t="str">
        <f>TRIM(Funde_observations_osservazioni!AN240)</f>
        <v/>
      </c>
      <c r="F237" t="str">
        <f>TRIM(Funde_observations_osservazioni!AO240)</f>
        <v/>
      </c>
      <c r="G237" t="str">
        <f>TRIM(Funde_observations_osservazioni!AP240)</f>
        <v/>
      </c>
      <c r="H237" t="str">
        <f>TRIM(Funde_observations_osservazioni!AQ240)</f>
        <v/>
      </c>
      <c r="I237" t="str">
        <f>TRIM(Funde_observations_osservazioni!AR240)</f>
        <v/>
      </c>
      <c r="J237" t="str">
        <f>TRIM(Funde_observations_osservazioni!AS240)</f>
        <v/>
      </c>
      <c r="K237" t="str">
        <f>IFERROR(VLOOKUP(Funde_observations_osservazioni!E240,Table31_Praezis[], 2, FALSE)&amp;"", "")</f>
        <v/>
      </c>
      <c r="L237" t="str">
        <f>TRIM(Funde_observations_osservazioni!AT240)</f>
        <v/>
      </c>
      <c r="M237" t="str">
        <f>TRIM(Funde_observations_osservazioni!F240)</f>
        <v/>
      </c>
      <c r="N237" t="str">
        <f>TRIM(Funde_observations_osservazioni!G240)</f>
        <v/>
      </c>
      <c r="O237" t="str">
        <f>TRIM(Funde_observations_osservazioni!H240)</f>
        <v/>
      </c>
      <c r="P237" s="161" t="str">
        <f>IF(Funde_observations_osservazioni!I240=0, "", TEXT(Funde_observations_osservazioni!I240,"dd/mm/yyyy"))</f>
        <v/>
      </c>
      <c r="Q237" t="str">
        <f>IFERROR(VLOOKUP(Funde_observations_osservazioni!J240,Table32_Datkante[],2,FALSE)&amp;"",  "")</f>
        <v/>
      </c>
      <c r="R237" t="str">
        <f>Funde_observations_osservazioni!K240&amp;""</f>
        <v/>
      </c>
      <c r="S237" t="str">
        <f>Funde_observations_osservazioni!L240&amp;""</f>
        <v/>
      </c>
      <c r="T237" t="str">
        <f>Funde_observations_osservazioni!N240&amp;""</f>
        <v/>
      </c>
      <c r="U237" t="str">
        <f>Funde_observations_osservazioni!O240&amp;""</f>
        <v/>
      </c>
      <c r="V237" t="str">
        <f>Funde_observations_osservazioni!P240&amp;""</f>
        <v/>
      </c>
      <c r="W237" t="str">
        <f ca="1">IFERROR(VLOOKUP(Funde_observations_osservazioni!V240,Table30_Delarze[],2,FALSE)&amp;"", "")</f>
        <v/>
      </c>
      <c r="X237" t="str">
        <f>IFERROR(VLOOKUP(Funde_observations_osservazioni!R240,Table6_Subgrob[],2,FALSE)&amp;"","")</f>
        <v/>
      </c>
      <c r="Y237" t="str">
        <f>IFERROR(VLOOKUP(Funde_observations_osservazioni!S240,#REF!,2,FALSE)&amp;"", "")</f>
        <v/>
      </c>
      <c r="Z237" t="str">
        <f ca="1">IFERROR(VLOOKUP(Funde_observations_osservazioni!W240,Table245_Host_tree[],2,FALSE)&amp;"", "")</f>
        <v/>
      </c>
      <c r="AA237" t="str">
        <f>TRIM(Funde_observations_osservazioni!X240)</f>
        <v/>
      </c>
      <c r="AB237" t="str">
        <f>TRIM(Funde_observations_osservazioni!Y240)</f>
        <v/>
      </c>
      <c r="AC237" t="str">
        <f ca="1">IFERROR(VLOOKUP(Funde_observations_osservazioni!T240,Holzabgr_mapping,2,FALSE)&amp;"", "")</f>
        <v/>
      </c>
      <c r="AD237" t="str">
        <f ca="1">IFERROR(VLOOKUP(Funde_observations_osservazioni!U240,Holzqual_mapping,2,FALSE)&amp;"", "")</f>
        <v/>
      </c>
      <c r="AE237" t="str">
        <f ca="1">IFERROR(VLOOKUP(Funde_observations_osservazioni!Z240,Table24_Near_tree[],2,FALSE)&amp;"", "")</f>
        <v/>
      </c>
      <c r="AF237" t="str">
        <f ca="1">IFERROR(VLOOKUP(Funde_observations_osservazioni!AA240,Table24_Near_tree[],2,FALSE)&amp;"", "")</f>
        <v/>
      </c>
      <c r="AG237" t="str">
        <f ca="1">IFERROR(VLOOKUP(Funde_observations_osservazioni!AB240,Table24_Near_tree[],2,FALSE)&amp;"", "")</f>
        <v/>
      </c>
      <c r="AH237" t="str">
        <f ca="1">IFERROR(VLOOKUP(Funde_observations_osservazioni!AC240,Anzfrk_mapping,2,FALSE)&amp;"", "")</f>
        <v/>
      </c>
      <c r="AI237" t="str">
        <f ca="1">IFERROR(VLOOKUP(Funde_observations_osservazioni!AD240,Sex_stage_mapping,2,FALSE)&amp;"", "")</f>
        <v/>
      </c>
      <c r="AJ237" t="str">
        <f ca="1">IFERROR(VLOOKUP(Funde_observations_osservazioni!AE240,Rust_spore_type_mapping,2,FALSE)&amp;"", "")</f>
        <v/>
      </c>
      <c r="AK237" t="str">
        <f>TRIM(Funde_observations_osservazioni!AU240)</f>
        <v/>
      </c>
      <c r="AL237" t="str">
        <f>TRIM( Funde_observations_osservazioni!AH240)</f>
        <v/>
      </c>
      <c r="AM237" t="str">
        <f>TRIM(Funde_observations_osservazioni!AI240)</f>
        <v/>
      </c>
      <c r="AN237" t="str">
        <f ca="1">IFERROR(VLOOKUP(Funde_observations_osservazioni!AG240,Table28_Herbaria[],2,FALSE)&amp;"", "")</f>
        <v/>
      </c>
      <c r="AO237" t="str">
        <f ca="1">IFERROR(VLOOKUP(Funde_observations_osservazioni!AF240,Beleg_mapping,2,FALSE)&amp;"","")</f>
        <v/>
      </c>
      <c r="AP237" t="str">
        <f>IFERROR(VLOOKUP(Funde_observations_osservazioni!AJ240,Tabelle10_literature[],2,FALSE)&amp;"", "")</f>
        <v/>
      </c>
      <c r="AQ237" t="str">
        <f>TRIM(Funde_observations_osservazioni!AV240)</f>
        <v/>
      </c>
      <c r="AR237" t="str">
        <f ca="1">IFERROR(VLOOKUP(Funde_observations_osservazioni!AK240,Rest_mapping,2,0)&amp;"","")</f>
        <v/>
      </c>
      <c r="AS237" t="str">
        <f ca="1">IFERROR(VLOOKUP(Funde_observations_osservazioni!AL240,Oeff_privat_mapping,2,0)&amp;"","")</f>
        <v/>
      </c>
      <c r="AT237" t="str">
        <f ca="1">IFERROR(VLOOKUP(Funde_observations_osservazioni!AM240,Namen_pub_mapping,2,0)&amp;"","")</f>
        <v/>
      </c>
    </row>
    <row r="238" spans="2:46" x14ac:dyDescent="0.45">
      <c r="B238" t="str">
        <f>TRIM(Funde_observations_osservazioni!B241)</f>
        <v/>
      </c>
      <c r="C238" t="str">
        <f>TRIM(Funde_observations_osservazioni!C241)</f>
        <v/>
      </c>
      <c r="D238" t="str">
        <f>TRIM(Funde_observations_osservazioni!D241)</f>
        <v/>
      </c>
      <c r="E238" t="str">
        <f>TRIM(Funde_observations_osservazioni!AN241)</f>
        <v/>
      </c>
      <c r="F238" t="str">
        <f>TRIM(Funde_observations_osservazioni!AO241)</f>
        <v/>
      </c>
      <c r="G238" t="str">
        <f>TRIM(Funde_observations_osservazioni!AP241)</f>
        <v/>
      </c>
      <c r="H238" t="str">
        <f>TRIM(Funde_observations_osservazioni!AQ241)</f>
        <v/>
      </c>
      <c r="I238" t="str">
        <f>TRIM(Funde_observations_osservazioni!AR241)</f>
        <v/>
      </c>
      <c r="J238" t="str">
        <f>TRIM(Funde_observations_osservazioni!AS241)</f>
        <v/>
      </c>
      <c r="K238" t="str">
        <f>IFERROR(VLOOKUP(Funde_observations_osservazioni!E241,Table31_Praezis[], 2, FALSE)&amp;"", "")</f>
        <v/>
      </c>
      <c r="L238" t="str">
        <f>TRIM(Funde_observations_osservazioni!AT241)</f>
        <v/>
      </c>
      <c r="M238" t="str">
        <f>TRIM(Funde_observations_osservazioni!F241)</f>
        <v/>
      </c>
      <c r="N238" t="str">
        <f>TRIM(Funde_observations_osservazioni!G241)</f>
        <v/>
      </c>
      <c r="O238" t="str">
        <f>TRIM(Funde_observations_osservazioni!H241)</f>
        <v/>
      </c>
      <c r="P238" s="161" t="str">
        <f>IF(Funde_observations_osservazioni!I241=0, "", TEXT(Funde_observations_osservazioni!I241,"dd/mm/yyyy"))</f>
        <v/>
      </c>
      <c r="Q238" t="str">
        <f>IFERROR(VLOOKUP(Funde_observations_osservazioni!J241,Table32_Datkante[],2,FALSE)&amp;"",  "")</f>
        <v/>
      </c>
      <c r="R238" t="str">
        <f>Funde_observations_osservazioni!K241&amp;""</f>
        <v/>
      </c>
      <c r="S238" t="str">
        <f>Funde_observations_osservazioni!L241&amp;""</f>
        <v/>
      </c>
      <c r="T238" t="str">
        <f>Funde_observations_osservazioni!N241&amp;""</f>
        <v/>
      </c>
      <c r="U238" t="str">
        <f>Funde_observations_osservazioni!O241&amp;""</f>
        <v/>
      </c>
      <c r="V238" t="str">
        <f>Funde_observations_osservazioni!P241&amp;""</f>
        <v/>
      </c>
      <c r="W238" t="str">
        <f ca="1">IFERROR(VLOOKUP(Funde_observations_osservazioni!V241,Table30_Delarze[],2,FALSE)&amp;"", "")</f>
        <v/>
      </c>
      <c r="X238" t="str">
        <f>IFERROR(VLOOKUP(Funde_observations_osservazioni!R241,Table6_Subgrob[],2,FALSE)&amp;"","")</f>
        <v/>
      </c>
      <c r="Y238" t="str">
        <f>IFERROR(VLOOKUP(Funde_observations_osservazioni!S241,#REF!,2,FALSE)&amp;"", "")</f>
        <v/>
      </c>
      <c r="Z238" t="str">
        <f ca="1">IFERROR(VLOOKUP(Funde_observations_osservazioni!W241,Table245_Host_tree[],2,FALSE)&amp;"", "")</f>
        <v/>
      </c>
      <c r="AA238" t="str">
        <f>TRIM(Funde_observations_osservazioni!X241)</f>
        <v/>
      </c>
      <c r="AB238" t="str">
        <f>TRIM(Funde_observations_osservazioni!Y241)</f>
        <v/>
      </c>
      <c r="AC238" t="str">
        <f ca="1">IFERROR(VLOOKUP(Funde_observations_osservazioni!T241,Holzabgr_mapping,2,FALSE)&amp;"", "")</f>
        <v/>
      </c>
      <c r="AD238" t="str">
        <f ca="1">IFERROR(VLOOKUP(Funde_observations_osservazioni!U241,Holzqual_mapping,2,FALSE)&amp;"", "")</f>
        <v/>
      </c>
      <c r="AE238" t="str">
        <f ca="1">IFERROR(VLOOKUP(Funde_observations_osservazioni!Z241,Table24_Near_tree[],2,FALSE)&amp;"", "")</f>
        <v/>
      </c>
      <c r="AF238" t="str">
        <f ca="1">IFERROR(VLOOKUP(Funde_observations_osservazioni!AA241,Table24_Near_tree[],2,FALSE)&amp;"", "")</f>
        <v/>
      </c>
      <c r="AG238" t="str">
        <f ca="1">IFERROR(VLOOKUP(Funde_observations_osservazioni!AB241,Table24_Near_tree[],2,FALSE)&amp;"", "")</f>
        <v/>
      </c>
      <c r="AH238" t="str">
        <f ca="1">IFERROR(VLOOKUP(Funde_observations_osservazioni!AC241,Anzfrk_mapping,2,FALSE)&amp;"", "")</f>
        <v/>
      </c>
      <c r="AI238" t="str">
        <f ca="1">IFERROR(VLOOKUP(Funde_observations_osservazioni!AD241,Sex_stage_mapping,2,FALSE)&amp;"", "")</f>
        <v/>
      </c>
      <c r="AJ238" t="str">
        <f ca="1">IFERROR(VLOOKUP(Funde_observations_osservazioni!AE241,Rust_spore_type_mapping,2,FALSE)&amp;"", "")</f>
        <v/>
      </c>
      <c r="AK238" t="str">
        <f>TRIM(Funde_observations_osservazioni!AU241)</f>
        <v/>
      </c>
      <c r="AL238" t="str">
        <f>TRIM( Funde_observations_osservazioni!AH241)</f>
        <v/>
      </c>
      <c r="AM238" t="str">
        <f>TRIM(Funde_observations_osservazioni!AI241)</f>
        <v/>
      </c>
      <c r="AN238" t="str">
        <f ca="1">IFERROR(VLOOKUP(Funde_observations_osservazioni!AG241,Table28_Herbaria[],2,FALSE)&amp;"", "")</f>
        <v/>
      </c>
      <c r="AO238" t="str">
        <f ca="1">IFERROR(VLOOKUP(Funde_observations_osservazioni!AF241,Beleg_mapping,2,FALSE)&amp;"","")</f>
        <v/>
      </c>
      <c r="AP238" t="str">
        <f>IFERROR(VLOOKUP(Funde_observations_osservazioni!AJ241,Tabelle10_literature[],2,FALSE)&amp;"", "")</f>
        <v/>
      </c>
      <c r="AQ238" t="str">
        <f>TRIM(Funde_observations_osservazioni!AV241)</f>
        <v/>
      </c>
      <c r="AR238" t="str">
        <f ca="1">IFERROR(VLOOKUP(Funde_observations_osservazioni!AK241,Rest_mapping,2,0)&amp;"","")</f>
        <v/>
      </c>
      <c r="AS238" t="str">
        <f ca="1">IFERROR(VLOOKUP(Funde_observations_osservazioni!AL241,Oeff_privat_mapping,2,0)&amp;"","")</f>
        <v/>
      </c>
      <c r="AT238" t="str">
        <f ca="1">IFERROR(VLOOKUP(Funde_observations_osservazioni!AM241,Namen_pub_mapping,2,0)&amp;"","")</f>
        <v/>
      </c>
    </row>
    <row r="239" spans="2:46" x14ac:dyDescent="0.45">
      <c r="B239" t="str">
        <f>TRIM(Funde_observations_osservazioni!B242)</f>
        <v/>
      </c>
      <c r="C239" t="str">
        <f>TRIM(Funde_observations_osservazioni!C242)</f>
        <v/>
      </c>
      <c r="D239" t="str">
        <f>TRIM(Funde_observations_osservazioni!D242)</f>
        <v/>
      </c>
      <c r="E239" t="str">
        <f>TRIM(Funde_observations_osservazioni!AN242)</f>
        <v/>
      </c>
      <c r="F239" t="str">
        <f>TRIM(Funde_observations_osservazioni!AO242)</f>
        <v/>
      </c>
      <c r="G239" t="str">
        <f>TRIM(Funde_observations_osservazioni!AP242)</f>
        <v/>
      </c>
      <c r="H239" t="str">
        <f>TRIM(Funde_observations_osservazioni!AQ242)</f>
        <v/>
      </c>
      <c r="I239" t="str">
        <f>TRIM(Funde_observations_osservazioni!AR242)</f>
        <v/>
      </c>
      <c r="J239" t="str">
        <f>TRIM(Funde_observations_osservazioni!AS242)</f>
        <v/>
      </c>
      <c r="K239" t="str">
        <f>IFERROR(VLOOKUP(Funde_observations_osservazioni!E242,Table31_Praezis[], 2, FALSE)&amp;"", "")</f>
        <v/>
      </c>
      <c r="L239" t="str">
        <f>TRIM(Funde_observations_osservazioni!AT242)</f>
        <v/>
      </c>
      <c r="M239" t="str">
        <f>TRIM(Funde_observations_osservazioni!F242)</f>
        <v/>
      </c>
      <c r="N239" t="str">
        <f>TRIM(Funde_observations_osservazioni!G242)</f>
        <v/>
      </c>
      <c r="O239" t="str">
        <f>TRIM(Funde_observations_osservazioni!H242)</f>
        <v/>
      </c>
      <c r="P239" s="161" t="str">
        <f>IF(Funde_observations_osservazioni!I242=0, "", TEXT(Funde_observations_osservazioni!I242,"dd/mm/yyyy"))</f>
        <v/>
      </c>
      <c r="Q239" t="str">
        <f>IFERROR(VLOOKUP(Funde_observations_osservazioni!J242,Table32_Datkante[],2,FALSE)&amp;"",  "")</f>
        <v/>
      </c>
      <c r="R239" t="str">
        <f>Funde_observations_osservazioni!K242&amp;""</f>
        <v/>
      </c>
      <c r="S239" t="str">
        <f>Funde_observations_osservazioni!L242&amp;""</f>
        <v/>
      </c>
      <c r="T239" t="str">
        <f>Funde_observations_osservazioni!N242&amp;""</f>
        <v/>
      </c>
      <c r="U239" t="str">
        <f>Funde_observations_osservazioni!O242&amp;""</f>
        <v/>
      </c>
      <c r="V239" t="str">
        <f>Funde_observations_osservazioni!P242&amp;""</f>
        <v/>
      </c>
      <c r="W239" t="str">
        <f ca="1">IFERROR(VLOOKUP(Funde_observations_osservazioni!V242,Table30_Delarze[],2,FALSE)&amp;"", "")</f>
        <v/>
      </c>
      <c r="X239" t="str">
        <f>IFERROR(VLOOKUP(Funde_observations_osservazioni!R242,Table6_Subgrob[],2,FALSE)&amp;"","")</f>
        <v/>
      </c>
      <c r="Y239" t="str">
        <f>IFERROR(VLOOKUP(Funde_observations_osservazioni!S242,#REF!,2,FALSE)&amp;"", "")</f>
        <v/>
      </c>
      <c r="Z239" t="str">
        <f ca="1">IFERROR(VLOOKUP(Funde_observations_osservazioni!W242,Table245_Host_tree[],2,FALSE)&amp;"", "")</f>
        <v/>
      </c>
      <c r="AA239" t="str">
        <f>TRIM(Funde_observations_osservazioni!X242)</f>
        <v/>
      </c>
      <c r="AB239" t="str">
        <f>TRIM(Funde_observations_osservazioni!Y242)</f>
        <v/>
      </c>
      <c r="AC239" t="str">
        <f ca="1">IFERROR(VLOOKUP(Funde_observations_osservazioni!T242,Holzabgr_mapping,2,FALSE)&amp;"", "")</f>
        <v/>
      </c>
      <c r="AD239" t="str">
        <f ca="1">IFERROR(VLOOKUP(Funde_observations_osservazioni!U242,Holzqual_mapping,2,FALSE)&amp;"", "")</f>
        <v/>
      </c>
      <c r="AE239" t="str">
        <f ca="1">IFERROR(VLOOKUP(Funde_observations_osservazioni!Z242,Table24_Near_tree[],2,FALSE)&amp;"", "")</f>
        <v/>
      </c>
      <c r="AF239" t="str">
        <f ca="1">IFERROR(VLOOKUP(Funde_observations_osservazioni!AA242,Table24_Near_tree[],2,FALSE)&amp;"", "")</f>
        <v/>
      </c>
      <c r="AG239" t="str">
        <f ca="1">IFERROR(VLOOKUP(Funde_observations_osservazioni!AB242,Table24_Near_tree[],2,FALSE)&amp;"", "")</f>
        <v/>
      </c>
      <c r="AH239" t="str">
        <f ca="1">IFERROR(VLOOKUP(Funde_observations_osservazioni!AC242,Anzfrk_mapping,2,FALSE)&amp;"", "")</f>
        <v/>
      </c>
      <c r="AI239" t="str">
        <f ca="1">IFERROR(VLOOKUP(Funde_observations_osservazioni!AD242,Sex_stage_mapping,2,FALSE)&amp;"", "")</f>
        <v/>
      </c>
      <c r="AJ239" t="str">
        <f ca="1">IFERROR(VLOOKUP(Funde_observations_osservazioni!AE242,Rust_spore_type_mapping,2,FALSE)&amp;"", "")</f>
        <v/>
      </c>
      <c r="AK239" t="str">
        <f>TRIM(Funde_observations_osservazioni!AU242)</f>
        <v/>
      </c>
      <c r="AL239" t="str">
        <f>TRIM( Funde_observations_osservazioni!AH242)</f>
        <v/>
      </c>
      <c r="AM239" t="str">
        <f>TRIM(Funde_observations_osservazioni!AI242)</f>
        <v/>
      </c>
      <c r="AN239" t="str">
        <f ca="1">IFERROR(VLOOKUP(Funde_observations_osservazioni!AG242,Table28_Herbaria[],2,FALSE)&amp;"", "")</f>
        <v/>
      </c>
      <c r="AO239" t="str">
        <f ca="1">IFERROR(VLOOKUP(Funde_observations_osservazioni!AF242,Beleg_mapping,2,FALSE)&amp;"","")</f>
        <v/>
      </c>
      <c r="AP239" t="str">
        <f>IFERROR(VLOOKUP(Funde_observations_osservazioni!AJ242,Tabelle10_literature[],2,FALSE)&amp;"", "")</f>
        <v/>
      </c>
      <c r="AQ239" t="str">
        <f>TRIM(Funde_observations_osservazioni!AV242)</f>
        <v/>
      </c>
      <c r="AR239" t="str">
        <f ca="1">IFERROR(VLOOKUP(Funde_observations_osservazioni!AK242,Rest_mapping,2,0)&amp;"","")</f>
        <v/>
      </c>
      <c r="AS239" t="str">
        <f ca="1">IFERROR(VLOOKUP(Funde_observations_osservazioni!AL242,Oeff_privat_mapping,2,0)&amp;"","")</f>
        <v/>
      </c>
      <c r="AT239" t="str">
        <f ca="1">IFERROR(VLOOKUP(Funde_observations_osservazioni!AM242,Namen_pub_mapping,2,0)&amp;"","")</f>
        <v/>
      </c>
    </row>
    <row r="240" spans="2:46" x14ac:dyDescent="0.45">
      <c r="B240" t="str">
        <f>TRIM(Funde_observations_osservazioni!B243)</f>
        <v/>
      </c>
      <c r="C240" t="str">
        <f>TRIM(Funde_observations_osservazioni!C243)</f>
        <v/>
      </c>
      <c r="D240" t="str">
        <f>TRIM(Funde_observations_osservazioni!D243)</f>
        <v/>
      </c>
      <c r="E240" t="str">
        <f>TRIM(Funde_observations_osservazioni!AN243)</f>
        <v/>
      </c>
      <c r="F240" t="str">
        <f>TRIM(Funde_observations_osservazioni!AO243)</f>
        <v/>
      </c>
      <c r="G240" t="str">
        <f>TRIM(Funde_observations_osservazioni!AP243)</f>
        <v/>
      </c>
      <c r="H240" t="str">
        <f>TRIM(Funde_observations_osservazioni!AQ243)</f>
        <v/>
      </c>
      <c r="I240" t="str">
        <f>TRIM(Funde_observations_osservazioni!AR243)</f>
        <v/>
      </c>
      <c r="J240" t="str">
        <f>TRIM(Funde_observations_osservazioni!AS243)</f>
        <v/>
      </c>
      <c r="K240" t="str">
        <f>IFERROR(VLOOKUP(Funde_observations_osservazioni!E243,Table31_Praezis[], 2, FALSE)&amp;"", "")</f>
        <v/>
      </c>
      <c r="L240" t="str">
        <f>TRIM(Funde_observations_osservazioni!AT243)</f>
        <v/>
      </c>
      <c r="M240" t="str">
        <f>TRIM(Funde_observations_osservazioni!F243)</f>
        <v/>
      </c>
      <c r="N240" t="str">
        <f>TRIM(Funde_observations_osservazioni!G243)</f>
        <v/>
      </c>
      <c r="O240" t="str">
        <f>TRIM(Funde_observations_osservazioni!H243)</f>
        <v/>
      </c>
      <c r="P240" s="161" t="str">
        <f>IF(Funde_observations_osservazioni!I243=0, "", TEXT(Funde_observations_osservazioni!I243,"dd/mm/yyyy"))</f>
        <v/>
      </c>
      <c r="Q240" t="str">
        <f>IFERROR(VLOOKUP(Funde_observations_osservazioni!J243,Table32_Datkante[],2,FALSE)&amp;"",  "")</f>
        <v/>
      </c>
      <c r="R240" t="str">
        <f>Funde_observations_osservazioni!K243&amp;""</f>
        <v/>
      </c>
      <c r="S240" t="str">
        <f>Funde_observations_osservazioni!L243&amp;""</f>
        <v/>
      </c>
      <c r="T240" t="str">
        <f>Funde_observations_osservazioni!N243&amp;""</f>
        <v/>
      </c>
      <c r="U240" t="str">
        <f>Funde_observations_osservazioni!O243&amp;""</f>
        <v/>
      </c>
      <c r="V240" t="str">
        <f>Funde_observations_osservazioni!P243&amp;""</f>
        <v/>
      </c>
      <c r="W240" t="str">
        <f ca="1">IFERROR(VLOOKUP(Funde_observations_osservazioni!V243,Table30_Delarze[],2,FALSE)&amp;"", "")</f>
        <v/>
      </c>
      <c r="X240" t="str">
        <f>IFERROR(VLOOKUP(Funde_observations_osservazioni!R243,Table6_Subgrob[],2,FALSE)&amp;"","")</f>
        <v/>
      </c>
      <c r="Y240" t="str">
        <f>IFERROR(VLOOKUP(Funde_observations_osservazioni!S243,#REF!,2,FALSE)&amp;"", "")</f>
        <v/>
      </c>
      <c r="Z240" t="str">
        <f ca="1">IFERROR(VLOOKUP(Funde_observations_osservazioni!W243,Table245_Host_tree[],2,FALSE)&amp;"", "")</f>
        <v/>
      </c>
      <c r="AA240" t="str">
        <f>TRIM(Funde_observations_osservazioni!X243)</f>
        <v/>
      </c>
      <c r="AB240" t="str">
        <f>TRIM(Funde_observations_osservazioni!Y243)</f>
        <v/>
      </c>
      <c r="AC240" t="str">
        <f ca="1">IFERROR(VLOOKUP(Funde_observations_osservazioni!T243,Holzabgr_mapping,2,FALSE)&amp;"", "")</f>
        <v/>
      </c>
      <c r="AD240" t="str">
        <f ca="1">IFERROR(VLOOKUP(Funde_observations_osservazioni!U243,Holzqual_mapping,2,FALSE)&amp;"", "")</f>
        <v/>
      </c>
      <c r="AE240" t="str">
        <f ca="1">IFERROR(VLOOKUP(Funde_observations_osservazioni!Z243,Table24_Near_tree[],2,FALSE)&amp;"", "")</f>
        <v/>
      </c>
      <c r="AF240" t="str">
        <f ca="1">IFERROR(VLOOKUP(Funde_observations_osservazioni!AA243,Table24_Near_tree[],2,FALSE)&amp;"", "")</f>
        <v/>
      </c>
      <c r="AG240" t="str">
        <f ca="1">IFERROR(VLOOKUP(Funde_observations_osservazioni!AB243,Table24_Near_tree[],2,FALSE)&amp;"", "")</f>
        <v/>
      </c>
      <c r="AH240" t="str">
        <f ca="1">IFERROR(VLOOKUP(Funde_observations_osservazioni!AC243,Anzfrk_mapping,2,FALSE)&amp;"", "")</f>
        <v/>
      </c>
      <c r="AI240" t="str">
        <f ca="1">IFERROR(VLOOKUP(Funde_observations_osservazioni!AD243,Sex_stage_mapping,2,FALSE)&amp;"", "")</f>
        <v/>
      </c>
      <c r="AJ240" t="str">
        <f ca="1">IFERROR(VLOOKUP(Funde_observations_osservazioni!AE243,Rust_spore_type_mapping,2,FALSE)&amp;"", "")</f>
        <v/>
      </c>
      <c r="AK240" t="str">
        <f>TRIM(Funde_observations_osservazioni!AU243)</f>
        <v/>
      </c>
      <c r="AL240" t="str">
        <f>TRIM( Funde_observations_osservazioni!AH243)</f>
        <v/>
      </c>
      <c r="AM240" t="str">
        <f>TRIM(Funde_observations_osservazioni!AI243)</f>
        <v/>
      </c>
      <c r="AN240" t="str">
        <f ca="1">IFERROR(VLOOKUP(Funde_observations_osservazioni!AG243,Table28_Herbaria[],2,FALSE)&amp;"", "")</f>
        <v/>
      </c>
      <c r="AO240" t="str">
        <f ca="1">IFERROR(VLOOKUP(Funde_observations_osservazioni!AF243,Beleg_mapping,2,FALSE)&amp;"","")</f>
        <v/>
      </c>
      <c r="AP240" t="str">
        <f>IFERROR(VLOOKUP(Funde_observations_osservazioni!AJ243,Tabelle10_literature[],2,FALSE)&amp;"", "")</f>
        <v/>
      </c>
      <c r="AQ240" t="str">
        <f>TRIM(Funde_observations_osservazioni!AV243)</f>
        <v/>
      </c>
      <c r="AR240" t="str">
        <f ca="1">IFERROR(VLOOKUP(Funde_observations_osservazioni!AK243,Rest_mapping,2,0)&amp;"","")</f>
        <v/>
      </c>
      <c r="AS240" t="str">
        <f ca="1">IFERROR(VLOOKUP(Funde_observations_osservazioni!AL243,Oeff_privat_mapping,2,0)&amp;"","")</f>
        <v/>
      </c>
      <c r="AT240" t="str">
        <f ca="1">IFERROR(VLOOKUP(Funde_observations_osservazioni!AM243,Namen_pub_mapping,2,0)&amp;"","")</f>
        <v/>
      </c>
    </row>
    <row r="241" spans="2:46" x14ac:dyDescent="0.45">
      <c r="B241" t="str">
        <f>TRIM(Funde_observations_osservazioni!B244)</f>
        <v/>
      </c>
      <c r="C241" t="str">
        <f>TRIM(Funde_observations_osservazioni!C244)</f>
        <v/>
      </c>
      <c r="D241" t="str">
        <f>TRIM(Funde_observations_osservazioni!D244)</f>
        <v/>
      </c>
      <c r="E241" t="str">
        <f>TRIM(Funde_observations_osservazioni!AN244)</f>
        <v/>
      </c>
      <c r="F241" t="str">
        <f>TRIM(Funde_observations_osservazioni!AO244)</f>
        <v/>
      </c>
      <c r="G241" t="str">
        <f>TRIM(Funde_observations_osservazioni!AP244)</f>
        <v/>
      </c>
      <c r="H241" t="str">
        <f>TRIM(Funde_observations_osservazioni!AQ244)</f>
        <v/>
      </c>
      <c r="I241" t="str">
        <f>TRIM(Funde_observations_osservazioni!AR244)</f>
        <v/>
      </c>
      <c r="J241" t="str">
        <f>TRIM(Funde_observations_osservazioni!AS244)</f>
        <v/>
      </c>
      <c r="K241" t="str">
        <f>IFERROR(VLOOKUP(Funde_observations_osservazioni!E244,Table31_Praezis[], 2, FALSE)&amp;"", "")</f>
        <v/>
      </c>
      <c r="L241" t="str">
        <f>TRIM(Funde_observations_osservazioni!AT244)</f>
        <v/>
      </c>
      <c r="M241" t="str">
        <f>TRIM(Funde_observations_osservazioni!F244)</f>
        <v/>
      </c>
      <c r="N241" t="str">
        <f>TRIM(Funde_observations_osservazioni!G244)</f>
        <v/>
      </c>
      <c r="O241" t="str">
        <f>TRIM(Funde_observations_osservazioni!H244)</f>
        <v/>
      </c>
      <c r="P241" s="161" t="str">
        <f>IF(Funde_observations_osservazioni!I244=0, "", TEXT(Funde_observations_osservazioni!I244,"dd/mm/yyyy"))</f>
        <v/>
      </c>
      <c r="Q241" t="str">
        <f>IFERROR(VLOOKUP(Funde_observations_osservazioni!J244,Table32_Datkante[],2,FALSE)&amp;"",  "")</f>
        <v/>
      </c>
      <c r="R241" t="str">
        <f>Funde_observations_osservazioni!K244&amp;""</f>
        <v/>
      </c>
      <c r="S241" t="str">
        <f>Funde_observations_osservazioni!L244&amp;""</f>
        <v/>
      </c>
      <c r="T241" t="str">
        <f>Funde_observations_osservazioni!N244&amp;""</f>
        <v/>
      </c>
      <c r="U241" t="str">
        <f>Funde_observations_osservazioni!O244&amp;""</f>
        <v/>
      </c>
      <c r="V241" t="str">
        <f>Funde_observations_osservazioni!P244&amp;""</f>
        <v/>
      </c>
      <c r="W241" t="str">
        <f ca="1">IFERROR(VLOOKUP(Funde_observations_osservazioni!V244,Table30_Delarze[],2,FALSE)&amp;"", "")</f>
        <v/>
      </c>
      <c r="X241" t="str">
        <f>IFERROR(VLOOKUP(Funde_observations_osservazioni!R244,Table6_Subgrob[],2,FALSE)&amp;"","")</f>
        <v/>
      </c>
      <c r="Y241" t="str">
        <f>IFERROR(VLOOKUP(Funde_observations_osservazioni!S244,#REF!,2,FALSE)&amp;"", "")</f>
        <v/>
      </c>
      <c r="Z241" t="str">
        <f ca="1">IFERROR(VLOOKUP(Funde_observations_osservazioni!W244,Table245_Host_tree[],2,FALSE)&amp;"", "")</f>
        <v/>
      </c>
      <c r="AA241" t="str">
        <f>TRIM(Funde_observations_osservazioni!X244)</f>
        <v/>
      </c>
      <c r="AB241" t="str">
        <f>TRIM(Funde_observations_osservazioni!Y244)</f>
        <v/>
      </c>
      <c r="AC241" t="str">
        <f ca="1">IFERROR(VLOOKUP(Funde_observations_osservazioni!T244,Holzabgr_mapping,2,FALSE)&amp;"", "")</f>
        <v/>
      </c>
      <c r="AD241" t="str">
        <f ca="1">IFERROR(VLOOKUP(Funde_observations_osservazioni!U244,Holzqual_mapping,2,FALSE)&amp;"", "")</f>
        <v/>
      </c>
      <c r="AE241" t="str">
        <f ca="1">IFERROR(VLOOKUP(Funde_observations_osservazioni!Z244,Table24_Near_tree[],2,FALSE)&amp;"", "")</f>
        <v/>
      </c>
      <c r="AF241" t="str">
        <f ca="1">IFERROR(VLOOKUP(Funde_observations_osservazioni!AA244,Table24_Near_tree[],2,FALSE)&amp;"", "")</f>
        <v/>
      </c>
      <c r="AG241" t="str">
        <f ca="1">IFERROR(VLOOKUP(Funde_observations_osservazioni!AB244,Table24_Near_tree[],2,FALSE)&amp;"", "")</f>
        <v/>
      </c>
      <c r="AH241" t="str">
        <f ca="1">IFERROR(VLOOKUP(Funde_observations_osservazioni!AC244,Anzfrk_mapping,2,FALSE)&amp;"", "")</f>
        <v/>
      </c>
      <c r="AI241" t="str">
        <f ca="1">IFERROR(VLOOKUP(Funde_observations_osservazioni!AD244,Sex_stage_mapping,2,FALSE)&amp;"", "")</f>
        <v/>
      </c>
      <c r="AJ241" t="str">
        <f ca="1">IFERROR(VLOOKUP(Funde_observations_osservazioni!AE244,Rust_spore_type_mapping,2,FALSE)&amp;"", "")</f>
        <v/>
      </c>
      <c r="AK241" t="str">
        <f>TRIM(Funde_observations_osservazioni!AU244)</f>
        <v/>
      </c>
      <c r="AL241" t="str">
        <f>TRIM( Funde_observations_osservazioni!AH244)</f>
        <v/>
      </c>
      <c r="AM241" t="str">
        <f>TRIM(Funde_observations_osservazioni!AI244)</f>
        <v/>
      </c>
      <c r="AN241" t="str">
        <f ca="1">IFERROR(VLOOKUP(Funde_observations_osservazioni!AG244,Table28_Herbaria[],2,FALSE)&amp;"", "")</f>
        <v/>
      </c>
      <c r="AO241" t="str">
        <f ca="1">IFERROR(VLOOKUP(Funde_observations_osservazioni!AF244,Beleg_mapping,2,FALSE)&amp;"","")</f>
        <v/>
      </c>
      <c r="AP241" t="str">
        <f>IFERROR(VLOOKUP(Funde_observations_osservazioni!AJ244,Tabelle10_literature[],2,FALSE)&amp;"", "")</f>
        <v/>
      </c>
      <c r="AQ241" t="str">
        <f>TRIM(Funde_observations_osservazioni!AV244)</f>
        <v/>
      </c>
      <c r="AR241" t="str">
        <f ca="1">IFERROR(VLOOKUP(Funde_observations_osservazioni!AK244,Rest_mapping,2,0)&amp;"","")</f>
        <v/>
      </c>
      <c r="AS241" t="str">
        <f ca="1">IFERROR(VLOOKUP(Funde_observations_osservazioni!AL244,Oeff_privat_mapping,2,0)&amp;"","")</f>
        <v/>
      </c>
      <c r="AT241" t="str">
        <f ca="1">IFERROR(VLOOKUP(Funde_observations_osservazioni!AM244,Namen_pub_mapping,2,0)&amp;"","")</f>
        <v/>
      </c>
    </row>
    <row r="242" spans="2:46" x14ac:dyDescent="0.45">
      <c r="B242" t="str">
        <f>TRIM(Funde_observations_osservazioni!B245)</f>
        <v/>
      </c>
      <c r="C242" t="str">
        <f>TRIM(Funde_observations_osservazioni!C245)</f>
        <v/>
      </c>
      <c r="D242" t="str">
        <f>TRIM(Funde_observations_osservazioni!D245)</f>
        <v/>
      </c>
      <c r="E242" t="str">
        <f>TRIM(Funde_observations_osservazioni!AN245)</f>
        <v/>
      </c>
      <c r="F242" t="str">
        <f>TRIM(Funde_observations_osservazioni!AO245)</f>
        <v/>
      </c>
      <c r="G242" t="str">
        <f>TRIM(Funde_observations_osservazioni!AP245)</f>
        <v/>
      </c>
      <c r="H242" t="str">
        <f>TRIM(Funde_observations_osservazioni!AQ245)</f>
        <v/>
      </c>
      <c r="I242" t="str">
        <f>TRIM(Funde_observations_osservazioni!AR245)</f>
        <v/>
      </c>
      <c r="J242" t="str">
        <f>TRIM(Funde_observations_osservazioni!AS245)</f>
        <v/>
      </c>
      <c r="K242" t="str">
        <f>IFERROR(VLOOKUP(Funde_observations_osservazioni!E245,Table31_Praezis[], 2, FALSE)&amp;"", "")</f>
        <v/>
      </c>
      <c r="L242" t="str">
        <f>TRIM(Funde_observations_osservazioni!AT245)</f>
        <v/>
      </c>
      <c r="M242" t="str">
        <f>TRIM(Funde_observations_osservazioni!F245)</f>
        <v/>
      </c>
      <c r="N242" t="str">
        <f>TRIM(Funde_observations_osservazioni!G245)</f>
        <v/>
      </c>
      <c r="O242" t="str">
        <f>TRIM(Funde_observations_osservazioni!H245)</f>
        <v/>
      </c>
      <c r="P242" s="161" t="str">
        <f>IF(Funde_observations_osservazioni!I245=0, "", TEXT(Funde_observations_osservazioni!I245,"dd/mm/yyyy"))</f>
        <v/>
      </c>
      <c r="Q242" t="str">
        <f>IFERROR(VLOOKUP(Funde_observations_osservazioni!J245,Table32_Datkante[],2,FALSE)&amp;"",  "")</f>
        <v/>
      </c>
      <c r="R242" t="str">
        <f>Funde_observations_osservazioni!K245&amp;""</f>
        <v/>
      </c>
      <c r="S242" t="str">
        <f>Funde_observations_osservazioni!L245&amp;""</f>
        <v/>
      </c>
      <c r="T242" t="str">
        <f>Funde_observations_osservazioni!N245&amp;""</f>
        <v/>
      </c>
      <c r="U242" t="str">
        <f>Funde_observations_osservazioni!O245&amp;""</f>
        <v/>
      </c>
      <c r="V242" t="str">
        <f>Funde_observations_osservazioni!P245&amp;""</f>
        <v/>
      </c>
      <c r="W242" t="str">
        <f ca="1">IFERROR(VLOOKUP(Funde_observations_osservazioni!V245,Table30_Delarze[],2,FALSE)&amp;"", "")</f>
        <v/>
      </c>
      <c r="X242" t="str">
        <f>IFERROR(VLOOKUP(Funde_observations_osservazioni!R245,Table6_Subgrob[],2,FALSE)&amp;"","")</f>
        <v/>
      </c>
      <c r="Y242" t="str">
        <f>IFERROR(VLOOKUP(Funde_observations_osservazioni!S245,#REF!,2,FALSE)&amp;"", "")</f>
        <v/>
      </c>
      <c r="Z242" t="str">
        <f ca="1">IFERROR(VLOOKUP(Funde_observations_osservazioni!W245,Table245_Host_tree[],2,FALSE)&amp;"", "")</f>
        <v/>
      </c>
      <c r="AA242" t="str">
        <f>TRIM(Funde_observations_osservazioni!X245)</f>
        <v/>
      </c>
      <c r="AB242" t="str">
        <f>TRIM(Funde_observations_osservazioni!Y245)</f>
        <v/>
      </c>
      <c r="AC242" t="str">
        <f ca="1">IFERROR(VLOOKUP(Funde_observations_osservazioni!T245,Holzabgr_mapping,2,FALSE)&amp;"", "")</f>
        <v/>
      </c>
      <c r="AD242" t="str">
        <f ca="1">IFERROR(VLOOKUP(Funde_observations_osservazioni!U245,Holzqual_mapping,2,FALSE)&amp;"", "")</f>
        <v/>
      </c>
      <c r="AE242" t="str">
        <f ca="1">IFERROR(VLOOKUP(Funde_observations_osservazioni!Z245,Table24_Near_tree[],2,FALSE)&amp;"", "")</f>
        <v/>
      </c>
      <c r="AF242" t="str">
        <f ca="1">IFERROR(VLOOKUP(Funde_observations_osservazioni!AA245,Table24_Near_tree[],2,FALSE)&amp;"", "")</f>
        <v/>
      </c>
      <c r="AG242" t="str">
        <f ca="1">IFERROR(VLOOKUP(Funde_observations_osservazioni!AB245,Table24_Near_tree[],2,FALSE)&amp;"", "")</f>
        <v/>
      </c>
      <c r="AH242" t="str">
        <f ca="1">IFERROR(VLOOKUP(Funde_observations_osservazioni!AC245,Anzfrk_mapping,2,FALSE)&amp;"", "")</f>
        <v/>
      </c>
      <c r="AI242" t="str">
        <f ca="1">IFERROR(VLOOKUP(Funde_observations_osservazioni!AD245,Sex_stage_mapping,2,FALSE)&amp;"", "")</f>
        <v/>
      </c>
      <c r="AJ242" t="str">
        <f ca="1">IFERROR(VLOOKUP(Funde_observations_osservazioni!AE245,Rust_spore_type_mapping,2,FALSE)&amp;"", "")</f>
        <v/>
      </c>
      <c r="AK242" t="str">
        <f>TRIM(Funde_observations_osservazioni!AU245)</f>
        <v/>
      </c>
      <c r="AL242" t="str">
        <f>TRIM( Funde_observations_osservazioni!AH245)</f>
        <v/>
      </c>
      <c r="AM242" t="str">
        <f>TRIM(Funde_observations_osservazioni!AI245)</f>
        <v/>
      </c>
      <c r="AN242" t="str">
        <f ca="1">IFERROR(VLOOKUP(Funde_observations_osservazioni!AG245,Table28_Herbaria[],2,FALSE)&amp;"", "")</f>
        <v/>
      </c>
      <c r="AO242" t="str">
        <f ca="1">IFERROR(VLOOKUP(Funde_observations_osservazioni!AF245,Beleg_mapping,2,FALSE)&amp;"","")</f>
        <v/>
      </c>
      <c r="AP242" t="str">
        <f>IFERROR(VLOOKUP(Funde_observations_osservazioni!AJ245,Tabelle10_literature[],2,FALSE)&amp;"", "")</f>
        <v/>
      </c>
      <c r="AQ242" t="str">
        <f>TRIM(Funde_observations_osservazioni!AV245)</f>
        <v/>
      </c>
      <c r="AR242" t="str">
        <f ca="1">IFERROR(VLOOKUP(Funde_observations_osservazioni!AK245,Rest_mapping,2,0)&amp;"","")</f>
        <v/>
      </c>
      <c r="AS242" t="str">
        <f ca="1">IFERROR(VLOOKUP(Funde_observations_osservazioni!AL245,Oeff_privat_mapping,2,0)&amp;"","")</f>
        <v/>
      </c>
      <c r="AT242" t="str">
        <f ca="1">IFERROR(VLOOKUP(Funde_observations_osservazioni!AM245,Namen_pub_mapping,2,0)&amp;"","")</f>
        <v/>
      </c>
    </row>
    <row r="243" spans="2:46" x14ac:dyDescent="0.45">
      <c r="B243" t="str">
        <f>TRIM(Funde_observations_osservazioni!B246)</f>
        <v/>
      </c>
      <c r="C243" t="str">
        <f>TRIM(Funde_observations_osservazioni!C246)</f>
        <v/>
      </c>
      <c r="D243" t="str">
        <f>TRIM(Funde_observations_osservazioni!D246)</f>
        <v/>
      </c>
      <c r="E243" t="str">
        <f>TRIM(Funde_observations_osservazioni!AN246)</f>
        <v/>
      </c>
      <c r="F243" t="str">
        <f>TRIM(Funde_observations_osservazioni!AO246)</f>
        <v/>
      </c>
      <c r="G243" t="str">
        <f>TRIM(Funde_observations_osservazioni!AP246)</f>
        <v/>
      </c>
      <c r="H243" t="str">
        <f>TRIM(Funde_observations_osservazioni!AQ246)</f>
        <v/>
      </c>
      <c r="I243" t="str">
        <f>TRIM(Funde_observations_osservazioni!AR246)</f>
        <v/>
      </c>
      <c r="J243" t="str">
        <f>TRIM(Funde_observations_osservazioni!AS246)</f>
        <v/>
      </c>
      <c r="K243" t="str">
        <f>IFERROR(VLOOKUP(Funde_observations_osservazioni!E246,Table31_Praezis[], 2, FALSE)&amp;"", "")</f>
        <v/>
      </c>
      <c r="L243" t="str">
        <f>TRIM(Funde_observations_osservazioni!AT246)</f>
        <v/>
      </c>
      <c r="M243" t="str">
        <f>TRIM(Funde_observations_osservazioni!F246)</f>
        <v/>
      </c>
      <c r="N243" t="str">
        <f>TRIM(Funde_observations_osservazioni!G246)</f>
        <v/>
      </c>
      <c r="O243" t="str">
        <f>TRIM(Funde_observations_osservazioni!H246)</f>
        <v/>
      </c>
      <c r="P243" s="161" t="str">
        <f>IF(Funde_observations_osservazioni!I246=0, "", TEXT(Funde_observations_osservazioni!I246,"dd/mm/yyyy"))</f>
        <v/>
      </c>
      <c r="Q243" t="str">
        <f>IFERROR(VLOOKUP(Funde_observations_osservazioni!J246,Table32_Datkante[],2,FALSE)&amp;"",  "")</f>
        <v/>
      </c>
      <c r="R243" t="str">
        <f>Funde_observations_osservazioni!K246&amp;""</f>
        <v/>
      </c>
      <c r="S243" t="str">
        <f>Funde_observations_osservazioni!L246&amp;""</f>
        <v/>
      </c>
      <c r="T243" t="str">
        <f>Funde_observations_osservazioni!N246&amp;""</f>
        <v/>
      </c>
      <c r="U243" t="str">
        <f>Funde_observations_osservazioni!O246&amp;""</f>
        <v/>
      </c>
      <c r="V243" t="str">
        <f>Funde_observations_osservazioni!P246&amp;""</f>
        <v/>
      </c>
      <c r="W243" t="str">
        <f ca="1">IFERROR(VLOOKUP(Funde_observations_osservazioni!V246,Table30_Delarze[],2,FALSE)&amp;"", "")</f>
        <v/>
      </c>
      <c r="X243" t="str">
        <f>IFERROR(VLOOKUP(Funde_observations_osservazioni!R246,Table6_Subgrob[],2,FALSE)&amp;"","")</f>
        <v/>
      </c>
      <c r="Y243" t="str">
        <f>IFERROR(VLOOKUP(Funde_observations_osservazioni!S246,#REF!,2,FALSE)&amp;"", "")</f>
        <v/>
      </c>
      <c r="Z243" t="str">
        <f ca="1">IFERROR(VLOOKUP(Funde_observations_osservazioni!W246,Table245_Host_tree[],2,FALSE)&amp;"", "")</f>
        <v/>
      </c>
      <c r="AA243" t="str">
        <f>TRIM(Funde_observations_osservazioni!X246)</f>
        <v/>
      </c>
      <c r="AB243" t="str">
        <f>TRIM(Funde_observations_osservazioni!Y246)</f>
        <v/>
      </c>
      <c r="AC243" t="str">
        <f ca="1">IFERROR(VLOOKUP(Funde_observations_osservazioni!T246,Holzabgr_mapping,2,FALSE)&amp;"", "")</f>
        <v/>
      </c>
      <c r="AD243" t="str">
        <f ca="1">IFERROR(VLOOKUP(Funde_observations_osservazioni!U246,Holzqual_mapping,2,FALSE)&amp;"", "")</f>
        <v/>
      </c>
      <c r="AE243" t="str">
        <f ca="1">IFERROR(VLOOKUP(Funde_observations_osservazioni!Z246,Table24_Near_tree[],2,FALSE)&amp;"", "")</f>
        <v/>
      </c>
      <c r="AF243" t="str">
        <f ca="1">IFERROR(VLOOKUP(Funde_observations_osservazioni!AA246,Table24_Near_tree[],2,FALSE)&amp;"", "")</f>
        <v/>
      </c>
      <c r="AG243" t="str">
        <f ca="1">IFERROR(VLOOKUP(Funde_observations_osservazioni!AB246,Table24_Near_tree[],2,FALSE)&amp;"", "")</f>
        <v/>
      </c>
      <c r="AH243" t="str">
        <f ca="1">IFERROR(VLOOKUP(Funde_observations_osservazioni!AC246,Anzfrk_mapping,2,FALSE)&amp;"", "")</f>
        <v/>
      </c>
      <c r="AI243" t="str">
        <f ca="1">IFERROR(VLOOKUP(Funde_observations_osservazioni!AD246,Sex_stage_mapping,2,FALSE)&amp;"", "")</f>
        <v/>
      </c>
      <c r="AJ243" t="str">
        <f ca="1">IFERROR(VLOOKUP(Funde_observations_osservazioni!AE246,Rust_spore_type_mapping,2,FALSE)&amp;"", "")</f>
        <v/>
      </c>
      <c r="AK243" t="str">
        <f>TRIM(Funde_observations_osservazioni!AU246)</f>
        <v/>
      </c>
      <c r="AL243" t="str">
        <f>TRIM( Funde_observations_osservazioni!AH246)</f>
        <v/>
      </c>
      <c r="AM243" t="str">
        <f>TRIM(Funde_observations_osservazioni!AI246)</f>
        <v/>
      </c>
      <c r="AN243" t="str">
        <f ca="1">IFERROR(VLOOKUP(Funde_observations_osservazioni!AG246,Table28_Herbaria[],2,FALSE)&amp;"", "")</f>
        <v/>
      </c>
      <c r="AO243" t="str">
        <f ca="1">IFERROR(VLOOKUP(Funde_observations_osservazioni!AF246,Beleg_mapping,2,FALSE)&amp;"","")</f>
        <v/>
      </c>
      <c r="AP243" t="str">
        <f>IFERROR(VLOOKUP(Funde_observations_osservazioni!AJ246,Tabelle10_literature[],2,FALSE)&amp;"", "")</f>
        <v/>
      </c>
      <c r="AQ243" t="str">
        <f>TRIM(Funde_observations_osservazioni!AV246)</f>
        <v/>
      </c>
      <c r="AR243" t="str">
        <f ca="1">IFERROR(VLOOKUP(Funde_observations_osservazioni!AK246,Rest_mapping,2,0)&amp;"","")</f>
        <v/>
      </c>
      <c r="AS243" t="str">
        <f ca="1">IFERROR(VLOOKUP(Funde_observations_osservazioni!AL246,Oeff_privat_mapping,2,0)&amp;"","")</f>
        <v/>
      </c>
      <c r="AT243" t="str">
        <f ca="1">IFERROR(VLOOKUP(Funde_observations_osservazioni!AM246,Namen_pub_mapping,2,0)&amp;"","")</f>
        <v/>
      </c>
    </row>
    <row r="244" spans="2:46" x14ac:dyDescent="0.45">
      <c r="B244" t="str">
        <f>TRIM(Funde_observations_osservazioni!B247)</f>
        <v/>
      </c>
      <c r="C244" t="str">
        <f>TRIM(Funde_observations_osservazioni!C247)</f>
        <v/>
      </c>
      <c r="D244" t="str">
        <f>TRIM(Funde_observations_osservazioni!D247)</f>
        <v/>
      </c>
      <c r="E244" t="str">
        <f>TRIM(Funde_observations_osservazioni!AN247)</f>
        <v/>
      </c>
      <c r="F244" t="str">
        <f>TRIM(Funde_observations_osservazioni!AO247)</f>
        <v/>
      </c>
      <c r="G244" t="str">
        <f>TRIM(Funde_observations_osservazioni!AP247)</f>
        <v/>
      </c>
      <c r="H244" t="str">
        <f>TRIM(Funde_observations_osservazioni!AQ247)</f>
        <v/>
      </c>
      <c r="I244" t="str">
        <f>TRIM(Funde_observations_osservazioni!AR247)</f>
        <v/>
      </c>
      <c r="J244" t="str">
        <f>TRIM(Funde_observations_osservazioni!AS247)</f>
        <v/>
      </c>
      <c r="K244" t="str">
        <f>IFERROR(VLOOKUP(Funde_observations_osservazioni!E247,Table31_Praezis[], 2, FALSE)&amp;"", "")</f>
        <v/>
      </c>
      <c r="L244" t="str">
        <f>TRIM(Funde_observations_osservazioni!AT247)</f>
        <v/>
      </c>
      <c r="M244" t="str">
        <f>TRIM(Funde_observations_osservazioni!F247)</f>
        <v/>
      </c>
      <c r="N244" t="str">
        <f>TRIM(Funde_observations_osservazioni!G247)</f>
        <v/>
      </c>
      <c r="O244" t="str">
        <f>TRIM(Funde_observations_osservazioni!H247)</f>
        <v/>
      </c>
      <c r="P244" s="161" t="str">
        <f>IF(Funde_observations_osservazioni!I247=0, "", TEXT(Funde_observations_osservazioni!I247,"dd/mm/yyyy"))</f>
        <v/>
      </c>
      <c r="Q244" t="str">
        <f>IFERROR(VLOOKUP(Funde_observations_osservazioni!J247,Table32_Datkante[],2,FALSE)&amp;"",  "")</f>
        <v/>
      </c>
      <c r="R244" t="str">
        <f>Funde_observations_osservazioni!K247&amp;""</f>
        <v/>
      </c>
      <c r="S244" t="str">
        <f>Funde_observations_osservazioni!L247&amp;""</f>
        <v/>
      </c>
      <c r="T244" t="str">
        <f>Funde_observations_osservazioni!N247&amp;""</f>
        <v/>
      </c>
      <c r="U244" t="str">
        <f>Funde_observations_osservazioni!O247&amp;""</f>
        <v/>
      </c>
      <c r="V244" t="str">
        <f>Funde_observations_osservazioni!P247&amp;""</f>
        <v/>
      </c>
      <c r="W244" t="str">
        <f ca="1">IFERROR(VLOOKUP(Funde_observations_osservazioni!V247,Table30_Delarze[],2,FALSE)&amp;"", "")</f>
        <v/>
      </c>
      <c r="X244" t="str">
        <f>IFERROR(VLOOKUP(Funde_observations_osservazioni!R247,Table6_Subgrob[],2,FALSE)&amp;"","")</f>
        <v/>
      </c>
      <c r="Y244" t="str">
        <f>IFERROR(VLOOKUP(Funde_observations_osservazioni!S247,#REF!,2,FALSE)&amp;"", "")</f>
        <v/>
      </c>
      <c r="Z244" t="str">
        <f ca="1">IFERROR(VLOOKUP(Funde_observations_osservazioni!W247,Table245_Host_tree[],2,FALSE)&amp;"", "")</f>
        <v/>
      </c>
      <c r="AA244" t="str">
        <f>TRIM(Funde_observations_osservazioni!X247)</f>
        <v/>
      </c>
      <c r="AB244" t="str">
        <f>TRIM(Funde_observations_osservazioni!Y247)</f>
        <v/>
      </c>
      <c r="AC244" t="str">
        <f ca="1">IFERROR(VLOOKUP(Funde_observations_osservazioni!T247,Holzabgr_mapping,2,FALSE)&amp;"", "")</f>
        <v/>
      </c>
      <c r="AD244" t="str">
        <f ca="1">IFERROR(VLOOKUP(Funde_observations_osservazioni!U247,Holzqual_mapping,2,FALSE)&amp;"", "")</f>
        <v/>
      </c>
      <c r="AE244" t="str">
        <f ca="1">IFERROR(VLOOKUP(Funde_observations_osservazioni!Z247,Table24_Near_tree[],2,FALSE)&amp;"", "")</f>
        <v/>
      </c>
      <c r="AF244" t="str">
        <f ca="1">IFERROR(VLOOKUP(Funde_observations_osservazioni!AA247,Table24_Near_tree[],2,FALSE)&amp;"", "")</f>
        <v/>
      </c>
      <c r="AG244" t="str">
        <f ca="1">IFERROR(VLOOKUP(Funde_observations_osservazioni!AB247,Table24_Near_tree[],2,FALSE)&amp;"", "")</f>
        <v/>
      </c>
      <c r="AH244" t="str">
        <f ca="1">IFERROR(VLOOKUP(Funde_observations_osservazioni!AC247,Anzfrk_mapping,2,FALSE)&amp;"", "")</f>
        <v/>
      </c>
      <c r="AI244" t="str">
        <f ca="1">IFERROR(VLOOKUP(Funde_observations_osservazioni!AD247,Sex_stage_mapping,2,FALSE)&amp;"", "")</f>
        <v/>
      </c>
      <c r="AJ244" t="str">
        <f ca="1">IFERROR(VLOOKUP(Funde_observations_osservazioni!AE247,Rust_spore_type_mapping,2,FALSE)&amp;"", "")</f>
        <v/>
      </c>
      <c r="AK244" t="str">
        <f>TRIM(Funde_observations_osservazioni!AU247)</f>
        <v/>
      </c>
      <c r="AL244" t="str">
        <f>TRIM( Funde_observations_osservazioni!AH247)</f>
        <v/>
      </c>
      <c r="AM244" t="str">
        <f>TRIM(Funde_observations_osservazioni!AI247)</f>
        <v/>
      </c>
      <c r="AN244" t="str">
        <f ca="1">IFERROR(VLOOKUP(Funde_observations_osservazioni!AG247,Table28_Herbaria[],2,FALSE)&amp;"", "")</f>
        <v/>
      </c>
      <c r="AO244" t="str">
        <f ca="1">IFERROR(VLOOKUP(Funde_observations_osservazioni!AF247,Beleg_mapping,2,FALSE)&amp;"","")</f>
        <v/>
      </c>
      <c r="AP244" t="str">
        <f>IFERROR(VLOOKUP(Funde_observations_osservazioni!AJ247,Tabelle10_literature[],2,FALSE)&amp;"", "")</f>
        <v/>
      </c>
      <c r="AQ244" t="str">
        <f>TRIM(Funde_observations_osservazioni!AV247)</f>
        <v/>
      </c>
      <c r="AR244" t="str">
        <f ca="1">IFERROR(VLOOKUP(Funde_observations_osservazioni!AK247,Rest_mapping,2,0)&amp;"","")</f>
        <v/>
      </c>
      <c r="AS244" t="str">
        <f ca="1">IFERROR(VLOOKUP(Funde_observations_osservazioni!AL247,Oeff_privat_mapping,2,0)&amp;"","")</f>
        <v/>
      </c>
      <c r="AT244" t="str">
        <f ca="1">IFERROR(VLOOKUP(Funde_observations_osservazioni!AM247,Namen_pub_mapping,2,0)&amp;"","")</f>
        <v/>
      </c>
    </row>
    <row r="245" spans="2:46" x14ac:dyDescent="0.45">
      <c r="B245" t="str">
        <f>TRIM(Funde_observations_osservazioni!B248)</f>
        <v/>
      </c>
      <c r="C245" t="str">
        <f>TRIM(Funde_observations_osservazioni!C248)</f>
        <v/>
      </c>
      <c r="D245" t="str">
        <f>TRIM(Funde_observations_osservazioni!D248)</f>
        <v/>
      </c>
      <c r="E245" t="str">
        <f>TRIM(Funde_observations_osservazioni!AN248)</f>
        <v/>
      </c>
      <c r="F245" t="str">
        <f>TRIM(Funde_observations_osservazioni!AO248)</f>
        <v/>
      </c>
      <c r="G245" t="str">
        <f>TRIM(Funde_observations_osservazioni!AP248)</f>
        <v/>
      </c>
      <c r="H245" t="str">
        <f>TRIM(Funde_observations_osservazioni!AQ248)</f>
        <v/>
      </c>
      <c r="I245" t="str">
        <f>TRIM(Funde_observations_osservazioni!AR248)</f>
        <v/>
      </c>
      <c r="J245" t="str">
        <f>TRIM(Funde_observations_osservazioni!AS248)</f>
        <v/>
      </c>
      <c r="K245" t="str">
        <f>IFERROR(VLOOKUP(Funde_observations_osservazioni!E248,Table31_Praezis[], 2, FALSE)&amp;"", "")</f>
        <v/>
      </c>
      <c r="L245" t="str">
        <f>TRIM(Funde_observations_osservazioni!AT248)</f>
        <v/>
      </c>
      <c r="M245" t="str">
        <f>TRIM(Funde_observations_osservazioni!F248)</f>
        <v/>
      </c>
      <c r="N245" t="str">
        <f>TRIM(Funde_observations_osservazioni!G248)</f>
        <v/>
      </c>
      <c r="O245" t="str">
        <f>TRIM(Funde_observations_osservazioni!H248)</f>
        <v/>
      </c>
      <c r="P245" s="161" t="str">
        <f>IF(Funde_observations_osservazioni!I248=0, "", TEXT(Funde_observations_osservazioni!I248,"dd/mm/yyyy"))</f>
        <v/>
      </c>
      <c r="Q245" t="str">
        <f>IFERROR(VLOOKUP(Funde_observations_osservazioni!J248,Table32_Datkante[],2,FALSE)&amp;"",  "")</f>
        <v/>
      </c>
      <c r="R245" t="str">
        <f>Funde_observations_osservazioni!K248&amp;""</f>
        <v/>
      </c>
      <c r="S245" t="str">
        <f>Funde_observations_osservazioni!L248&amp;""</f>
        <v/>
      </c>
      <c r="T245" t="str">
        <f>Funde_observations_osservazioni!N248&amp;""</f>
        <v/>
      </c>
      <c r="U245" t="str">
        <f>Funde_observations_osservazioni!O248&amp;""</f>
        <v/>
      </c>
      <c r="V245" t="str">
        <f>Funde_observations_osservazioni!P248&amp;""</f>
        <v/>
      </c>
      <c r="W245" t="str">
        <f ca="1">IFERROR(VLOOKUP(Funde_observations_osservazioni!V248,Table30_Delarze[],2,FALSE)&amp;"", "")</f>
        <v/>
      </c>
      <c r="X245" t="str">
        <f>IFERROR(VLOOKUP(Funde_observations_osservazioni!R248,Table6_Subgrob[],2,FALSE)&amp;"","")</f>
        <v/>
      </c>
      <c r="Y245" t="str">
        <f>IFERROR(VLOOKUP(Funde_observations_osservazioni!S248,#REF!,2,FALSE)&amp;"", "")</f>
        <v/>
      </c>
      <c r="Z245" t="str">
        <f ca="1">IFERROR(VLOOKUP(Funde_observations_osservazioni!W248,Table245_Host_tree[],2,FALSE)&amp;"", "")</f>
        <v/>
      </c>
      <c r="AA245" t="str">
        <f>TRIM(Funde_observations_osservazioni!X248)</f>
        <v/>
      </c>
      <c r="AB245" t="str">
        <f>TRIM(Funde_observations_osservazioni!Y248)</f>
        <v/>
      </c>
      <c r="AC245" t="str">
        <f ca="1">IFERROR(VLOOKUP(Funde_observations_osservazioni!T248,Holzabgr_mapping,2,FALSE)&amp;"", "")</f>
        <v/>
      </c>
      <c r="AD245" t="str">
        <f ca="1">IFERROR(VLOOKUP(Funde_observations_osservazioni!U248,Holzqual_mapping,2,FALSE)&amp;"", "")</f>
        <v/>
      </c>
      <c r="AE245" t="str">
        <f ca="1">IFERROR(VLOOKUP(Funde_observations_osservazioni!Z248,Table24_Near_tree[],2,FALSE)&amp;"", "")</f>
        <v/>
      </c>
      <c r="AF245" t="str">
        <f ca="1">IFERROR(VLOOKUP(Funde_observations_osservazioni!AA248,Table24_Near_tree[],2,FALSE)&amp;"", "")</f>
        <v/>
      </c>
      <c r="AG245" t="str">
        <f ca="1">IFERROR(VLOOKUP(Funde_observations_osservazioni!AB248,Table24_Near_tree[],2,FALSE)&amp;"", "")</f>
        <v/>
      </c>
      <c r="AH245" t="str">
        <f ca="1">IFERROR(VLOOKUP(Funde_observations_osservazioni!AC248,Anzfrk_mapping,2,FALSE)&amp;"", "")</f>
        <v/>
      </c>
      <c r="AI245" t="str">
        <f ca="1">IFERROR(VLOOKUP(Funde_observations_osservazioni!AD248,Sex_stage_mapping,2,FALSE)&amp;"", "")</f>
        <v/>
      </c>
      <c r="AJ245" t="str">
        <f ca="1">IFERROR(VLOOKUP(Funde_observations_osservazioni!AE248,Rust_spore_type_mapping,2,FALSE)&amp;"", "")</f>
        <v/>
      </c>
      <c r="AK245" t="str">
        <f>TRIM(Funde_observations_osservazioni!AU248)</f>
        <v/>
      </c>
      <c r="AL245" t="str">
        <f>TRIM( Funde_observations_osservazioni!AH248)</f>
        <v/>
      </c>
      <c r="AM245" t="str">
        <f>TRIM(Funde_observations_osservazioni!AI248)</f>
        <v/>
      </c>
      <c r="AN245" t="str">
        <f ca="1">IFERROR(VLOOKUP(Funde_observations_osservazioni!AG248,Table28_Herbaria[],2,FALSE)&amp;"", "")</f>
        <v/>
      </c>
      <c r="AO245" t="str">
        <f ca="1">IFERROR(VLOOKUP(Funde_observations_osservazioni!AF248,Beleg_mapping,2,FALSE)&amp;"","")</f>
        <v/>
      </c>
      <c r="AP245" t="str">
        <f>IFERROR(VLOOKUP(Funde_observations_osservazioni!AJ248,Tabelle10_literature[],2,FALSE)&amp;"", "")</f>
        <v/>
      </c>
      <c r="AQ245" t="str">
        <f>TRIM(Funde_observations_osservazioni!AV248)</f>
        <v/>
      </c>
      <c r="AR245" t="str">
        <f ca="1">IFERROR(VLOOKUP(Funde_observations_osservazioni!AK248,Rest_mapping,2,0)&amp;"","")</f>
        <v/>
      </c>
      <c r="AS245" t="str">
        <f ca="1">IFERROR(VLOOKUP(Funde_observations_osservazioni!AL248,Oeff_privat_mapping,2,0)&amp;"","")</f>
        <v/>
      </c>
      <c r="AT245" t="str">
        <f ca="1">IFERROR(VLOOKUP(Funde_observations_osservazioni!AM248,Namen_pub_mapping,2,0)&amp;"","")</f>
        <v/>
      </c>
    </row>
    <row r="246" spans="2:46" x14ac:dyDescent="0.45">
      <c r="B246" t="str">
        <f>TRIM(Funde_observations_osservazioni!B249)</f>
        <v/>
      </c>
      <c r="C246" t="str">
        <f>TRIM(Funde_observations_osservazioni!C249)</f>
        <v/>
      </c>
      <c r="D246" t="str">
        <f>TRIM(Funde_observations_osservazioni!D249)</f>
        <v/>
      </c>
      <c r="E246" t="str">
        <f>TRIM(Funde_observations_osservazioni!AN249)</f>
        <v/>
      </c>
      <c r="F246" t="str">
        <f>TRIM(Funde_observations_osservazioni!AO249)</f>
        <v/>
      </c>
      <c r="G246" t="str">
        <f>TRIM(Funde_observations_osservazioni!AP249)</f>
        <v/>
      </c>
      <c r="H246" t="str">
        <f>TRIM(Funde_observations_osservazioni!AQ249)</f>
        <v/>
      </c>
      <c r="I246" t="str">
        <f>TRIM(Funde_observations_osservazioni!AR249)</f>
        <v/>
      </c>
      <c r="J246" t="str">
        <f>TRIM(Funde_observations_osservazioni!AS249)</f>
        <v/>
      </c>
      <c r="K246" t="str">
        <f>IFERROR(VLOOKUP(Funde_observations_osservazioni!E249,Table31_Praezis[], 2, FALSE)&amp;"", "")</f>
        <v/>
      </c>
      <c r="L246" t="str">
        <f>TRIM(Funde_observations_osservazioni!AT249)</f>
        <v/>
      </c>
      <c r="M246" t="str">
        <f>TRIM(Funde_observations_osservazioni!F249)</f>
        <v/>
      </c>
      <c r="N246" t="str">
        <f>TRIM(Funde_observations_osservazioni!G249)</f>
        <v/>
      </c>
      <c r="O246" t="str">
        <f>TRIM(Funde_observations_osservazioni!H249)</f>
        <v/>
      </c>
      <c r="P246" s="161" t="str">
        <f>IF(Funde_observations_osservazioni!I249=0, "", TEXT(Funde_observations_osservazioni!I249,"dd/mm/yyyy"))</f>
        <v/>
      </c>
      <c r="Q246" t="str">
        <f>IFERROR(VLOOKUP(Funde_observations_osservazioni!J249,Table32_Datkante[],2,FALSE)&amp;"",  "")</f>
        <v/>
      </c>
      <c r="R246" t="str">
        <f>Funde_observations_osservazioni!K249&amp;""</f>
        <v/>
      </c>
      <c r="S246" t="str">
        <f>Funde_observations_osservazioni!L249&amp;""</f>
        <v/>
      </c>
      <c r="T246" t="str">
        <f>Funde_observations_osservazioni!N249&amp;""</f>
        <v/>
      </c>
      <c r="U246" t="str">
        <f>Funde_observations_osservazioni!O249&amp;""</f>
        <v/>
      </c>
      <c r="V246" t="str">
        <f>Funde_observations_osservazioni!P249&amp;""</f>
        <v/>
      </c>
      <c r="W246" t="str">
        <f ca="1">IFERROR(VLOOKUP(Funde_observations_osservazioni!V249,Table30_Delarze[],2,FALSE)&amp;"", "")</f>
        <v/>
      </c>
      <c r="X246" t="str">
        <f>IFERROR(VLOOKUP(Funde_observations_osservazioni!R249,Table6_Subgrob[],2,FALSE)&amp;"","")</f>
        <v/>
      </c>
      <c r="Y246" t="str">
        <f>IFERROR(VLOOKUP(Funde_observations_osservazioni!S249,#REF!,2,FALSE)&amp;"", "")</f>
        <v/>
      </c>
      <c r="Z246" t="str">
        <f ca="1">IFERROR(VLOOKUP(Funde_observations_osservazioni!W249,Table245_Host_tree[],2,FALSE)&amp;"", "")</f>
        <v/>
      </c>
      <c r="AA246" t="str">
        <f>TRIM(Funde_observations_osservazioni!X249)</f>
        <v/>
      </c>
      <c r="AB246" t="str">
        <f>TRIM(Funde_observations_osservazioni!Y249)</f>
        <v/>
      </c>
      <c r="AC246" t="str">
        <f ca="1">IFERROR(VLOOKUP(Funde_observations_osservazioni!T249,Holzabgr_mapping,2,FALSE)&amp;"", "")</f>
        <v/>
      </c>
      <c r="AD246" t="str">
        <f ca="1">IFERROR(VLOOKUP(Funde_observations_osservazioni!U249,Holzqual_mapping,2,FALSE)&amp;"", "")</f>
        <v/>
      </c>
      <c r="AE246" t="str">
        <f ca="1">IFERROR(VLOOKUP(Funde_observations_osservazioni!Z249,Table24_Near_tree[],2,FALSE)&amp;"", "")</f>
        <v/>
      </c>
      <c r="AF246" t="str">
        <f ca="1">IFERROR(VLOOKUP(Funde_observations_osservazioni!AA249,Table24_Near_tree[],2,FALSE)&amp;"", "")</f>
        <v/>
      </c>
      <c r="AG246" t="str">
        <f ca="1">IFERROR(VLOOKUP(Funde_observations_osservazioni!AB249,Table24_Near_tree[],2,FALSE)&amp;"", "")</f>
        <v/>
      </c>
      <c r="AH246" t="str">
        <f ca="1">IFERROR(VLOOKUP(Funde_observations_osservazioni!AC249,Anzfrk_mapping,2,FALSE)&amp;"", "")</f>
        <v/>
      </c>
      <c r="AI246" t="str">
        <f ca="1">IFERROR(VLOOKUP(Funde_observations_osservazioni!AD249,Sex_stage_mapping,2,FALSE)&amp;"", "")</f>
        <v/>
      </c>
      <c r="AJ246" t="str">
        <f ca="1">IFERROR(VLOOKUP(Funde_observations_osservazioni!AE249,Rust_spore_type_mapping,2,FALSE)&amp;"", "")</f>
        <v/>
      </c>
      <c r="AK246" t="str">
        <f>TRIM(Funde_observations_osservazioni!AU249)</f>
        <v/>
      </c>
      <c r="AL246" t="str">
        <f>TRIM( Funde_observations_osservazioni!AH249)</f>
        <v/>
      </c>
      <c r="AM246" t="str">
        <f>TRIM(Funde_observations_osservazioni!AI249)</f>
        <v/>
      </c>
      <c r="AN246" t="str">
        <f ca="1">IFERROR(VLOOKUP(Funde_observations_osservazioni!AG249,Table28_Herbaria[],2,FALSE)&amp;"", "")</f>
        <v/>
      </c>
      <c r="AO246" t="str">
        <f ca="1">IFERROR(VLOOKUP(Funde_observations_osservazioni!AF249,Beleg_mapping,2,FALSE)&amp;"","")</f>
        <v/>
      </c>
      <c r="AP246" t="str">
        <f>IFERROR(VLOOKUP(Funde_observations_osservazioni!AJ249,Tabelle10_literature[],2,FALSE)&amp;"", "")</f>
        <v/>
      </c>
      <c r="AQ246" t="str">
        <f>TRIM(Funde_observations_osservazioni!AV249)</f>
        <v/>
      </c>
      <c r="AR246" t="str">
        <f ca="1">IFERROR(VLOOKUP(Funde_observations_osservazioni!AK249,Rest_mapping,2,0)&amp;"","")</f>
        <v/>
      </c>
      <c r="AS246" t="str">
        <f ca="1">IFERROR(VLOOKUP(Funde_observations_osservazioni!AL249,Oeff_privat_mapping,2,0)&amp;"","")</f>
        <v/>
      </c>
      <c r="AT246" t="str">
        <f ca="1">IFERROR(VLOOKUP(Funde_observations_osservazioni!AM249,Namen_pub_mapping,2,0)&amp;"","")</f>
        <v/>
      </c>
    </row>
    <row r="247" spans="2:46" x14ac:dyDescent="0.45">
      <c r="B247" t="str">
        <f>TRIM(Funde_observations_osservazioni!B250)</f>
        <v/>
      </c>
      <c r="C247" t="str">
        <f>TRIM(Funde_observations_osservazioni!C250)</f>
        <v/>
      </c>
      <c r="D247" t="str">
        <f>TRIM(Funde_observations_osservazioni!D250)</f>
        <v/>
      </c>
      <c r="E247" t="str">
        <f>TRIM(Funde_observations_osservazioni!AN250)</f>
        <v/>
      </c>
      <c r="F247" t="str">
        <f>TRIM(Funde_observations_osservazioni!AO250)</f>
        <v/>
      </c>
      <c r="G247" t="str">
        <f>TRIM(Funde_observations_osservazioni!AP250)</f>
        <v/>
      </c>
      <c r="H247" t="str">
        <f>TRIM(Funde_observations_osservazioni!AQ250)</f>
        <v/>
      </c>
      <c r="I247" t="str">
        <f>TRIM(Funde_observations_osservazioni!AR250)</f>
        <v/>
      </c>
      <c r="J247" t="str">
        <f>TRIM(Funde_observations_osservazioni!AS250)</f>
        <v/>
      </c>
      <c r="K247" t="str">
        <f>IFERROR(VLOOKUP(Funde_observations_osservazioni!E250,Table31_Praezis[], 2, FALSE)&amp;"", "")</f>
        <v/>
      </c>
      <c r="L247" t="str">
        <f>TRIM(Funde_observations_osservazioni!AT250)</f>
        <v/>
      </c>
      <c r="M247" t="str">
        <f>TRIM(Funde_observations_osservazioni!F250)</f>
        <v/>
      </c>
      <c r="N247" t="str">
        <f>TRIM(Funde_observations_osservazioni!G250)</f>
        <v/>
      </c>
      <c r="O247" t="str">
        <f>TRIM(Funde_observations_osservazioni!H250)</f>
        <v/>
      </c>
      <c r="P247" s="161" t="str">
        <f>IF(Funde_observations_osservazioni!I250=0, "", TEXT(Funde_observations_osservazioni!I250,"dd/mm/yyyy"))</f>
        <v/>
      </c>
      <c r="Q247" t="str">
        <f>IFERROR(VLOOKUP(Funde_observations_osservazioni!J250,Table32_Datkante[],2,FALSE)&amp;"",  "")</f>
        <v/>
      </c>
      <c r="R247" t="str">
        <f>Funde_observations_osservazioni!K250&amp;""</f>
        <v/>
      </c>
      <c r="S247" t="str">
        <f>Funde_observations_osservazioni!L250&amp;""</f>
        <v/>
      </c>
      <c r="T247" t="str">
        <f>Funde_observations_osservazioni!N250&amp;""</f>
        <v/>
      </c>
      <c r="U247" t="str">
        <f>Funde_observations_osservazioni!O250&amp;""</f>
        <v/>
      </c>
      <c r="V247" t="str">
        <f>Funde_observations_osservazioni!P250&amp;""</f>
        <v/>
      </c>
      <c r="W247" t="str">
        <f ca="1">IFERROR(VLOOKUP(Funde_observations_osservazioni!V250,Table30_Delarze[],2,FALSE)&amp;"", "")</f>
        <v/>
      </c>
      <c r="X247" t="str">
        <f>IFERROR(VLOOKUP(Funde_observations_osservazioni!R250,Table6_Subgrob[],2,FALSE)&amp;"","")</f>
        <v/>
      </c>
      <c r="Y247" t="str">
        <f>IFERROR(VLOOKUP(Funde_observations_osservazioni!S250,#REF!,2,FALSE)&amp;"", "")</f>
        <v/>
      </c>
      <c r="Z247" t="str">
        <f ca="1">IFERROR(VLOOKUP(Funde_observations_osservazioni!W250,Table245_Host_tree[],2,FALSE)&amp;"", "")</f>
        <v/>
      </c>
      <c r="AA247" t="str">
        <f>TRIM(Funde_observations_osservazioni!X250)</f>
        <v/>
      </c>
      <c r="AB247" t="str">
        <f>TRIM(Funde_observations_osservazioni!Y250)</f>
        <v/>
      </c>
      <c r="AC247" t="str">
        <f ca="1">IFERROR(VLOOKUP(Funde_observations_osservazioni!T250,Holzabgr_mapping,2,FALSE)&amp;"", "")</f>
        <v/>
      </c>
      <c r="AD247" t="str">
        <f ca="1">IFERROR(VLOOKUP(Funde_observations_osservazioni!U250,Holzqual_mapping,2,FALSE)&amp;"", "")</f>
        <v/>
      </c>
      <c r="AE247" t="str">
        <f ca="1">IFERROR(VLOOKUP(Funde_observations_osservazioni!Z250,Table24_Near_tree[],2,FALSE)&amp;"", "")</f>
        <v/>
      </c>
      <c r="AF247" t="str">
        <f ca="1">IFERROR(VLOOKUP(Funde_observations_osservazioni!AA250,Table24_Near_tree[],2,FALSE)&amp;"", "")</f>
        <v/>
      </c>
      <c r="AG247" t="str">
        <f ca="1">IFERROR(VLOOKUP(Funde_observations_osservazioni!AB250,Table24_Near_tree[],2,FALSE)&amp;"", "")</f>
        <v/>
      </c>
      <c r="AH247" t="str">
        <f ca="1">IFERROR(VLOOKUP(Funde_observations_osservazioni!AC250,Anzfrk_mapping,2,FALSE)&amp;"", "")</f>
        <v/>
      </c>
      <c r="AI247" t="str">
        <f ca="1">IFERROR(VLOOKUP(Funde_observations_osservazioni!AD250,Sex_stage_mapping,2,FALSE)&amp;"", "")</f>
        <v/>
      </c>
      <c r="AJ247" t="str">
        <f ca="1">IFERROR(VLOOKUP(Funde_observations_osservazioni!AE250,Rust_spore_type_mapping,2,FALSE)&amp;"", "")</f>
        <v/>
      </c>
      <c r="AK247" t="str">
        <f>TRIM(Funde_observations_osservazioni!AU250)</f>
        <v/>
      </c>
      <c r="AL247" t="str">
        <f>TRIM( Funde_observations_osservazioni!AH250)</f>
        <v/>
      </c>
      <c r="AM247" t="str">
        <f>TRIM(Funde_observations_osservazioni!AI250)</f>
        <v/>
      </c>
      <c r="AN247" t="str">
        <f ca="1">IFERROR(VLOOKUP(Funde_observations_osservazioni!AG250,Table28_Herbaria[],2,FALSE)&amp;"", "")</f>
        <v/>
      </c>
      <c r="AO247" t="str">
        <f ca="1">IFERROR(VLOOKUP(Funde_observations_osservazioni!AF250,Beleg_mapping,2,FALSE)&amp;"","")</f>
        <v/>
      </c>
      <c r="AP247" t="str">
        <f>IFERROR(VLOOKUP(Funde_observations_osservazioni!AJ250,Tabelle10_literature[],2,FALSE)&amp;"", "")</f>
        <v/>
      </c>
      <c r="AQ247" t="str">
        <f>TRIM(Funde_observations_osservazioni!AV250)</f>
        <v/>
      </c>
      <c r="AR247" t="str">
        <f ca="1">IFERROR(VLOOKUP(Funde_observations_osservazioni!AK250,Rest_mapping,2,0)&amp;"","")</f>
        <v/>
      </c>
      <c r="AS247" t="str">
        <f ca="1">IFERROR(VLOOKUP(Funde_observations_osservazioni!AL250,Oeff_privat_mapping,2,0)&amp;"","")</f>
        <v/>
      </c>
      <c r="AT247" t="str">
        <f ca="1">IFERROR(VLOOKUP(Funde_observations_osservazioni!AM250,Namen_pub_mapping,2,0)&amp;"","")</f>
        <v/>
      </c>
    </row>
    <row r="248" spans="2:46" x14ac:dyDescent="0.45">
      <c r="B248" t="str">
        <f>TRIM(Funde_observations_osservazioni!B251)</f>
        <v/>
      </c>
      <c r="C248" t="str">
        <f>TRIM(Funde_observations_osservazioni!C251)</f>
        <v/>
      </c>
      <c r="D248" t="str">
        <f>TRIM(Funde_observations_osservazioni!D251)</f>
        <v/>
      </c>
      <c r="E248" t="str">
        <f>TRIM(Funde_observations_osservazioni!AN251)</f>
        <v/>
      </c>
      <c r="F248" t="str">
        <f>TRIM(Funde_observations_osservazioni!AO251)</f>
        <v/>
      </c>
      <c r="G248" t="str">
        <f>TRIM(Funde_observations_osservazioni!AP251)</f>
        <v/>
      </c>
      <c r="H248" t="str">
        <f>TRIM(Funde_observations_osservazioni!AQ251)</f>
        <v/>
      </c>
      <c r="I248" t="str">
        <f>TRIM(Funde_observations_osservazioni!AR251)</f>
        <v/>
      </c>
      <c r="J248" t="str">
        <f>TRIM(Funde_observations_osservazioni!AS251)</f>
        <v/>
      </c>
      <c r="K248" t="str">
        <f>IFERROR(VLOOKUP(Funde_observations_osservazioni!E251,Table31_Praezis[], 2, FALSE)&amp;"", "")</f>
        <v/>
      </c>
      <c r="L248" t="str">
        <f>TRIM(Funde_observations_osservazioni!AT251)</f>
        <v/>
      </c>
      <c r="M248" t="str">
        <f>TRIM(Funde_observations_osservazioni!F251)</f>
        <v/>
      </c>
      <c r="N248" t="str">
        <f>TRIM(Funde_observations_osservazioni!G251)</f>
        <v/>
      </c>
      <c r="O248" t="str">
        <f>TRIM(Funde_observations_osservazioni!H251)</f>
        <v/>
      </c>
      <c r="P248" s="161" t="str">
        <f>IF(Funde_observations_osservazioni!I251=0, "", TEXT(Funde_observations_osservazioni!I251,"dd/mm/yyyy"))</f>
        <v/>
      </c>
      <c r="Q248" t="str">
        <f>IFERROR(VLOOKUP(Funde_observations_osservazioni!J251,Table32_Datkante[],2,FALSE)&amp;"",  "")</f>
        <v/>
      </c>
      <c r="R248" t="str">
        <f>Funde_observations_osservazioni!K251&amp;""</f>
        <v/>
      </c>
      <c r="S248" t="str">
        <f>Funde_observations_osservazioni!L251&amp;""</f>
        <v/>
      </c>
      <c r="T248" t="str">
        <f>Funde_observations_osservazioni!N251&amp;""</f>
        <v/>
      </c>
      <c r="U248" t="str">
        <f>Funde_observations_osservazioni!O251&amp;""</f>
        <v/>
      </c>
      <c r="V248" t="str">
        <f>Funde_observations_osservazioni!P251&amp;""</f>
        <v/>
      </c>
      <c r="W248" t="str">
        <f ca="1">IFERROR(VLOOKUP(Funde_observations_osservazioni!V251,Table30_Delarze[],2,FALSE)&amp;"", "")</f>
        <v/>
      </c>
      <c r="X248" t="str">
        <f>IFERROR(VLOOKUP(Funde_observations_osservazioni!R251,Table6_Subgrob[],2,FALSE)&amp;"","")</f>
        <v/>
      </c>
      <c r="Y248" t="str">
        <f>IFERROR(VLOOKUP(Funde_observations_osservazioni!S251,#REF!,2,FALSE)&amp;"", "")</f>
        <v/>
      </c>
      <c r="Z248" t="str">
        <f ca="1">IFERROR(VLOOKUP(Funde_observations_osservazioni!W251,Table245_Host_tree[],2,FALSE)&amp;"", "")</f>
        <v/>
      </c>
      <c r="AA248" t="str">
        <f>TRIM(Funde_observations_osservazioni!X251)</f>
        <v/>
      </c>
      <c r="AB248" t="str">
        <f>TRIM(Funde_observations_osservazioni!Y251)</f>
        <v/>
      </c>
      <c r="AC248" t="str">
        <f ca="1">IFERROR(VLOOKUP(Funde_observations_osservazioni!T251,Holzabgr_mapping,2,FALSE)&amp;"", "")</f>
        <v/>
      </c>
      <c r="AD248" t="str">
        <f ca="1">IFERROR(VLOOKUP(Funde_observations_osservazioni!U251,Holzqual_mapping,2,FALSE)&amp;"", "")</f>
        <v/>
      </c>
      <c r="AE248" t="str">
        <f ca="1">IFERROR(VLOOKUP(Funde_observations_osservazioni!Z251,Table24_Near_tree[],2,FALSE)&amp;"", "")</f>
        <v/>
      </c>
      <c r="AF248" t="str">
        <f ca="1">IFERROR(VLOOKUP(Funde_observations_osservazioni!AA251,Table24_Near_tree[],2,FALSE)&amp;"", "")</f>
        <v/>
      </c>
      <c r="AG248" t="str">
        <f ca="1">IFERROR(VLOOKUP(Funde_observations_osservazioni!AB251,Table24_Near_tree[],2,FALSE)&amp;"", "")</f>
        <v/>
      </c>
      <c r="AH248" t="str">
        <f ca="1">IFERROR(VLOOKUP(Funde_observations_osservazioni!AC251,Anzfrk_mapping,2,FALSE)&amp;"", "")</f>
        <v/>
      </c>
      <c r="AI248" t="str">
        <f ca="1">IFERROR(VLOOKUP(Funde_observations_osservazioni!AD251,Sex_stage_mapping,2,FALSE)&amp;"", "")</f>
        <v/>
      </c>
      <c r="AJ248" t="str">
        <f ca="1">IFERROR(VLOOKUP(Funde_observations_osservazioni!AE251,Rust_spore_type_mapping,2,FALSE)&amp;"", "")</f>
        <v/>
      </c>
      <c r="AK248" t="str">
        <f>TRIM(Funde_observations_osservazioni!AU251)</f>
        <v/>
      </c>
      <c r="AL248" t="str">
        <f>TRIM( Funde_observations_osservazioni!AH251)</f>
        <v/>
      </c>
      <c r="AM248" t="str">
        <f>TRIM(Funde_observations_osservazioni!AI251)</f>
        <v/>
      </c>
      <c r="AN248" t="str">
        <f ca="1">IFERROR(VLOOKUP(Funde_observations_osservazioni!AG251,Table28_Herbaria[],2,FALSE)&amp;"", "")</f>
        <v/>
      </c>
      <c r="AO248" t="str">
        <f ca="1">IFERROR(VLOOKUP(Funde_observations_osservazioni!AF251,Beleg_mapping,2,FALSE)&amp;"","")</f>
        <v/>
      </c>
      <c r="AP248" t="str">
        <f>IFERROR(VLOOKUP(Funde_observations_osservazioni!AJ251,Tabelle10_literature[],2,FALSE)&amp;"", "")</f>
        <v/>
      </c>
      <c r="AQ248" t="str">
        <f>TRIM(Funde_observations_osservazioni!AV251)</f>
        <v/>
      </c>
      <c r="AR248" t="str">
        <f ca="1">IFERROR(VLOOKUP(Funde_observations_osservazioni!AK251,Rest_mapping,2,0)&amp;"","")</f>
        <v/>
      </c>
      <c r="AS248" t="str">
        <f ca="1">IFERROR(VLOOKUP(Funde_observations_osservazioni!AL251,Oeff_privat_mapping,2,0)&amp;"","")</f>
        <v/>
      </c>
      <c r="AT248" t="str">
        <f ca="1">IFERROR(VLOOKUP(Funde_observations_osservazioni!AM251,Namen_pub_mapping,2,0)&amp;"","")</f>
        <v/>
      </c>
    </row>
    <row r="249" spans="2:46" x14ac:dyDescent="0.45">
      <c r="B249" t="str">
        <f>TRIM(Funde_observations_osservazioni!B252)</f>
        <v/>
      </c>
      <c r="C249" t="str">
        <f>TRIM(Funde_observations_osservazioni!C252)</f>
        <v/>
      </c>
      <c r="D249" t="str">
        <f>TRIM(Funde_observations_osservazioni!D252)</f>
        <v/>
      </c>
      <c r="E249" t="str">
        <f>TRIM(Funde_observations_osservazioni!AN252)</f>
        <v/>
      </c>
      <c r="F249" t="str">
        <f>TRIM(Funde_observations_osservazioni!AO252)</f>
        <v/>
      </c>
      <c r="G249" t="str">
        <f>TRIM(Funde_observations_osservazioni!AP252)</f>
        <v/>
      </c>
      <c r="H249" t="str">
        <f>TRIM(Funde_observations_osservazioni!AQ252)</f>
        <v/>
      </c>
      <c r="I249" t="str">
        <f>TRIM(Funde_observations_osservazioni!AR252)</f>
        <v/>
      </c>
      <c r="J249" t="str">
        <f>TRIM(Funde_observations_osservazioni!AS252)</f>
        <v/>
      </c>
      <c r="K249" t="str">
        <f>IFERROR(VLOOKUP(Funde_observations_osservazioni!E252,Table31_Praezis[], 2, FALSE)&amp;"", "")</f>
        <v/>
      </c>
      <c r="L249" t="str">
        <f>TRIM(Funde_observations_osservazioni!AT252)</f>
        <v/>
      </c>
      <c r="M249" t="str">
        <f>TRIM(Funde_observations_osservazioni!F252)</f>
        <v/>
      </c>
      <c r="N249" t="str">
        <f>TRIM(Funde_observations_osservazioni!G252)</f>
        <v/>
      </c>
      <c r="O249" t="str">
        <f>TRIM(Funde_observations_osservazioni!H252)</f>
        <v/>
      </c>
      <c r="P249" s="161" t="str">
        <f>IF(Funde_observations_osservazioni!I252=0, "", TEXT(Funde_observations_osservazioni!I252,"dd/mm/yyyy"))</f>
        <v/>
      </c>
      <c r="Q249" t="str">
        <f>IFERROR(VLOOKUP(Funde_observations_osservazioni!J252,Table32_Datkante[],2,FALSE)&amp;"",  "")</f>
        <v/>
      </c>
      <c r="R249" t="str">
        <f>Funde_observations_osservazioni!K252&amp;""</f>
        <v/>
      </c>
      <c r="S249" t="str">
        <f>Funde_observations_osservazioni!L252&amp;""</f>
        <v/>
      </c>
      <c r="T249" t="str">
        <f>Funde_observations_osservazioni!N252&amp;""</f>
        <v/>
      </c>
      <c r="U249" t="str">
        <f>Funde_observations_osservazioni!O252&amp;""</f>
        <v/>
      </c>
      <c r="V249" t="str">
        <f>Funde_observations_osservazioni!P252&amp;""</f>
        <v/>
      </c>
      <c r="W249" t="str">
        <f ca="1">IFERROR(VLOOKUP(Funde_observations_osservazioni!V252,Table30_Delarze[],2,FALSE)&amp;"", "")</f>
        <v/>
      </c>
      <c r="X249" t="str">
        <f>IFERROR(VLOOKUP(Funde_observations_osservazioni!R252,Table6_Subgrob[],2,FALSE)&amp;"","")</f>
        <v/>
      </c>
      <c r="Y249" t="str">
        <f>IFERROR(VLOOKUP(Funde_observations_osservazioni!S252,#REF!,2,FALSE)&amp;"", "")</f>
        <v/>
      </c>
      <c r="Z249" t="str">
        <f ca="1">IFERROR(VLOOKUP(Funde_observations_osservazioni!W252,Table245_Host_tree[],2,FALSE)&amp;"", "")</f>
        <v/>
      </c>
      <c r="AA249" t="str">
        <f>TRIM(Funde_observations_osservazioni!X252)</f>
        <v/>
      </c>
      <c r="AB249" t="str">
        <f>TRIM(Funde_observations_osservazioni!Y252)</f>
        <v/>
      </c>
      <c r="AC249" t="str">
        <f ca="1">IFERROR(VLOOKUP(Funde_observations_osservazioni!T252,Holzabgr_mapping,2,FALSE)&amp;"", "")</f>
        <v/>
      </c>
      <c r="AD249" t="str">
        <f ca="1">IFERROR(VLOOKUP(Funde_observations_osservazioni!U252,Holzqual_mapping,2,FALSE)&amp;"", "")</f>
        <v/>
      </c>
      <c r="AE249" t="str">
        <f ca="1">IFERROR(VLOOKUP(Funde_observations_osservazioni!Z252,Table24_Near_tree[],2,FALSE)&amp;"", "")</f>
        <v/>
      </c>
      <c r="AF249" t="str">
        <f ca="1">IFERROR(VLOOKUP(Funde_observations_osservazioni!AA252,Table24_Near_tree[],2,FALSE)&amp;"", "")</f>
        <v/>
      </c>
      <c r="AG249" t="str">
        <f ca="1">IFERROR(VLOOKUP(Funde_observations_osservazioni!AB252,Table24_Near_tree[],2,FALSE)&amp;"", "")</f>
        <v/>
      </c>
      <c r="AH249" t="str">
        <f ca="1">IFERROR(VLOOKUP(Funde_observations_osservazioni!AC252,Anzfrk_mapping,2,FALSE)&amp;"", "")</f>
        <v/>
      </c>
      <c r="AI249" t="str">
        <f ca="1">IFERROR(VLOOKUP(Funde_observations_osservazioni!AD252,Sex_stage_mapping,2,FALSE)&amp;"", "")</f>
        <v/>
      </c>
      <c r="AJ249" t="str">
        <f ca="1">IFERROR(VLOOKUP(Funde_observations_osservazioni!AE252,Rust_spore_type_mapping,2,FALSE)&amp;"", "")</f>
        <v/>
      </c>
      <c r="AK249" t="str">
        <f>TRIM(Funde_observations_osservazioni!AU252)</f>
        <v/>
      </c>
      <c r="AL249" t="str">
        <f>TRIM( Funde_observations_osservazioni!AH252)</f>
        <v/>
      </c>
      <c r="AM249" t="str">
        <f>TRIM(Funde_observations_osservazioni!AI252)</f>
        <v/>
      </c>
      <c r="AN249" t="str">
        <f ca="1">IFERROR(VLOOKUP(Funde_observations_osservazioni!AG252,Table28_Herbaria[],2,FALSE)&amp;"", "")</f>
        <v/>
      </c>
      <c r="AO249" t="str">
        <f ca="1">IFERROR(VLOOKUP(Funde_observations_osservazioni!AF252,Beleg_mapping,2,FALSE)&amp;"","")</f>
        <v/>
      </c>
      <c r="AP249" t="str">
        <f>IFERROR(VLOOKUP(Funde_observations_osservazioni!AJ252,Tabelle10_literature[],2,FALSE)&amp;"", "")</f>
        <v/>
      </c>
      <c r="AQ249" t="str">
        <f>TRIM(Funde_observations_osservazioni!AV252)</f>
        <v/>
      </c>
      <c r="AR249" t="str">
        <f ca="1">IFERROR(VLOOKUP(Funde_observations_osservazioni!AK252,Rest_mapping,2,0)&amp;"","")</f>
        <v/>
      </c>
      <c r="AS249" t="str">
        <f ca="1">IFERROR(VLOOKUP(Funde_observations_osservazioni!AL252,Oeff_privat_mapping,2,0)&amp;"","")</f>
        <v/>
      </c>
      <c r="AT249" t="str">
        <f ca="1">IFERROR(VLOOKUP(Funde_observations_osservazioni!AM252,Namen_pub_mapping,2,0)&amp;"","")</f>
        <v/>
      </c>
    </row>
    <row r="250" spans="2:46" x14ac:dyDescent="0.45">
      <c r="B250" t="str">
        <f>TRIM(Funde_observations_osservazioni!B253)</f>
        <v/>
      </c>
      <c r="C250" t="str">
        <f>TRIM(Funde_observations_osservazioni!C253)</f>
        <v/>
      </c>
      <c r="D250" t="str">
        <f>TRIM(Funde_observations_osservazioni!D253)</f>
        <v/>
      </c>
      <c r="E250" t="str">
        <f>TRIM(Funde_observations_osservazioni!AN253)</f>
        <v/>
      </c>
      <c r="F250" t="str">
        <f>TRIM(Funde_observations_osservazioni!AO253)</f>
        <v/>
      </c>
      <c r="G250" t="str">
        <f>TRIM(Funde_observations_osservazioni!AP253)</f>
        <v/>
      </c>
      <c r="H250" t="str">
        <f>TRIM(Funde_observations_osservazioni!AQ253)</f>
        <v/>
      </c>
      <c r="I250" t="str">
        <f>TRIM(Funde_observations_osservazioni!AR253)</f>
        <v/>
      </c>
      <c r="J250" t="str">
        <f>TRIM(Funde_observations_osservazioni!AS253)</f>
        <v/>
      </c>
      <c r="K250" t="str">
        <f>IFERROR(VLOOKUP(Funde_observations_osservazioni!E253,Table31_Praezis[], 2, FALSE)&amp;"", "")</f>
        <v/>
      </c>
      <c r="L250" t="str">
        <f>TRIM(Funde_observations_osservazioni!AT253)</f>
        <v/>
      </c>
      <c r="M250" t="str">
        <f>TRIM(Funde_observations_osservazioni!F253)</f>
        <v/>
      </c>
      <c r="N250" t="str">
        <f>TRIM(Funde_observations_osservazioni!G253)</f>
        <v/>
      </c>
      <c r="O250" t="str">
        <f>TRIM(Funde_observations_osservazioni!H253)</f>
        <v/>
      </c>
      <c r="P250" s="161" t="str">
        <f>IF(Funde_observations_osservazioni!I253=0, "", TEXT(Funde_observations_osservazioni!I253,"dd/mm/yyyy"))</f>
        <v/>
      </c>
      <c r="Q250" t="str">
        <f>IFERROR(VLOOKUP(Funde_observations_osservazioni!J253,Table32_Datkante[],2,FALSE)&amp;"",  "")</f>
        <v/>
      </c>
      <c r="R250" t="str">
        <f>Funde_observations_osservazioni!K253&amp;""</f>
        <v/>
      </c>
      <c r="S250" t="str">
        <f>Funde_observations_osservazioni!L253&amp;""</f>
        <v/>
      </c>
      <c r="T250" t="str">
        <f>Funde_observations_osservazioni!N253&amp;""</f>
        <v/>
      </c>
      <c r="U250" t="str">
        <f>Funde_observations_osservazioni!O253&amp;""</f>
        <v/>
      </c>
      <c r="V250" t="str">
        <f>Funde_observations_osservazioni!P253&amp;""</f>
        <v/>
      </c>
      <c r="W250" t="str">
        <f ca="1">IFERROR(VLOOKUP(Funde_observations_osservazioni!V253,Table30_Delarze[],2,FALSE)&amp;"", "")</f>
        <v/>
      </c>
      <c r="X250" t="str">
        <f>IFERROR(VLOOKUP(Funde_observations_osservazioni!R253,Table6_Subgrob[],2,FALSE)&amp;"","")</f>
        <v/>
      </c>
      <c r="Y250" t="str">
        <f>IFERROR(VLOOKUP(Funde_observations_osservazioni!S253,#REF!,2,FALSE)&amp;"", "")</f>
        <v/>
      </c>
      <c r="Z250" t="str">
        <f ca="1">IFERROR(VLOOKUP(Funde_observations_osservazioni!W253,Table245_Host_tree[],2,FALSE)&amp;"", "")</f>
        <v/>
      </c>
      <c r="AA250" t="str">
        <f>TRIM(Funde_observations_osservazioni!X253)</f>
        <v/>
      </c>
      <c r="AB250" t="str">
        <f>TRIM(Funde_observations_osservazioni!Y253)</f>
        <v/>
      </c>
      <c r="AC250" t="str">
        <f ca="1">IFERROR(VLOOKUP(Funde_observations_osservazioni!T253,Holzabgr_mapping,2,FALSE)&amp;"", "")</f>
        <v/>
      </c>
      <c r="AD250" t="str">
        <f ca="1">IFERROR(VLOOKUP(Funde_observations_osservazioni!U253,Holzqual_mapping,2,FALSE)&amp;"", "")</f>
        <v/>
      </c>
      <c r="AE250" t="str">
        <f ca="1">IFERROR(VLOOKUP(Funde_observations_osservazioni!Z253,Table24_Near_tree[],2,FALSE)&amp;"", "")</f>
        <v/>
      </c>
      <c r="AF250" t="str">
        <f ca="1">IFERROR(VLOOKUP(Funde_observations_osservazioni!AA253,Table24_Near_tree[],2,FALSE)&amp;"", "")</f>
        <v/>
      </c>
      <c r="AG250" t="str">
        <f ca="1">IFERROR(VLOOKUP(Funde_observations_osservazioni!AB253,Table24_Near_tree[],2,FALSE)&amp;"", "")</f>
        <v/>
      </c>
      <c r="AH250" t="str">
        <f ca="1">IFERROR(VLOOKUP(Funde_observations_osservazioni!AC253,Anzfrk_mapping,2,FALSE)&amp;"", "")</f>
        <v/>
      </c>
      <c r="AI250" t="str">
        <f ca="1">IFERROR(VLOOKUP(Funde_observations_osservazioni!AD253,Sex_stage_mapping,2,FALSE)&amp;"", "")</f>
        <v/>
      </c>
      <c r="AJ250" t="str">
        <f ca="1">IFERROR(VLOOKUP(Funde_observations_osservazioni!AE253,Rust_spore_type_mapping,2,FALSE)&amp;"", "")</f>
        <v/>
      </c>
      <c r="AK250" t="str">
        <f>TRIM(Funde_observations_osservazioni!AU253)</f>
        <v/>
      </c>
      <c r="AL250" t="str">
        <f>TRIM( Funde_observations_osservazioni!AH253)</f>
        <v/>
      </c>
      <c r="AM250" t="str">
        <f>TRIM(Funde_observations_osservazioni!AI253)</f>
        <v/>
      </c>
      <c r="AN250" t="str">
        <f ca="1">IFERROR(VLOOKUP(Funde_observations_osservazioni!AG253,Table28_Herbaria[],2,FALSE)&amp;"", "")</f>
        <v/>
      </c>
      <c r="AO250" t="str">
        <f ca="1">IFERROR(VLOOKUP(Funde_observations_osservazioni!AF253,Beleg_mapping,2,FALSE)&amp;"","")</f>
        <v/>
      </c>
      <c r="AP250" t="str">
        <f>IFERROR(VLOOKUP(Funde_observations_osservazioni!AJ253,Tabelle10_literature[],2,FALSE)&amp;"", "")</f>
        <v/>
      </c>
      <c r="AQ250" t="str">
        <f>TRIM(Funde_observations_osservazioni!AV253)</f>
        <v/>
      </c>
      <c r="AR250" t="str">
        <f ca="1">IFERROR(VLOOKUP(Funde_observations_osservazioni!AK253,Rest_mapping,2,0)&amp;"","")</f>
        <v/>
      </c>
      <c r="AS250" t="str">
        <f ca="1">IFERROR(VLOOKUP(Funde_observations_osservazioni!AL253,Oeff_privat_mapping,2,0)&amp;"","")</f>
        <v/>
      </c>
      <c r="AT250" t="str">
        <f ca="1">IFERROR(VLOOKUP(Funde_observations_osservazioni!AM253,Namen_pub_mapping,2,0)&amp;"","")</f>
        <v/>
      </c>
    </row>
    <row r="251" spans="2:46" x14ac:dyDescent="0.45">
      <c r="B251" t="str">
        <f>TRIM(Funde_observations_osservazioni!B254)</f>
        <v/>
      </c>
      <c r="C251" t="str">
        <f>TRIM(Funde_observations_osservazioni!C254)</f>
        <v/>
      </c>
      <c r="D251" t="str">
        <f>TRIM(Funde_observations_osservazioni!D254)</f>
        <v/>
      </c>
      <c r="E251" t="str">
        <f>TRIM(Funde_observations_osservazioni!AN254)</f>
        <v/>
      </c>
      <c r="F251" t="str">
        <f>TRIM(Funde_observations_osservazioni!AO254)</f>
        <v/>
      </c>
      <c r="G251" t="str">
        <f>TRIM(Funde_observations_osservazioni!AP254)</f>
        <v/>
      </c>
      <c r="H251" t="str">
        <f>TRIM(Funde_observations_osservazioni!AQ254)</f>
        <v/>
      </c>
      <c r="I251" t="str">
        <f>TRIM(Funde_observations_osservazioni!AR254)</f>
        <v/>
      </c>
      <c r="J251" t="str">
        <f>TRIM(Funde_observations_osservazioni!AS254)</f>
        <v/>
      </c>
      <c r="K251" t="str">
        <f>IFERROR(VLOOKUP(Funde_observations_osservazioni!E254,Table31_Praezis[], 2, FALSE)&amp;"", "")</f>
        <v/>
      </c>
      <c r="L251" t="str">
        <f>TRIM(Funde_observations_osservazioni!AT254)</f>
        <v/>
      </c>
      <c r="M251" t="str">
        <f>TRIM(Funde_observations_osservazioni!F254)</f>
        <v/>
      </c>
      <c r="N251" t="str">
        <f>TRIM(Funde_observations_osservazioni!G254)</f>
        <v/>
      </c>
      <c r="O251" t="str">
        <f>TRIM(Funde_observations_osservazioni!H254)</f>
        <v/>
      </c>
      <c r="P251" s="161" t="str">
        <f>IF(Funde_observations_osservazioni!I254=0, "", TEXT(Funde_observations_osservazioni!I254,"dd/mm/yyyy"))</f>
        <v/>
      </c>
      <c r="Q251" t="str">
        <f>IFERROR(VLOOKUP(Funde_observations_osservazioni!J254,Table32_Datkante[],2,FALSE)&amp;"",  "")</f>
        <v/>
      </c>
      <c r="R251" t="str">
        <f>Funde_observations_osservazioni!K254&amp;""</f>
        <v/>
      </c>
      <c r="S251" t="str">
        <f>Funde_observations_osservazioni!L254&amp;""</f>
        <v/>
      </c>
      <c r="T251" t="str">
        <f>Funde_observations_osservazioni!N254&amp;""</f>
        <v/>
      </c>
      <c r="U251" t="str">
        <f>Funde_observations_osservazioni!O254&amp;""</f>
        <v/>
      </c>
      <c r="V251" t="str">
        <f>Funde_observations_osservazioni!P254&amp;""</f>
        <v/>
      </c>
      <c r="W251" t="str">
        <f ca="1">IFERROR(VLOOKUP(Funde_observations_osservazioni!V254,Table30_Delarze[],2,FALSE)&amp;"", "")</f>
        <v/>
      </c>
      <c r="X251" t="str">
        <f>IFERROR(VLOOKUP(Funde_observations_osservazioni!R254,Table6_Subgrob[],2,FALSE)&amp;"","")</f>
        <v/>
      </c>
      <c r="Y251" t="str">
        <f>IFERROR(VLOOKUP(Funde_observations_osservazioni!S254,#REF!,2,FALSE)&amp;"", "")</f>
        <v/>
      </c>
      <c r="Z251" t="str">
        <f ca="1">IFERROR(VLOOKUP(Funde_observations_osservazioni!W254,Table245_Host_tree[],2,FALSE)&amp;"", "")</f>
        <v/>
      </c>
      <c r="AA251" t="str">
        <f>TRIM(Funde_observations_osservazioni!X254)</f>
        <v/>
      </c>
      <c r="AB251" t="str">
        <f>TRIM(Funde_observations_osservazioni!Y254)</f>
        <v/>
      </c>
      <c r="AC251" t="str">
        <f ca="1">IFERROR(VLOOKUP(Funde_observations_osservazioni!T254,Holzabgr_mapping,2,FALSE)&amp;"", "")</f>
        <v/>
      </c>
      <c r="AD251" t="str">
        <f ca="1">IFERROR(VLOOKUP(Funde_observations_osservazioni!U254,Holzqual_mapping,2,FALSE)&amp;"", "")</f>
        <v/>
      </c>
      <c r="AE251" t="str">
        <f ca="1">IFERROR(VLOOKUP(Funde_observations_osservazioni!Z254,Table24_Near_tree[],2,FALSE)&amp;"", "")</f>
        <v/>
      </c>
      <c r="AF251" t="str">
        <f ca="1">IFERROR(VLOOKUP(Funde_observations_osservazioni!AA254,Table24_Near_tree[],2,FALSE)&amp;"", "")</f>
        <v/>
      </c>
      <c r="AG251" t="str">
        <f ca="1">IFERROR(VLOOKUP(Funde_observations_osservazioni!AB254,Table24_Near_tree[],2,FALSE)&amp;"", "")</f>
        <v/>
      </c>
      <c r="AH251" t="str">
        <f ca="1">IFERROR(VLOOKUP(Funde_observations_osservazioni!AC254,Anzfrk_mapping,2,FALSE)&amp;"", "")</f>
        <v/>
      </c>
      <c r="AI251" t="str">
        <f ca="1">IFERROR(VLOOKUP(Funde_observations_osservazioni!AD254,Sex_stage_mapping,2,FALSE)&amp;"", "")</f>
        <v/>
      </c>
      <c r="AJ251" t="str">
        <f ca="1">IFERROR(VLOOKUP(Funde_observations_osservazioni!AE254,Rust_spore_type_mapping,2,FALSE)&amp;"", "")</f>
        <v/>
      </c>
      <c r="AK251" t="str">
        <f>TRIM(Funde_observations_osservazioni!AU254)</f>
        <v/>
      </c>
      <c r="AL251" t="str">
        <f>TRIM( Funde_observations_osservazioni!AH254)</f>
        <v/>
      </c>
      <c r="AM251" t="str">
        <f>TRIM(Funde_observations_osservazioni!AI254)</f>
        <v/>
      </c>
      <c r="AN251" t="str">
        <f ca="1">IFERROR(VLOOKUP(Funde_observations_osservazioni!AG254,Table28_Herbaria[],2,FALSE)&amp;"", "")</f>
        <v/>
      </c>
      <c r="AO251" t="str">
        <f ca="1">IFERROR(VLOOKUP(Funde_observations_osservazioni!AF254,Beleg_mapping,2,FALSE)&amp;"","")</f>
        <v/>
      </c>
      <c r="AP251" t="str">
        <f>IFERROR(VLOOKUP(Funde_observations_osservazioni!AJ254,Tabelle10_literature[],2,FALSE)&amp;"", "")</f>
        <v/>
      </c>
      <c r="AQ251" t="str">
        <f>TRIM(Funde_observations_osservazioni!AV254)</f>
        <v/>
      </c>
      <c r="AR251" t="str">
        <f ca="1">IFERROR(VLOOKUP(Funde_observations_osservazioni!AK254,Rest_mapping,2,0)&amp;"","")</f>
        <v/>
      </c>
      <c r="AS251" t="str">
        <f ca="1">IFERROR(VLOOKUP(Funde_observations_osservazioni!AL254,Oeff_privat_mapping,2,0)&amp;"","")</f>
        <v/>
      </c>
      <c r="AT251" t="str">
        <f ca="1">IFERROR(VLOOKUP(Funde_observations_osservazioni!AM254,Namen_pub_mapping,2,0)&amp;"","")</f>
        <v/>
      </c>
    </row>
    <row r="252" spans="2:46" x14ac:dyDescent="0.45">
      <c r="B252" t="str">
        <f>TRIM(Funde_observations_osservazioni!B255)</f>
        <v/>
      </c>
      <c r="C252" t="str">
        <f>TRIM(Funde_observations_osservazioni!C255)</f>
        <v/>
      </c>
      <c r="D252" t="str">
        <f>TRIM(Funde_observations_osservazioni!D255)</f>
        <v/>
      </c>
      <c r="E252" t="str">
        <f>TRIM(Funde_observations_osservazioni!AN255)</f>
        <v/>
      </c>
      <c r="F252" t="str">
        <f>TRIM(Funde_observations_osservazioni!AO255)</f>
        <v/>
      </c>
      <c r="G252" t="str">
        <f>TRIM(Funde_observations_osservazioni!AP255)</f>
        <v/>
      </c>
      <c r="H252" t="str">
        <f>TRIM(Funde_observations_osservazioni!AQ255)</f>
        <v/>
      </c>
      <c r="I252" t="str">
        <f>TRIM(Funde_observations_osservazioni!AR255)</f>
        <v/>
      </c>
      <c r="J252" t="str">
        <f>TRIM(Funde_observations_osservazioni!AS255)</f>
        <v/>
      </c>
      <c r="K252" t="str">
        <f>IFERROR(VLOOKUP(Funde_observations_osservazioni!E255,Table31_Praezis[], 2, FALSE)&amp;"", "")</f>
        <v/>
      </c>
      <c r="L252" t="str">
        <f>TRIM(Funde_observations_osservazioni!AT255)</f>
        <v/>
      </c>
      <c r="M252" t="str">
        <f>TRIM(Funde_observations_osservazioni!F255)</f>
        <v/>
      </c>
      <c r="N252" t="str">
        <f>TRIM(Funde_observations_osservazioni!G255)</f>
        <v/>
      </c>
      <c r="O252" t="str">
        <f>TRIM(Funde_observations_osservazioni!H255)</f>
        <v/>
      </c>
      <c r="P252" s="161" t="str">
        <f>IF(Funde_observations_osservazioni!I255=0, "", TEXT(Funde_observations_osservazioni!I255,"dd/mm/yyyy"))</f>
        <v/>
      </c>
      <c r="Q252" t="str">
        <f>IFERROR(VLOOKUP(Funde_observations_osservazioni!J255,Table32_Datkante[],2,FALSE)&amp;"",  "")</f>
        <v/>
      </c>
      <c r="R252" t="str">
        <f>Funde_observations_osservazioni!K255&amp;""</f>
        <v/>
      </c>
      <c r="S252" t="str">
        <f>Funde_observations_osservazioni!L255&amp;""</f>
        <v/>
      </c>
      <c r="T252" t="str">
        <f>Funde_observations_osservazioni!N255&amp;""</f>
        <v/>
      </c>
      <c r="U252" t="str">
        <f>Funde_observations_osservazioni!O255&amp;""</f>
        <v/>
      </c>
      <c r="V252" t="str">
        <f>Funde_observations_osservazioni!P255&amp;""</f>
        <v/>
      </c>
      <c r="W252" t="str">
        <f ca="1">IFERROR(VLOOKUP(Funde_observations_osservazioni!V255,Table30_Delarze[],2,FALSE)&amp;"", "")</f>
        <v/>
      </c>
      <c r="X252" t="str">
        <f>IFERROR(VLOOKUP(Funde_observations_osservazioni!R255,Table6_Subgrob[],2,FALSE)&amp;"","")</f>
        <v/>
      </c>
      <c r="Y252" t="str">
        <f>IFERROR(VLOOKUP(Funde_observations_osservazioni!S255,#REF!,2,FALSE)&amp;"", "")</f>
        <v/>
      </c>
      <c r="Z252" t="str">
        <f ca="1">IFERROR(VLOOKUP(Funde_observations_osservazioni!W255,Table245_Host_tree[],2,FALSE)&amp;"", "")</f>
        <v/>
      </c>
      <c r="AA252" t="str">
        <f>TRIM(Funde_observations_osservazioni!X255)</f>
        <v/>
      </c>
      <c r="AB252" t="str">
        <f>TRIM(Funde_observations_osservazioni!Y255)</f>
        <v/>
      </c>
      <c r="AC252" t="str">
        <f ca="1">IFERROR(VLOOKUP(Funde_observations_osservazioni!T255,Holzabgr_mapping,2,FALSE)&amp;"", "")</f>
        <v/>
      </c>
      <c r="AD252" t="str">
        <f ca="1">IFERROR(VLOOKUP(Funde_observations_osservazioni!U255,Holzqual_mapping,2,FALSE)&amp;"", "")</f>
        <v/>
      </c>
      <c r="AE252" t="str">
        <f ca="1">IFERROR(VLOOKUP(Funde_observations_osservazioni!Z255,Table24_Near_tree[],2,FALSE)&amp;"", "")</f>
        <v/>
      </c>
      <c r="AF252" t="str">
        <f ca="1">IFERROR(VLOOKUP(Funde_observations_osservazioni!AA255,Table24_Near_tree[],2,FALSE)&amp;"", "")</f>
        <v/>
      </c>
      <c r="AG252" t="str">
        <f ca="1">IFERROR(VLOOKUP(Funde_observations_osservazioni!AB255,Table24_Near_tree[],2,FALSE)&amp;"", "")</f>
        <v/>
      </c>
      <c r="AH252" t="str">
        <f ca="1">IFERROR(VLOOKUP(Funde_observations_osservazioni!AC255,Anzfrk_mapping,2,FALSE)&amp;"", "")</f>
        <v/>
      </c>
      <c r="AI252" t="str">
        <f ca="1">IFERROR(VLOOKUP(Funde_observations_osservazioni!AD255,Sex_stage_mapping,2,FALSE)&amp;"", "")</f>
        <v/>
      </c>
      <c r="AJ252" t="str">
        <f ca="1">IFERROR(VLOOKUP(Funde_observations_osservazioni!AE255,Rust_spore_type_mapping,2,FALSE)&amp;"", "")</f>
        <v/>
      </c>
      <c r="AK252" t="str">
        <f>TRIM(Funde_observations_osservazioni!AU255)</f>
        <v/>
      </c>
      <c r="AL252" t="str">
        <f>TRIM( Funde_observations_osservazioni!AH255)</f>
        <v/>
      </c>
      <c r="AM252" t="str">
        <f>TRIM(Funde_observations_osservazioni!AI255)</f>
        <v/>
      </c>
      <c r="AN252" t="str">
        <f ca="1">IFERROR(VLOOKUP(Funde_observations_osservazioni!AG255,Table28_Herbaria[],2,FALSE)&amp;"", "")</f>
        <v/>
      </c>
      <c r="AO252" t="str">
        <f ca="1">IFERROR(VLOOKUP(Funde_observations_osservazioni!AF255,Beleg_mapping,2,FALSE)&amp;"","")</f>
        <v/>
      </c>
      <c r="AP252" t="str">
        <f>IFERROR(VLOOKUP(Funde_observations_osservazioni!AJ255,Tabelle10_literature[],2,FALSE)&amp;"", "")</f>
        <v/>
      </c>
      <c r="AQ252" t="str">
        <f>TRIM(Funde_observations_osservazioni!AV255)</f>
        <v/>
      </c>
      <c r="AR252" t="str">
        <f ca="1">IFERROR(VLOOKUP(Funde_observations_osservazioni!AK255,Rest_mapping,2,0)&amp;"","")</f>
        <v/>
      </c>
      <c r="AS252" t="str">
        <f ca="1">IFERROR(VLOOKUP(Funde_observations_osservazioni!AL255,Oeff_privat_mapping,2,0)&amp;"","")</f>
        <v/>
      </c>
      <c r="AT252" t="str">
        <f ca="1">IFERROR(VLOOKUP(Funde_observations_osservazioni!AM255,Namen_pub_mapping,2,0)&amp;"","")</f>
        <v/>
      </c>
    </row>
    <row r="253" spans="2:46" x14ac:dyDescent="0.45">
      <c r="B253" t="str">
        <f>TRIM(Funde_observations_osservazioni!B256)</f>
        <v/>
      </c>
      <c r="C253" t="str">
        <f>TRIM(Funde_observations_osservazioni!C256)</f>
        <v/>
      </c>
      <c r="D253" t="str">
        <f>TRIM(Funde_observations_osservazioni!D256)</f>
        <v/>
      </c>
      <c r="E253" t="str">
        <f>TRIM(Funde_observations_osservazioni!AN256)</f>
        <v/>
      </c>
      <c r="F253" t="str">
        <f>TRIM(Funde_observations_osservazioni!AO256)</f>
        <v/>
      </c>
      <c r="G253" t="str">
        <f>TRIM(Funde_observations_osservazioni!AP256)</f>
        <v/>
      </c>
      <c r="H253" t="str">
        <f>TRIM(Funde_observations_osservazioni!AQ256)</f>
        <v/>
      </c>
      <c r="I253" t="str">
        <f>TRIM(Funde_observations_osservazioni!AR256)</f>
        <v/>
      </c>
      <c r="J253" t="str">
        <f>TRIM(Funde_observations_osservazioni!AS256)</f>
        <v/>
      </c>
      <c r="K253" t="str">
        <f>IFERROR(VLOOKUP(Funde_observations_osservazioni!E256,Table31_Praezis[], 2, FALSE)&amp;"", "")</f>
        <v/>
      </c>
      <c r="L253" t="str">
        <f>TRIM(Funde_observations_osservazioni!AT256)</f>
        <v/>
      </c>
      <c r="M253" t="str">
        <f>TRIM(Funde_observations_osservazioni!F256)</f>
        <v/>
      </c>
      <c r="N253" t="str">
        <f>TRIM(Funde_observations_osservazioni!G256)</f>
        <v/>
      </c>
      <c r="O253" t="str">
        <f>TRIM(Funde_observations_osservazioni!H256)</f>
        <v/>
      </c>
      <c r="P253" s="161" t="str">
        <f>IF(Funde_observations_osservazioni!I256=0, "", TEXT(Funde_observations_osservazioni!I256,"dd/mm/yyyy"))</f>
        <v/>
      </c>
      <c r="Q253" t="str">
        <f>IFERROR(VLOOKUP(Funde_observations_osservazioni!J256,Table32_Datkante[],2,FALSE)&amp;"",  "")</f>
        <v/>
      </c>
      <c r="R253" t="str">
        <f>Funde_observations_osservazioni!K256&amp;""</f>
        <v/>
      </c>
      <c r="S253" t="str">
        <f>Funde_observations_osservazioni!L256&amp;""</f>
        <v/>
      </c>
      <c r="T253" t="str">
        <f>Funde_observations_osservazioni!N256&amp;""</f>
        <v/>
      </c>
      <c r="U253" t="str">
        <f>Funde_observations_osservazioni!O256&amp;""</f>
        <v/>
      </c>
      <c r="V253" t="str">
        <f>Funde_observations_osservazioni!P256&amp;""</f>
        <v/>
      </c>
      <c r="W253" t="str">
        <f ca="1">IFERROR(VLOOKUP(Funde_observations_osservazioni!V256,Table30_Delarze[],2,FALSE)&amp;"", "")</f>
        <v/>
      </c>
      <c r="X253" t="str">
        <f>IFERROR(VLOOKUP(Funde_observations_osservazioni!R256,Table6_Subgrob[],2,FALSE)&amp;"","")</f>
        <v/>
      </c>
      <c r="Y253" t="str">
        <f>IFERROR(VLOOKUP(Funde_observations_osservazioni!S256,#REF!,2,FALSE)&amp;"", "")</f>
        <v/>
      </c>
      <c r="Z253" t="str">
        <f ca="1">IFERROR(VLOOKUP(Funde_observations_osservazioni!W256,Table245_Host_tree[],2,FALSE)&amp;"", "")</f>
        <v/>
      </c>
      <c r="AA253" t="str">
        <f>TRIM(Funde_observations_osservazioni!X256)</f>
        <v/>
      </c>
      <c r="AB253" t="str">
        <f>TRIM(Funde_observations_osservazioni!Y256)</f>
        <v/>
      </c>
      <c r="AC253" t="str">
        <f ca="1">IFERROR(VLOOKUP(Funde_observations_osservazioni!T256,Holzabgr_mapping,2,FALSE)&amp;"", "")</f>
        <v/>
      </c>
      <c r="AD253" t="str">
        <f ca="1">IFERROR(VLOOKUP(Funde_observations_osservazioni!U256,Holzqual_mapping,2,FALSE)&amp;"", "")</f>
        <v/>
      </c>
      <c r="AE253" t="str">
        <f ca="1">IFERROR(VLOOKUP(Funde_observations_osservazioni!Z256,Table24_Near_tree[],2,FALSE)&amp;"", "")</f>
        <v/>
      </c>
      <c r="AF253" t="str">
        <f ca="1">IFERROR(VLOOKUP(Funde_observations_osservazioni!AA256,Table24_Near_tree[],2,FALSE)&amp;"", "")</f>
        <v/>
      </c>
      <c r="AG253" t="str">
        <f ca="1">IFERROR(VLOOKUP(Funde_observations_osservazioni!AB256,Table24_Near_tree[],2,FALSE)&amp;"", "")</f>
        <v/>
      </c>
      <c r="AH253" t="str">
        <f ca="1">IFERROR(VLOOKUP(Funde_observations_osservazioni!AC256,Anzfrk_mapping,2,FALSE)&amp;"", "")</f>
        <v/>
      </c>
      <c r="AI253" t="str">
        <f ca="1">IFERROR(VLOOKUP(Funde_observations_osservazioni!AD256,Sex_stage_mapping,2,FALSE)&amp;"", "")</f>
        <v/>
      </c>
      <c r="AJ253" t="str">
        <f ca="1">IFERROR(VLOOKUP(Funde_observations_osservazioni!AE256,Rust_spore_type_mapping,2,FALSE)&amp;"", "")</f>
        <v/>
      </c>
      <c r="AK253" t="str">
        <f>TRIM(Funde_observations_osservazioni!AU256)</f>
        <v/>
      </c>
      <c r="AL253" t="str">
        <f>TRIM( Funde_observations_osservazioni!AH256)</f>
        <v/>
      </c>
      <c r="AM253" t="str">
        <f>TRIM(Funde_observations_osservazioni!AI256)</f>
        <v/>
      </c>
      <c r="AN253" t="str">
        <f ca="1">IFERROR(VLOOKUP(Funde_observations_osservazioni!AG256,Table28_Herbaria[],2,FALSE)&amp;"", "")</f>
        <v/>
      </c>
      <c r="AO253" t="str">
        <f ca="1">IFERROR(VLOOKUP(Funde_observations_osservazioni!AF256,Beleg_mapping,2,FALSE)&amp;"","")</f>
        <v/>
      </c>
      <c r="AP253" t="str">
        <f>IFERROR(VLOOKUP(Funde_observations_osservazioni!AJ256,Tabelle10_literature[],2,FALSE)&amp;"", "")</f>
        <v/>
      </c>
      <c r="AQ253" t="str">
        <f>TRIM(Funde_observations_osservazioni!AV256)</f>
        <v/>
      </c>
      <c r="AR253" t="str">
        <f ca="1">IFERROR(VLOOKUP(Funde_observations_osservazioni!AK256,Rest_mapping,2,0)&amp;"","")</f>
        <v/>
      </c>
      <c r="AS253" t="str">
        <f ca="1">IFERROR(VLOOKUP(Funde_observations_osservazioni!AL256,Oeff_privat_mapping,2,0)&amp;"","")</f>
        <v/>
      </c>
      <c r="AT253" t="str">
        <f ca="1">IFERROR(VLOOKUP(Funde_observations_osservazioni!AM256,Namen_pub_mapping,2,0)&amp;"","")</f>
        <v/>
      </c>
    </row>
    <row r="254" spans="2:46" x14ac:dyDescent="0.45">
      <c r="B254" t="str">
        <f>TRIM(Funde_observations_osservazioni!B257)</f>
        <v/>
      </c>
      <c r="C254" t="str">
        <f>TRIM(Funde_observations_osservazioni!C257)</f>
        <v/>
      </c>
      <c r="D254" t="str">
        <f>TRIM(Funde_observations_osservazioni!D257)</f>
        <v/>
      </c>
      <c r="E254" t="str">
        <f>TRIM(Funde_observations_osservazioni!AN257)</f>
        <v/>
      </c>
      <c r="F254" t="str">
        <f>TRIM(Funde_observations_osservazioni!AO257)</f>
        <v/>
      </c>
      <c r="G254" t="str">
        <f>TRIM(Funde_observations_osservazioni!AP257)</f>
        <v/>
      </c>
      <c r="H254" t="str">
        <f>TRIM(Funde_observations_osservazioni!AQ257)</f>
        <v/>
      </c>
      <c r="I254" t="str">
        <f>TRIM(Funde_observations_osservazioni!AR257)</f>
        <v/>
      </c>
      <c r="J254" t="str">
        <f>TRIM(Funde_observations_osservazioni!AS257)</f>
        <v/>
      </c>
      <c r="K254" t="str">
        <f>IFERROR(VLOOKUP(Funde_observations_osservazioni!E257,Table31_Praezis[], 2, FALSE)&amp;"", "")</f>
        <v/>
      </c>
      <c r="L254" t="str">
        <f>TRIM(Funde_observations_osservazioni!AT257)</f>
        <v/>
      </c>
      <c r="M254" t="str">
        <f>TRIM(Funde_observations_osservazioni!F257)</f>
        <v/>
      </c>
      <c r="N254" t="str">
        <f>TRIM(Funde_observations_osservazioni!G257)</f>
        <v/>
      </c>
      <c r="O254" t="str">
        <f>TRIM(Funde_observations_osservazioni!H257)</f>
        <v/>
      </c>
      <c r="P254" s="161" t="str">
        <f>IF(Funde_observations_osservazioni!I257=0, "", TEXT(Funde_observations_osservazioni!I257,"dd/mm/yyyy"))</f>
        <v/>
      </c>
      <c r="Q254" t="str">
        <f>IFERROR(VLOOKUP(Funde_observations_osservazioni!J257,Table32_Datkante[],2,FALSE)&amp;"",  "")</f>
        <v/>
      </c>
      <c r="R254" t="str">
        <f>Funde_observations_osservazioni!K257&amp;""</f>
        <v/>
      </c>
      <c r="S254" t="str">
        <f>Funde_observations_osservazioni!L257&amp;""</f>
        <v/>
      </c>
      <c r="T254" t="str">
        <f>Funde_observations_osservazioni!N257&amp;""</f>
        <v/>
      </c>
      <c r="U254" t="str">
        <f>Funde_observations_osservazioni!O257&amp;""</f>
        <v/>
      </c>
      <c r="V254" t="str">
        <f>Funde_observations_osservazioni!P257&amp;""</f>
        <v/>
      </c>
      <c r="W254" t="str">
        <f ca="1">IFERROR(VLOOKUP(Funde_observations_osservazioni!V257,Table30_Delarze[],2,FALSE)&amp;"", "")</f>
        <v/>
      </c>
      <c r="X254" t="str">
        <f>IFERROR(VLOOKUP(Funde_observations_osservazioni!R257,Table6_Subgrob[],2,FALSE)&amp;"","")</f>
        <v/>
      </c>
      <c r="Y254" t="str">
        <f>IFERROR(VLOOKUP(Funde_observations_osservazioni!S257,#REF!,2,FALSE)&amp;"", "")</f>
        <v/>
      </c>
      <c r="Z254" t="str">
        <f ca="1">IFERROR(VLOOKUP(Funde_observations_osservazioni!W257,Table245_Host_tree[],2,FALSE)&amp;"", "")</f>
        <v/>
      </c>
      <c r="AA254" t="str">
        <f>TRIM(Funde_observations_osservazioni!X257)</f>
        <v/>
      </c>
      <c r="AB254" t="str">
        <f>TRIM(Funde_observations_osservazioni!Y257)</f>
        <v/>
      </c>
      <c r="AC254" t="str">
        <f ca="1">IFERROR(VLOOKUP(Funde_observations_osservazioni!T257,Holzabgr_mapping,2,FALSE)&amp;"", "")</f>
        <v/>
      </c>
      <c r="AD254" t="str">
        <f ca="1">IFERROR(VLOOKUP(Funde_observations_osservazioni!U257,Holzqual_mapping,2,FALSE)&amp;"", "")</f>
        <v/>
      </c>
      <c r="AE254" t="str">
        <f ca="1">IFERROR(VLOOKUP(Funde_observations_osservazioni!Z257,Table24_Near_tree[],2,FALSE)&amp;"", "")</f>
        <v/>
      </c>
      <c r="AF254" t="str">
        <f ca="1">IFERROR(VLOOKUP(Funde_observations_osservazioni!AA257,Table24_Near_tree[],2,FALSE)&amp;"", "")</f>
        <v/>
      </c>
      <c r="AG254" t="str">
        <f ca="1">IFERROR(VLOOKUP(Funde_observations_osservazioni!AB257,Table24_Near_tree[],2,FALSE)&amp;"", "")</f>
        <v/>
      </c>
      <c r="AH254" t="str">
        <f ca="1">IFERROR(VLOOKUP(Funde_observations_osservazioni!AC257,Anzfrk_mapping,2,FALSE)&amp;"", "")</f>
        <v/>
      </c>
      <c r="AI254" t="str">
        <f ca="1">IFERROR(VLOOKUP(Funde_observations_osservazioni!AD257,Sex_stage_mapping,2,FALSE)&amp;"", "")</f>
        <v/>
      </c>
      <c r="AJ254" t="str">
        <f ca="1">IFERROR(VLOOKUP(Funde_observations_osservazioni!AE257,Rust_spore_type_mapping,2,FALSE)&amp;"", "")</f>
        <v/>
      </c>
      <c r="AK254" t="str">
        <f>TRIM(Funde_observations_osservazioni!AU257)</f>
        <v/>
      </c>
      <c r="AL254" t="str">
        <f>TRIM( Funde_observations_osservazioni!AH257)</f>
        <v/>
      </c>
      <c r="AM254" t="str">
        <f>TRIM(Funde_observations_osservazioni!AI257)</f>
        <v/>
      </c>
      <c r="AN254" t="str">
        <f ca="1">IFERROR(VLOOKUP(Funde_observations_osservazioni!AG257,Table28_Herbaria[],2,FALSE)&amp;"", "")</f>
        <v/>
      </c>
      <c r="AO254" t="str">
        <f ca="1">IFERROR(VLOOKUP(Funde_observations_osservazioni!AF257,Beleg_mapping,2,FALSE)&amp;"","")</f>
        <v/>
      </c>
      <c r="AP254" t="str">
        <f>IFERROR(VLOOKUP(Funde_observations_osservazioni!AJ257,Tabelle10_literature[],2,FALSE)&amp;"", "")</f>
        <v/>
      </c>
      <c r="AQ254" t="str">
        <f>TRIM(Funde_observations_osservazioni!AV257)</f>
        <v/>
      </c>
      <c r="AR254" t="str">
        <f ca="1">IFERROR(VLOOKUP(Funde_observations_osservazioni!AK257,Rest_mapping,2,0)&amp;"","")</f>
        <v/>
      </c>
      <c r="AS254" t="str">
        <f ca="1">IFERROR(VLOOKUP(Funde_observations_osservazioni!AL257,Oeff_privat_mapping,2,0)&amp;"","")</f>
        <v/>
      </c>
      <c r="AT254" t="str">
        <f ca="1">IFERROR(VLOOKUP(Funde_observations_osservazioni!AM257,Namen_pub_mapping,2,0)&amp;"","")</f>
        <v/>
      </c>
    </row>
    <row r="255" spans="2:46" x14ac:dyDescent="0.45">
      <c r="B255" t="str">
        <f>TRIM(Funde_observations_osservazioni!B258)</f>
        <v/>
      </c>
      <c r="C255" t="str">
        <f>TRIM(Funde_observations_osservazioni!C258)</f>
        <v/>
      </c>
      <c r="D255" t="str">
        <f>TRIM(Funde_observations_osservazioni!D258)</f>
        <v/>
      </c>
      <c r="E255" t="str">
        <f>TRIM(Funde_observations_osservazioni!AN258)</f>
        <v/>
      </c>
      <c r="F255" t="str">
        <f>TRIM(Funde_observations_osservazioni!AO258)</f>
        <v/>
      </c>
      <c r="G255" t="str">
        <f>TRIM(Funde_observations_osservazioni!AP258)</f>
        <v/>
      </c>
      <c r="H255" t="str">
        <f>TRIM(Funde_observations_osservazioni!AQ258)</f>
        <v/>
      </c>
      <c r="I255" t="str">
        <f>TRIM(Funde_observations_osservazioni!AR258)</f>
        <v/>
      </c>
      <c r="J255" t="str">
        <f>TRIM(Funde_observations_osservazioni!AS258)</f>
        <v/>
      </c>
      <c r="K255" t="str">
        <f>IFERROR(VLOOKUP(Funde_observations_osservazioni!E258,Table31_Praezis[], 2, FALSE)&amp;"", "")</f>
        <v/>
      </c>
      <c r="L255" t="str">
        <f>TRIM(Funde_observations_osservazioni!AT258)</f>
        <v/>
      </c>
      <c r="M255" t="str">
        <f>TRIM(Funde_observations_osservazioni!F258)</f>
        <v/>
      </c>
      <c r="N255" t="str">
        <f>TRIM(Funde_observations_osservazioni!G258)</f>
        <v/>
      </c>
      <c r="O255" t="str">
        <f>TRIM(Funde_observations_osservazioni!H258)</f>
        <v/>
      </c>
      <c r="P255" s="161" t="str">
        <f>IF(Funde_observations_osservazioni!I258=0, "", TEXT(Funde_observations_osservazioni!I258,"dd/mm/yyyy"))</f>
        <v/>
      </c>
      <c r="Q255" t="str">
        <f>IFERROR(VLOOKUP(Funde_observations_osservazioni!J258,Table32_Datkante[],2,FALSE)&amp;"",  "")</f>
        <v/>
      </c>
      <c r="R255" t="str">
        <f>Funde_observations_osservazioni!K258&amp;""</f>
        <v/>
      </c>
      <c r="S255" t="str">
        <f>Funde_observations_osservazioni!L258&amp;""</f>
        <v/>
      </c>
      <c r="T255" t="str">
        <f>Funde_observations_osservazioni!N258&amp;""</f>
        <v/>
      </c>
      <c r="U255" t="str">
        <f>Funde_observations_osservazioni!O258&amp;""</f>
        <v/>
      </c>
      <c r="V255" t="str">
        <f>Funde_observations_osservazioni!P258&amp;""</f>
        <v/>
      </c>
      <c r="W255" t="str">
        <f ca="1">IFERROR(VLOOKUP(Funde_observations_osservazioni!V258,Table30_Delarze[],2,FALSE)&amp;"", "")</f>
        <v/>
      </c>
      <c r="X255" t="str">
        <f>IFERROR(VLOOKUP(Funde_observations_osservazioni!R258,Table6_Subgrob[],2,FALSE)&amp;"","")</f>
        <v/>
      </c>
      <c r="Y255" t="str">
        <f>IFERROR(VLOOKUP(Funde_observations_osservazioni!S258,#REF!,2,FALSE)&amp;"", "")</f>
        <v/>
      </c>
      <c r="Z255" t="str">
        <f ca="1">IFERROR(VLOOKUP(Funde_observations_osservazioni!W258,Table245_Host_tree[],2,FALSE)&amp;"", "")</f>
        <v/>
      </c>
      <c r="AA255" t="str">
        <f>TRIM(Funde_observations_osservazioni!X258)</f>
        <v/>
      </c>
      <c r="AB255" t="str">
        <f>TRIM(Funde_observations_osservazioni!Y258)</f>
        <v/>
      </c>
      <c r="AC255" t="str">
        <f ca="1">IFERROR(VLOOKUP(Funde_observations_osservazioni!T258,Holzabgr_mapping,2,FALSE)&amp;"", "")</f>
        <v/>
      </c>
      <c r="AD255" t="str">
        <f ca="1">IFERROR(VLOOKUP(Funde_observations_osservazioni!U258,Holzqual_mapping,2,FALSE)&amp;"", "")</f>
        <v/>
      </c>
      <c r="AE255" t="str">
        <f ca="1">IFERROR(VLOOKUP(Funde_observations_osservazioni!Z258,Table24_Near_tree[],2,FALSE)&amp;"", "")</f>
        <v/>
      </c>
      <c r="AF255" t="str">
        <f ca="1">IFERROR(VLOOKUP(Funde_observations_osservazioni!AA258,Table24_Near_tree[],2,FALSE)&amp;"", "")</f>
        <v/>
      </c>
      <c r="AG255" t="str">
        <f ca="1">IFERROR(VLOOKUP(Funde_observations_osservazioni!AB258,Table24_Near_tree[],2,FALSE)&amp;"", "")</f>
        <v/>
      </c>
      <c r="AH255" t="str">
        <f ca="1">IFERROR(VLOOKUP(Funde_observations_osservazioni!AC258,Anzfrk_mapping,2,FALSE)&amp;"", "")</f>
        <v/>
      </c>
      <c r="AI255" t="str">
        <f ca="1">IFERROR(VLOOKUP(Funde_observations_osservazioni!AD258,Sex_stage_mapping,2,FALSE)&amp;"", "")</f>
        <v/>
      </c>
      <c r="AJ255" t="str">
        <f ca="1">IFERROR(VLOOKUP(Funde_observations_osservazioni!AE258,Rust_spore_type_mapping,2,FALSE)&amp;"", "")</f>
        <v/>
      </c>
      <c r="AK255" t="str">
        <f>TRIM(Funde_observations_osservazioni!AU258)</f>
        <v/>
      </c>
      <c r="AL255" t="str">
        <f>TRIM( Funde_observations_osservazioni!AH258)</f>
        <v/>
      </c>
      <c r="AM255" t="str">
        <f>TRIM(Funde_observations_osservazioni!AI258)</f>
        <v/>
      </c>
      <c r="AN255" t="str">
        <f ca="1">IFERROR(VLOOKUP(Funde_observations_osservazioni!AG258,Table28_Herbaria[],2,FALSE)&amp;"", "")</f>
        <v/>
      </c>
      <c r="AO255" t="str">
        <f ca="1">IFERROR(VLOOKUP(Funde_observations_osservazioni!AF258,Beleg_mapping,2,FALSE)&amp;"","")</f>
        <v/>
      </c>
      <c r="AP255" t="str">
        <f>IFERROR(VLOOKUP(Funde_observations_osservazioni!AJ258,Tabelle10_literature[],2,FALSE)&amp;"", "")</f>
        <v/>
      </c>
      <c r="AQ255" t="str">
        <f>TRIM(Funde_observations_osservazioni!AV258)</f>
        <v/>
      </c>
      <c r="AR255" t="str">
        <f ca="1">IFERROR(VLOOKUP(Funde_observations_osservazioni!AK258,Rest_mapping,2,0)&amp;"","")</f>
        <v/>
      </c>
      <c r="AS255" t="str">
        <f ca="1">IFERROR(VLOOKUP(Funde_observations_osservazioni!AL258,Oeff_privat_mapping,2,0)&amp;"","")</f>
        <v/>
      </c>
      <c r="AT255" t="str">
        <f ca="1">IFERROR(VLOOKUP(Funde_observations_osservazioni!AM258,Namen_pub_mapping,2,0)&amp;"","")</f>
        <v/>
      </c>
    </row>
    <row r="256" spans="2:46" x14ac:dyDescent="0.45">
      <c r="B256" t="str">
        <f>TRIM(Funde_observations_osservazioni!B259)</f>
        <v/>
      </c>
      <c r="C256" t="str">
        <f>TRIM(Funde_observations_osservazioni!C259)</f>
        <v/>
      </c>
      <c r="D256" t="str">
        <f>TRIM(Funde_observations_osservazioni!D259)</f>
        <v/>
      </c>
      <c r="E256" t="str">
        <f>TRIM(Funde_observations_osservazioni!AN259)</f>
        <v/>
      </c>
      <c r="F256" t="str">
        <f>TRIM(Funde_observations_osservazioni!AO259)</f>
        <v/>
      </c>
      <c r="G256" t="str">
        <f>TRIM(Funde_observations_osservazioni!AP259)</f>
        <v/>
      </c>
      <c r="H256" t="str">
        <f>TRIM(Funde_observations_osservazioni!AQ259)</f>
        <v/>
      </c>
      <c r="I256" t="str">
        <f>TRIM(Funde_observations_osservazioni!AR259)</f>
        <v/>
      </c>
      <c r="J256" t="str">
        <f>TRIM(Funde_observations_osservazioni!AS259)</f>
        <v/>
      </c>
      <c r="K256" t="str">
        <f>IFERROR(VLOOKUP(Funde_observations_osservazioni!E259,Table31_Praezis[], 2, FALSE)&amp;"", "")</f>
        <v/>
      </c>
      <c r="L256" t="str">
        <f>TRIM(Funde_observations_osservazioni!AT259)</f>
        <v/>
      </c>
      <c r="M256" t="str">
        <f>TRIM(Funde_observations_osservazioni!F259)</f>
        <v/>
      </c>
      <c r="N256" t="str">
        <f>TRIM(Funde_observations_osservazioni!G259)</f>
        <v/>
      </c>
      <c r="O256" t="str">
        <f>TRIM(Funde_observations_osservazioni!H259)</f>
        <v/>
      </c>
      <c r="P256" s="161" t="str">
        <f>IF(Funde_observations_osservazioni!I259=0, "", TEXT(Funde_observations_osservazioni!I259,"dd/mm/yyyy"))</f>
        <v/>
      </c>
      <c r="Q256" t="str">
        <f>IFERROR(VLOOKUP(Funde_observations_osservazioni!J259,Table32_Datkante[],2,FALSE)&amp;"",  "")</f>
        <v/>
      </c>
      <c r="R256" t="str">
        <f>Funde_observations_osservazioni!K259&amp;""</f>
        <v/>
      </c>
      <c r="S256" t="str">
        <f>Funde_observations_osservazioni!L259&amp;""</f>
        <v/>
      </c>
      <c r="T256" t="str">
        <f>Funde_observations_osservazioni!N259&amp;""</f>
        <v/>
      </c>
      <c r="U256" t="str">
        <f>Funde_observations_osservazioni!O259&amp;""</f>
        <v/>
      </c>
      <c r="V256" t="str">
        <f>Funde_observations_osservazioni!P259&amp;""</f>
        <v/>
      </c>
      <c r="W256" t="str">
        <f ca="1">IFERROR(VLOOKUP(Funde_observations_osservazioni!V259,Table30_Delarze[],2,FALSE)&amp;"", "")</f>
        <v/>
      </c>
      <c r="X256" t="str">
        <f>IFERROR(VLOOKUP(Funde_observations_osservazioni!R259,Table6_Subgrob[],2,FALSE)&amp;"","")</f>
        <v/>
      </c>
      <c r="Y256" t="str">
        <f>IFERROR(VLOOKUP(Funde_observations_osservazioni!S259,#REF!,2,FALSE)&amp;"", "")</f>
        <v/>
      </c>
      <c r="Z256" t="str">
        <f ca="1">IFERROR(VLOOKUP(Funde_observations_osservazioni!W259,Table245_Host_tree[],2,FALSE)&amp;"", "")</f>
        <v/>
      </c>
      <c r="AA256" t="str">
        <f>TRIM(Funde_observations_osservazioni!X259)</f>
        <v/>
      </c>
      <c r="AB256" t="str">
        <f>TRIM(Funde_observations_osservazioni!Y259)</f>
        <v/>
      </c>
      <c r="AC256" t="str">
        <f ca="1">IFERROR(VLOOKUP(Funde_observations_osservazioni!T259,Holzabgr_mapping,2,FALSE)&amp;"", "")</f>
        <v/>
      </c>
      <c r="AD256" t="str">
        <f ca="1">IFERROR(VLOOKUP(Funde_observations_osservazioni!U259,Holzqual_mapping,2,FALSE)&amp;"", "")</f>
        <v/>
      </c>
      <c r="AE256" t="str">
        <f ca="1">IFERROR(VLOOKUP(Funde_observations_osservazioni!Z259,Table24_Near_tree[],2,FALSE)&amp;"", "")</f>
        <v/>
      </c>
      <c r="AF256" t="str">
        <f ca="1">IFERROR(VLOOKUP(Funde_observations_osservazioni!AA259,Table24_Near_tree[],2,FALSE)&amp;"", "")</f>
        <v/>
      </c>
      <c r="AG256" t="str">
        <f ca="1">IFERROR(VLOOKUP(Funde_observations_osservazioni!AB259,Table24_Near_tree[],2,FALSE)&amp;"", "")</f>
        <v/>
      </c>
      <c r="AH256" t="str">
        <f ca="1">IFERROR(VLOOKUP(Funde_observations_osservazioni!AC259,Anzfrk_mapping,2,FALSE)&amp;"", "")</f>
        <v/>
      </c>
      <c r="AI256" t="str">
        <f ca="1">IFERROR(VLOOKUP(Funde_observations_osservazioni!AD259,Sex_stage_mapping,2,FALSE)&amp;"", "")</f>
        <v/>
      </c>
      <c r="AJ256" t="str">
        <f ca="1">IFERROR(VLOOKUP(Funde_observations_osservazioni!AE259,Rust_spore_type_mapping,2,FALSE)&amp;"", "")</f>
        <v/>
      </c>
      <c r="AK256" t="str">
        <f>TRIM(Funde_observations_osservazioni!AU259)</f>
        <v/>
      </c>
      <c r="AL256" t="str">
        <f>TRIM( Funde_observations_osservazioni!AH259)</f>
        <v/>
      </c>
      <c r="AM256" t="str">
        <f>TRIM(Funde_observations_osservazioni!AI259)</f>
        <v/>
      </c>
      <c r="AN256" t="str">
        <f ca="1">IFERROR(VLOOKUP(Funde_observations_osservazioni!AG259,Table28_Herbaria[],2,FALSE)&amp;"", "")</f>
        <v/>
      </c>
      <c r="AO256" t="str">
        <f ca="1">IFERROR(VLOOKUP(Funde_observations_osservazioni!AF259,Beleg_mapping,2,FALSE)&amp;"","")</f>
        <v/>
      </c>
      <c r="AP256" t="str">
        <f>IFERROR(VLOOKUP(Funde_observations_osservazioni!AJ259,Tabelle10_literature[],2,FALSE)&amp;"", "")</f>
        <v/>
      </c>
      <c r="AQ256" t="str">
        <f>TRIM(Funde_observations_osservazioni!AV259)</f>
        <v/>
      </c>
      <c r="AR256" t="str">
        <f ca="1">IFERROR(VLOOKUP(Funde_observations_osservazioni!AK259,Rest_mapping,2,0)&amp;"","")</f>
        <v/>
      </c>
      <c r="AS256" t="str">
        <f ca="1">IFERROR(VLOOKUP(Funde_observations_osservazioni!AL259,Oeff_privat_mapping,2,0)&amp;"","")</f>
        <v/>
      </c>
      <c r="AT256" t="str">
        <f ca="1">IFERROR(VLOOKUP(Funde_observations_osservazioni!AM259,Namen_pub_mapping,2,0)&amp;"","")</f>
        <v/>
      </c>
    </row>
    <row r="257" spans="2:46" x14ac:dyDescent="0.45">
      <c r="B257" t="str">
        <f>TRIM(Funde_observations_osservazioni!B260)</f>
        <v/>
      </c>
      <c r="C257" t="str">
        <f>TRIM(Funde_observations_osservazioni!C260)</f>
        <v/>
      </c>
      <c r="D257" t="str">
        <f>TRIM(Funde_observations_osservazioni!D260)</f>
        <v/>
      </c>
      <c r="E257" t="str">
        <f>TRIM(Funde_observations_osservazioni!AN260)</f>
        <v/>
      </c>
      <c r="F257" t="str">
        <f>TRIM(Funde_observations_osservazioni!AO260)</f>
        <v/>
      </c>
      <c r="G257" t="str">
        <f>TRIM(Funde_observations_osservazioni!AP260)</f>
        <v/>
      </c>
      <c r="H257" t="str">
        <f>TRIM(Funde_observations_osservazioni!AQ260)</f>
        <v/>
      </c>
      <c r="I257" t="str">
        <f>TRIM(Funde_observations_osservazioni!AR260)</f>
        <v/>
      </c>
      <c r="J257" t="str">
        <f>TRIM(Funde_observations_osservazioni!AS260)</f>
        <v/>
      </c>
      <c r="K257" t="str">
        <f>IFERROR(VLOOKUP(Funde_observations_osservazioni!E260,Table31_Praezis[], 2, FALSE)&amp;"", "")</f>
        <v/>
      </c>
      <c r="L257" t="str">
        <f>TRIM(Funde_observations_osservazioni!AT260)</f>
        <v/>
      </c>
      <c r="M257" t="str">
        <f>TRIM(Funde_observations_osservazioni!F260)</f>
        <v/>
      </c>
      <c r="N257" t="str">
        <f>TRIM(Funde_observations_osservazioni!G260)</f>
        <v/>
      </c>
      <c r="O257" t="str">
        <f>TRIM(Funde_observations_osservazioni!H260)</f>
        <v/>
      </c>
      <c r="P257" s="161" t="str">
        <f>IF(Funde_observations_osservazioni!I260=0, "", TEXT(Funde_observations_osservazioni!I260,"dd/mm/yyyy"))</f>
        <v/>
      </c>
      <c r="Q257" t="str">
        <f>IFERROR(VLOOKUP(Funde_observations_osservazioni!J260,Table32_Datkante[],2,FALSE)&amp;"",  "")</f>
        <v/>
      </c>
      <c r="R257" t="str">
        <f>Funde_observations_osservazioni!K260&amp;""</f>
        <v/>
      </c>
      <c r="S257" t="str">
        <f>Funde_observations_osservazioni!L260&amp;""</f>
        <v/>
      </c>
      <c r="T257" t="str">
        <f>Funde_observations_osservazioni!N260&amp;""</f>
        <v/>
      </c>
      <c r="U257" t="str">
        <f>Funde_observations_osservazioni!O260&amp;""</f>
        <v/>
      </c>
      <c r="V257" t="str">
        <f>Funde_observations_osservazioni!P260&amp;""</f>
        <v/>
      </c>
      <c r="W257" t="str">
        <f ca="1">IFERROR(VLOOKUP(Funde_observations_osservazioni!V260,Table30_Delarze[],2,FALSE)&amp;"", "")</f>
        <v/>
      </c>
      <c r="X257" t="str">
        <f>IFERROR(VLOOKUP(Funde_observations_osservazioni!R260,Table6_Subgrob[],2,FALSE)&amp;"","")</f>
        <v/>
      </c>
      <c r="Y257" t="str">
        <f>IFERROR(VLOOKUP(Funde_observations_osservazioni!S260,#REF!,2,FALSE)&amp;"", "")</f>
        <v/>
      </c>
      <c r="Z257" t="str">
        <f ca="1">IFERROR(VLOOKUP(Funde_observations_osservazioni!W260,Table245_Host_tree[],2,FALSE)&amp;"", "")</f>
        <v/>
      </c>
      <c r="AA257" t="str">
        <f>TRIM(Funde_observations_osservazioni!X260)</f>
        <v/>
      </c>
      <c r="AB257" t="str">
        <f>TRIM(Funde_observations_osservazioni!Y260)</f>
        <v/>
      </c>
      <c r="AC257" t="str">
        <f ca="1">IFERROR(VLOOKUP(Funde_observations_osservazioni!T260,Holzabgr_mapping,2,FALSE)&amp;"", "")</f>
        <v/>
      </c>
      <c r="AD257" t="str">
        <f ca="1">IFERROR(VLOOKUP(Funde_observations_osservazioni!U260,Holzqual_mapping,2,FALSE)&amp;"", "")</f>
        <v/>
      </c>
      <c r="AE257" t="str">
        <f ca="1">IFERROR(VLOOKUP(Funde_observations_osservazioni!Z260,Table24_Near_tree[],2,FALSE)&amp;"", "")</f>
        <v/>
      </c>
      <c r="AF257" t="str">
        <f ca="1">IFERROR(VLOOKUP(Funde_observations_osservazioni!AA260,Table24_Near_tree[],2,FALSE)&amp;"", "")</f>
        <v/>
      </c>
      <c r="AG257" t="str">
        <f ca="1">IFERROR(VLOOKUP(Funde_observations_osservazioni!AB260,Table24_Near_tree[],2,FALSE)&amp;"", "")</f>
        <v/>
      </c>
      <c r="AH257" t="str">
        <f ca="1">IFERROR(VLOOKUP(Funde_observations_osservazioni!AC260,Anzfrk_mapping,2,FALSE)&amp;"", "")</f>
        <v/>
      </c>
      <c r="AI257" t="str">
        <f ca="1">IFERROR(VLOOKUP(Funde_observations_osservazioni!AD260,Sex_stage_mapping,2,FALSE)&amp;"", "")</f>
        <v/>
      </c>
      <c r="AJ257" t="str">
        <f ca="1">IFERROR(VLOOKUP(Funde_observations_osservazioni!AE260,Rust_spore_type_mapping,2,FALSE)&amp;"", "")</f>
        <v/>
      </c>
      <c r="AK257" t="str">
        <f>TRIM(Funde_observations_osservazioni!AU260)</f>
        <v/>
      </c>
      <c r="AL257" t="str">
        <f>TRIM( Funde_observations_osservazioni!AH260)</f>
        <v/>
      </c>
      <c r="AM257" t="str">
        <f>TRIM(Funde_observations_osservazioni!AI260)</f>
        <v/>
      </c>
      <c r="AN257" t="str">
        <f ca="1">IFERROR(VLOOKUP(Funde_observations_osservazioni!AG260,Table28_Herbaria[],2,FALSE)&amp;"", "")</f>
        <v/>
      </c>
      <c r="AO257" t="str">
        <f ca="1">IFERROR(VLOOKUP(Funde_observations_osservazioni!AF260,Beleg_mapping,2,FALSE)&amp;"","")</f>
        <v/>
      </c>
      <c r="AP257" t="str">
        <f>IFERROR(VLOOKUP(Funde_observations_osservazioni!AJ260,Tabelle10_literature[],2,FALSE)&amp;"", "")</f>
        <v/>
      </c>
      <c r="AQ257" t="str">
        <f>TRIM(Funde_observations_osservazioni!AV260)</f>
        <v/>
      </c>
      <c r="AR257" t="str">
        <f ca="1">IFERROR(VLOOKUP(Funde_observations_osservazioni!AK260,Rest_mapping,2,0)&amp;"","")</f>
        <v/>
      </c>
      <c r="AS257" t="str">
        <f ca="1">IFERROR(VLOOKUP(Funde_observations_osservazioni!AL260,Oeff_privat_mapping,2,0)&amp;"","")</f>
        <v/>
      </c>
      <c r="AT257" t="str">
        <f ca="1">IFERROR(VLOOKUP(Funde_observations_osservazioni!AM260,Namen_pub_mapping,2,0)&amp;"","")</f>
        <v/>
      </c>
    </row>
    <row r="258" spans="2:46" x14ac:dyDescent="0.45">
      <c r="B258" t="str">
        <f>TRIM(Funde_observations_osservazioni!B261)</f>
        <v/>
      </c>
      <c r="C258" t="str">
        <f>TRIM(Funde_observations_osservazioni!C261)</f>
        <v/>
      </c>
      <c r="D258" t="str">
        <f>TRIM(Funde_observations_osservazioni!D261)</f>
        <v/>
      </c>
      <c r="E258" t="str">
        <f>TRIM(Funde_observations_osservazioni!AN261)</f>
        <v/>
      </c>
      <c r="F258" t="str">
        <f>TRIM(Funde_observations_osservazioni!AO261)</f>
        <v/>
      </c>
      <c r="G258" t="str">
        <f>TRIM(Funde_observations_osservazioni!AP261)</f>
        <v/>
      </c>
      <c r="H258" t="str">
        <f>TRIM(Funde_observations_osservazioni!AQ261)</f>
        <v/>
      </c>
      <c r="I258" t="str">
        <f>TRIM(Funde_observations_osservazioni!AR261)</f>
        <v/>
      </c>
      <c r="J258" t="str">
        <f>TRIM(Funde_observations_osservazioni!AS261)</f>
        <v/>
      </c>
      <c r="K258" t="str">
        <f>IFERROR(VLOOKUP(Funde_observations_osservazioni!E261,Table31_Praezis[], 2, FALSE)&amp;"", "")</f>
        <v/>
      </c>
      <c r="L258" t="str">
        <f>TRIM(Funde_observations_osservazioni!AT261)</f>
        <v/>
      </c>
      <c r="M258" t="str">
        <f>TRIM(Funde_observations_osservazioni!F261)</f>
        <v/>
      </c>
      <c r="N258" t="str">
        <f>TRIM(Funde_observations_osservazioni!G261)</f>
        <v/>
      </c>
      <c r="O258" t="str">
        <f>TRIM(Funde_observations_osservazioni!H261)</f>
        <v/>
      </c>
      <c r="P258" s="161" t="str">
        <f>IF(Funde_observations_osservazioni!I261=0, "", TEXT(Funde_observations_osservazioni!I261,"dd/mm/yyyy"))</f>
        <v/>
      </c>
      <c r="Q258" t="str">
        <f>IFERROR(VLOOKUP(Funde_observations_osservazioni!J261,Table32_Datkante[],2,FALSE)&amp;"",  "")</f>
        <v/>
      </c>
      <c r="R258" t="str">
        <f>Funde_observations_osservazioni!K261&amp;""</f>
        <v/>
      </c>
      <c r="S258" t="str">
        <f>Funde_observations_osservazioni!L261&amp;""</f>
        <v/>
      </c>
      <c r="T258" t="str">
        <f>Funde_observations_osservazioni!N261&amp;""</f>
        <v/>
      </c>
      <c r="U258" t="str">
        <f>Funde_observations_osservazioni!O261&amp;""</f>
        <v/>
      </c>
      <c r="V258" t="str">
        <f>Funde_observations_osservazioni!P261&amp;""</f>
        <v/>
      </c>
      <c r="W258" t="str">
        <f ca="1">IFERROR(VLOOKUP(Funde_observations_osservazioni!V261,Table30_Delarze[],2,FALSE)&amp;"", "")</f>
        <v/>
      </c>
      <c r="X258" t="str">
        <f>IFERROR(VLOOKUP(Funde_observations_osservazioni!R261,Table6_Subgrob[],2,FALSE)&amp;"","")</f>
        <v/>
      </c>
      <c r="Y258" t="str">
        <f>IFERROR(VLOOKUP(Funde_observations_osservazioni!S261,#REF!,2,FALSE)&amp;"", "")</f>
        <v/>
      </c>
      <c r="Z258" t="str">
        <f ca="1">IFERROR(VLOOKUP(Funde_observations_osservazioni!W261,Table245_Host_tree[],2,FALSE)&amp;"", "")</f>
        <v/>
      </c>
      <c r="AA258" t="str">
        <f>TRIM(Funde_observations_osservazioni!X261)</f>
        <v/>
      </c>
      <c r="AB258" t="str">
        <f>TRIM(Funde_observations_osservazioni!Y261)</f>
        <v/>
      </c>
      <c r="AC258" t="str">
        <f ca="1">IFERROR(VLOOKUP(Funde_observations_osservazioni!T261,Holzabgr_mapping,2,FALSE)&amp;"", "")</f>
        <v/>
      </c>
      <c r="AD258" t="str">
        <f ca="1">IFERROR(VLOOKUP(Funde_observations_osservazioni!U261,Holzqual_mapping,2,FALSE)&amp;"", "")</f>
        <v/>
      </c>
      <c r="AE258" t="str">
        <f ca="1">IFERROR(VLOOKUP(Funde_observations_osservazioni!Z261,Table24_Near_tree[],2,FALSE)&amp;"", "")</f>
        <v/>
      </c>
      <c r="AF258" t="str">
        <f ca="1">IFERROR(VLOOKUP(Funde_observations_osservazioni!AA261,Table24_Near_tree[],2,FALSE)&amp;"", "")</f>
        <v/>
      </c>
      <c r="AG258" t="str">
        <f ca="1">IFERROR(VLOOKUP(Funde_observations_osservazioni!AB261,Table24_Near_tree[],2,FALSE)&amp;"", "")</f>
        <v/>
      </c>
      <c r="AH258" t="str">
        <f ca="1">IFERROR(VLOOKUP(Funde_observations_osservazioni!AC261,Anzfrk_mapping,2,FALSE)&amp;"", "")</f>
        <v/>
      </c>
      <c r="AI258" t="str">
        <f ca="1">IFERROR(VLOOKUP(Funde_observations_osservazioni!AD261,Sex_stage_mapping,2,FALSE)&amp;"", "")</f>
        <v/>
      </c>
      <c r="AJ258" t="str">
        <f ca="1">IFERROR(VLOOKUP(Funde_observations_osservazioni!AE261,Rust_spore_type_mapping,2,FALSE)&amp;"", "")</f>
        <v/>
      </c>
      <c r="AK258" t="str">
        <f>TRIM(Funde_observations_osservazioni!AU261)</f>
        <v/>
      </c>
      <c r="AL258" t="str">
        <f>TRIM( Funde_observations_osservazioni!AH261)</f>
        <v/>
      </c>
      <c r="AM258" t="str">
        <f>TRIM(Funde_observations_osservazioni!AI261)</f>
        <v/>
      </c>
      <c r="AN258" t="str">
        <f ca="1">IFERROR(VLOOKUP(Funde_observations_osservazioni!AG261,Table28_Herbaria[],2,FALSE)&amp;"", "")</f>
        <v/>
      </c>
      <c r="AO258" t="str">
        <f ca="1">IFERROR(VLOOKUP(Funde_observations_osservazioni!AF261,Beleg_mapping,2,FALSE)&amp;"","")</f>
        <v/>
      </c>
      <c r="AP258" t="str">
        <f>IFERROR(VLOOKUP(Funde_observations_osservazioni!AJ261,Tabelle10_literature[],2,FALSE)&amp;"", "")</f>
        <v/>
      </c>
      <c r="AQ258" t="str">
        <f>TRIM(Funde_observations_osservazioni!AV261)</f>
        <v/>
      </c>
      <c r="AR258" t="str">
        <f ca="1">IFERROR(VLOOKUP(Funde_observations_osservazioni!AK261,Rest_mapping,2,0)&amp;"","")</f>
        <v/>
      </c>
      <c r="AS258" t="str">
        <f ca="1">IFERROR(VLOOKUP(Funde_observations_osservazioni!AL261,Oeff_privat_mapping,2,0)&amp;"","")</f>
        <v/>
      </c>
      <c r="AT258" t="str">
        <f ca="1">IFERROR(VLOOKUP(Funde_observations_osservazioni!AM261,Namen_pub_mapping,2,0)&amp;"","")</f>
        <v/>
      </c>
    </row>
    <row r="259" spans="2:46" x14ac:dyDescent="0.45">
      <c r="B259" t="str">
        <f>TRIM(Funde_observations_osservazioni!B262)</f>
        <v/>
      </c>
      <c r="C259" t="str">
        <f>TRIM(Funde_observations_osservazioni!C262)</f>
        <v/>
      </c>
      <c r="D259" t="str">
        <f>TRIM(Funde_observations_osservazioni!D262)</f>
        <v/>
      </c>
      <c r="E259" t="str">
        <f>TRIM(Funde_observations_osservazioni!AN262)</f>
        <v/>
      </c>
      <c r="F259" t="str">
        <f>TRIM(Funde_observations_osservazioni!AO262)</f>
        <v/>
      </c>
      <c r="G259" t="str">
        <f>TRIM(Funde_observations_osservazioni!AP262)</f>
        <v/>
      </c>
      <c r="H259" t="str">
        <f>TRIM(Funde_observations_osservazioni!AQ262)</f>
        <v/>
      </c>
      <c r="I259" t="str">
        <f>TRIM(Funde_observations_osservazioni!AR262)</f>
        <v/>
      </c>
      <c r="J259" t="str">
        <f>TRIM(Funde_observations_osservazioni!AS262)</f>
        <v/>
      </c>
      <c r="K259" t="str">
        <f>IFERROR(VLOOKUP(Funde_observations_osservazioni!E262,Table31_Praezis[], 2, FALSE)&amp;"", "")</f>
        <v/>
      </c>
      <c r="L259" t="str">
        <f>TRIM(Funde_observations_osservazioni!AT262)</f>
        <v/>
      </c>
      <c r="M259" t="str">
        <f>TRIM(Funde_observations_osservazioni!F262)</f>
        <v/>
      </c>
      <c r="N259" t="str">
        <f>TRIM(Funde_observations_osservazioni!G262)</f>
        <v/>
      </c>
      <c r="O259" t="str">
        <f>TRIM(Funde_observations_osservazioni!H262)</f>
        <v/>
      </c>
      <c r="P259" s="161" t="str">
        <f>IF(Funde_observations_osservazioni!I262=0, "", TEXT(Funde_observations_osservazioni!I262,"dd/mm/yyyy"))</f>
        <v/>
      </c>
      <c r="Q259" t="str">
        <f>IFERROR(VLOOKUP(Funde_observations_osservazioni!J262,Table32_Datkante[],2,FALSE)&amp;"",  "")</f>
        <v/>
      </c>
      <c r="R259" t="str">
        <f>Funde_observations_osservazioni!K262&amp;""</f>
        <v/>
      </c>
      <c r="S259" t="str">
        <f>Funde_observations_osservazioni!L262&amp;""</f>
        <v/>
      </c>
      <c r="T259" t="str">
        <f>Funde_observations_osservazioni!N262&amp;""</f>
        <v/>
      </c>
      <c r="U259" t="str">
        <f>Funde_observations_osservazioni!O262&amp;""</f>
        <v/>
      </c>
      <c r="V259" t="str">
        <f>Funde_observations_osservazioni!P262&amp;""</f>
        <v/>
      </c>
      <c r="W259" t="str">
        <f ca="1">IFERROR(VLOOKUP(Funde_observations_osservazioni!V262,Table30_Delarze[],2,FALSE)&amp;"", "")</f>
        <v/>
      </c>
      <c r="X259" t="str">
        <f>IFERROR(VLOOKUP(Funde_observations_osservazioni!R262,Table6_Subgrob[],2,FALSE)&amp;"","")</f>
        <v/>
      </c>
      <c r="Y259" t="str">
        <f>IFERROR(VLOOKUP(Funde_observations_osservazioni!S262,#REF!,2,FALSE)&amp;"", "")</f>
        <v/>
      </c>
      <c r="Z259" t="str">
        <f ca="1">IFERROR(VLOOKUP(Funde_observations_osservazioni!W262,Table245_Host_tree[],2,FALSE)&amp;"", "")</f>
        <v/>
      </c>
      <c r="AA259" t="str">
        <f>TRIM(Funde_observations_osservazioni!X262)</f>
        <v/>
      </c>
      <c r="AB259" t="str">
        <f>TRIM(Funde_observations_osservazioni!Y262)</f>
        <v/>
      </c>
      <c r="AC259" t="str">
        <f ca="1">IFERROR(VLOOKUP(Funde_observations_osservazioni!T262,Holzabgr_mapping,2,FALSE)&amp;"", "")</f>
        <v/>
      </c>
      <c r="AD259" t="str">
        <f ca="1">IFERROR(VLOOKUP(Funde_observations_osservazioni!U262,Holzqual_mapping,2,FALSE)&amp;"", "")</f>
        <v/>
      </c>
      <c r="AE259" t="str">
        <f ca="1">IFERROR(VLOOKUP(Funde_observations_osservazioni!Z262,Table24_Near_tree[],2,FALSE)&amp;"", "")</f>
        <v/>
      </c>
      <c r="AF259" t="str">
        <f ca="1">IFERROR(VLOOKUP(Funde_observations_osservazioni!AA262,Table24_Near_tree[],2,FALSE)&amp;"", "")</f>
        <v/>
      </c>
      <c r="AG259" t="str">
        <f ca="1">IFERROR(VLOOKUP(Funde_observations_osservazioni!AB262,Table24_Near_tree[],2,FALSE)&amp;"", "")</f>
        <v/>
      </c>
      <c r="AH259" t="str">
        <f ca="1">IFERROR(VLOOKUP(Funde_observations_osservazioni!AC262,Anzfrk_mapping,2,FALSE)&amp;"", "")</f>
        <v/>
      </c>
      <c r="AI259" t="str">
        <f ca="1">IFERROR(VLOOKUP(Funde_observations_osservazioni!AD262,Sex_stage_mapping,2,FALSE)&amp;"", "")</f>
        <v/>
      </c>
      <c r="AJ259" t="str">
        <f ca="1">IFERROR(VLOOKUP(Funde_observations_osservazioni!AE262,Rust_spore_type_mapping,2,FALSE)&amp;"", "")</f>
        <v/>
      </c>
      <c r="AK259" t="str">
        <f>TRIM(Funde_observations_osservazioni!AU262)</f>
        <v/>
      </c>
      <c r="AL259" t="str">
        <f>TRIM( Funde_observations_osservazioni!AH262)</f>
        <v/>
      </c>
      <c r="AM259" t="str">
        <f>TRIM(Funde_observations_osservazioni!AI262)</f>
        <v/>
      </c>
      <c r="AN259" t="str">
        <f ca="1">IFERROR(VLOOKUP(Funde_observations_osservazioni!AG262,Table28_Herbaria[],2,FALSE)&amp;"", "")</f>
        <v/>
      </c>
      <c r="AO259" t="str">
        <f ca="1">IFERROR(VLOOKUP(Funde_observations_osservazioni!AF262,Beleg_mapping,2,FALSE)&amp;"","")</f>
        <v/>
      </c>
      <c r="AP259" t="str">
        <f>IFERROR(VLOOKUP(Funde_observations_osservazioni!AJ262,Tabelle10_literature[],2,FALSE)&amp;"", "")</f>
        <v/>
      </c>
      <c r="AQ259" t="str">
        <f>TRIM(Funde_observations_osservazioni!AV262)</f>
        <v/>
      </c>
      <c r="AR259" t="str">
        <f ca="1">IFERROR(VLOOKUP(Funde_observations_osservazioni!AK262,Rest_mapping,2,0)&amp;"","")</f>
        <v/>
      </c>
      <c r="AS259" t="str">
        <f ca="1">IFERROR(VLOOKUP(Funde_observations_osservazioni!AL262,Oeff_privat_mapping,2,0)&amp;"","")</f>
        <v/>
      </c>
      <c r="AT259" t="str">
        <f ca="1">IFERROR(VLOOKUP(Funde_observations_osservazioni!AM262,Namen_pub_mapping,2,0)&amp;"","")</f>
        <v/>
      </c>
    </row>
    <row r="260" spans="2:46" x14ac:dyDescent="0.45">
      <c r="B260" t="str">
        <f>TRIM(Funde_observations_osservazioni!B263)</f>
        <v/>
      </c>
      <c r="C260" t="str">
        <f>TRIM(Funde_observations_osservazioni!C263)</f>
        <v/>
      </c>
      <c r="D260" t="str">
        <f>TRIM(Funde_observations_osservazioni!D263)</f>
        <v/>
      </c>
      <c r="E260" t="str">
        <f>TRIM(Funde_observations_osservazioni!AN263)</f>
        <v/>
      </c>
      <c r="F260" t="str">
        <f>TRIM(Funde_observations_osservazioni!AO263)</f>
        <v/>
      </c>
      <c r="G260" t="str">
        <f>TRIM(Funde_observations_osservazioni!AP263)</f>
        <v/>
      </c>
      <c r="H260" t="str">
        <f>TRIM(Funde_observations_osservazioni!AQ263)</f>
        <v/>
      </c>
      <c r="I260" t="str">
        <f>TRIM(Funde_observations_osservazioni!AR263)</f>
        <v/>
      </c>
      <c r="J260" t="str">
        <f>TRIM(Funde_observations_osservazioni!AS263)</f>
        <v/>
      </c>
      <c r="K260" t="str">
        <f>IFERROR(VLOOKUP(Funde_observations_osservazioni!E263,Table31_Praezis[], 2, FALSE)&amp;"", "")</f>
        <v/>
      </c>
      <c r="L260" t="str">
        <f>TRIM(Funde_observations_osservazioni!AT263)</f>
        <v/>
      </c>
      <c r="M260" t="str">
        <f>TRIM(Funde_observations_osservazioni!F263)</f>
        <v/>
      </c>
      <c r="N260" t="str">
        <f>TRIM(Funde_observations_osservazioni!G263)</f>
        <v/>
      </c>
      <c r="O260" t="str">
        <f>TRIM(Funde_observations_osservazioni!H263)</f>
        <v/>
      </c>
      <c r="P260" s="161" t="str">
        <f>IF(Funde_observations_osservazioni!I263=0, "", TEXT(Funde_observations_osservazioni!I263,"dd/mm/yyyy"))</f>
        <v/>
      </c>
      <c r="Q260" t="str">
        <f>IFERROR(VLOOKUP(Funde_observations_osservazioni!J263,Table32_Datkante[],2,FALSE)&amp;"",  "")</f>
        <v/>
      </c>
      <c r="R260" t="str">
        <f>Funde_observations_osservazioni!K263&amp;""</f>
        <v/>
      </c>
      <c r="S260" t="str">
        <f>Funde_observations_osservazioni!L263&amp;""</f>
        <v/>
      </c>
      <c r="T260" t="str">
        <f>Funde_observations_osservazioni!N263&amp;""</f>
        <v/>
      </c>
      <c r="U260" t="str">
        <f>Funde_observations_osservazioni!O263&amp;""</f>
        <v/>
      </c>
      <c r="V260" t="str">
        <f>Funde_observations_osservazioni!P263&amp;""</f>
        <v/>
      </c>
      <c r="W260" t="str">
        <f ca="1">IFERROR(VLOOKUP(Funde_observations_osservazioni!V263,Table30_Delarze[],2,FALSE)&amp;"", "")</f>
        <v/>
      </c>
      <c r="X260" t="str">
        <f>IFERROR(VLOOKUP(Funde_observations_osservazioni!R263,Table6_Subgrob[],2,FALSE)&amp;"","")</f>
        <v/>
      </c>
      <c r="Y260" t="str">
        <f>IFERROR(VLOOKUP(Funde_observations_osservazioni!S263,#REF!,2,FALSE)&amp;"", "")</f>
        <v/>
      </c>
      <c r="Z260" t="str">
        <f ca="1">IFERROR(VLOOKUP(Funde_observations_osservazioni!W263,Table245_Host_tree[],2,FALSE)&amp;"", "")</f>
        <v/>
      </c>
      <c r="AA260" t="str">
        <f>TRIM(Funde_observations_osservazioni!X263)</f>
        <v/>
      </c>
      <c r="AB260" t="str">
        <f>TRIM(Funde_observations_osservazioni!Y263)</f>
        <v/>
      </c>
      <c r="AC260" t="str">
        <f ca="1">IFERROR(VLOOKUP(Funde_observations_osservazioni!T263,Holzabgr_mapping,2,FALSE)&amp;"", "")</f>
        <v/>
      </c>
      <c r="AD260" t="str">
        <f ca="1">IFERROR(VLOOKUP(Funde_observations_osservazioni!U263,Holzqual_mapping,2,FALSE)&amp;"", "")</f>
        <v/>
      </c>
      <c r="AE260" t="str">
        <f ca="1">IFERROR(VLOOKUP(Funde_observations_osservazioni!Z263,Table24_Near_tree[],2,FALSE)&amp;"", "")</f>
        <v/>
      </c>
      <c r="AF260" t="str">
        <f ca="1">IFERROR(VLOOKUP(Funde_observations_osservazioni!AA263,Table24_Near_tree[],2,FALSE)&amp;"", "")</f>
        <v/>
      </c>
      <c r="AG260" t="str">
        <f ca="1">IFERROR(VLOOKUP(Funde_observations_osservazioni!AB263,Table24_Near_tree[],2,FALSE)&amp;"", "")</f>
        <v/>
      </c>
      <c r="AH260" t="str">
        <f ca="1">IFERROR(VLOOKUP(Funde_observations_osservazioni!AC263,Anzfrk_mapping,2,FALSE)&amp;"", "")</f>
        <v/>
      </c>
      <c r="AI260" t="str">
        <f ca="1">IFERROR(VLOOKUP(Funde_observations_osservazioni!AD263,Sex_stage_mapping,2,FALSE)&amp;"", "")</f>
        <v/>
      </c>
      <c r="AJ260" t="str">
        <f ca="1">IFERROR(VLOOKUP(Funde_observations_osservazioni!AE263,Rust_spore_type_mapping,2,FALSE)&amp;"", "")</f>
        <v/>
      </c>
      <c r="AK260" t="str">
        <f>TRIM(Funde_observations_osservazioni!AU263)</f>
        <v/>
      </c>
      <c r="AL260" t="str">
        <f>TRIM( Funde_observations_osservazioni!AH263)</f>
        <v/>
      </c>
      <c r="AM260" t="str">
        <f>TRIM(Funde_observations_osservazioni!AI263)</f>
        <v/>
      </c>
      <c r="AN260" t="str">
        <f ca="1">IFERROR(VLOOKUP(Funde_observations_osservazioni!AG263,Table28_Herbaria[],2,FALSE)&amp;"", "")</f>
        <v/>
      </c>
      <c r="AO260" t="str">
        <f ca="1">IFERROR(VLOOKUP(Funde_observations_osservazioni!AF263,Beleg_mapping,2,FALSE)&amp;"","")</f>
        <v/>
      </c>
      <c r="AP260" t="str">
        <f>IFERROR(VLOOKUP(Funde_observations_osservazioni!AJ263,Tabelle10_literature[],2,FALSE)&amp;"", "")</f>
        <v/>
      </c>
      <c r="AQ260" t="str">
        <f>TRIM(Funde_observations_osservazioni!AV263)</f>
        <v/>
      </c>
      <c r="AR260" t="str">
        <f ca="1">IFERROR(VLOOKUP(Funde_observations_osservazioni!AK263,Rest_mapping,2,0)&amp;"","")</f>
        <v/>
      </c>
      <c r="AS260" t="str">
        <f ca="1">IFERROR(VLOOKUP(Funde_observations_osservazioni!AL263,Oeff_privat_mapping,2,0)&amp;"","")</f>
        <v/>
      </c>
      <c r="AT260" t="str">
        <f ca="1">IFERROR(VLOOKUP(Funde_observations_osservazioni!AM263,Namen_pub_mapping,2,0)&amp;"","")</f>
        <v/>
      </c>
    </row>
    <row r="261" spans="2:46" x14ac:dyDescent="0.45">
      <c r="B261" t="str">
        <f>TRIM(Funde_observations_osservazioni!B264)</f>
        <v/>
      </c>
      <c r="C261" t="str">
        <f>TRIM(Funde_observations_osservazioni!C264)</f>
        <v/>
      </c>
      <c r="D261" t="str">
        <f>TRIM(Funde_observations_osservazioni!D264)</f>
        <v/>
      </c>
      <c r="E261" t="str">
        <f>TRIM(Funde_observations_osservazioni!AN264)</f>
        <v/>
      </c>
      <c r="F261" t="str">
        <f>TRIM(Funde_observations_osservazioni!AO264)</f>
        <v/>
      </c>
      <c r="G261" t="str">
        <f>TRIM(Funde_observations_osservazioni!AP264)</f>
        <v/>
      </c>
      <c r="H261" t="str">
        <f>TRIM(Funde_observations_osservazioni!AQ264)</f>
        <v/>
      </c>
      <c r="I261" t="str">
        <f>TRIM(Funde_observations_osservazioni!AR264)</f>
        <v/>
      </c>
      <c r="J261" t="str">
        <f>TRIM(Funde_observations_osservazioni!AS264)</f>
        <v/>
      </c>
      <c r="K261" t="str">
        <f>IFERROR(VLOOKUP(Funde_observations_osservazioni!E264,Table31_Praezis[], 2, FALSE)&amp;"", "")</f>
        <v/>
      </c>
      <c r="L261" t="str">
        <f>TRIM(Funde_observations_osservazioni!AT264)</f>
        <v/>
      </c>
      <c r="M261" t="str">
        <f>TRIM(Funde_observations_osservazioni!F264)</f>
        <v/>
      </c>
      <c r="N261" t="str">
        <f>TRIM(Funde_observations_osservazioni!G264)</f>
        <v/>
      </c>
      <c r="O261" t="str">
        <f>TRIM(Funde_observations_osservazioni!H264)</f>
        <v/>
      </c>
      <c r="P261" s="161" t="str">
        <f>IF(Funde_observations_osservazioni!I264=0, "", TEXT(Funde_observations_osservazioni!I264,"dd/mm/yyyy"))</f>
        <v/>
      </c>
      <c r="Q261" t="str">
        <f>IFERROR(VLOOKUP(Funde_observations_osservazioni!J264,Table32_Datkante[],2,FALSE)&amp;"",  "")</f>
        <v/>
      </c>
      <c r="R261" t="str">
        <f>Funde_observations_osservazioni!K264&amp;""</f>
        <v/>
      </c>
      <c r="S261" t="str">
        <f>Funde_observations_osservazioni!L264&amp;""</f>
        <v/>
      </c>
      <c r="T261" t="str">
        <f>Funde_observations_osservazioni!N264&amp;""</f>
        <v/>
      </c>
      <c r="U261" t="str">
        <f>Funde_observations_osservazioni!O264&amp;""</f>
        <v/>
      </c>
      <c r="V261" t="str">
        <f>Funde_observations_osservazioni!P264&amp;""</f>
        <v/>
      </c>
      <c r="W261" t="str">
        <f ca="1">IFERROR(VLOOKUP(Funde_observations_osservazioni!V264,Table30_Delarze[],2,FALSE)&amp;"", "")</f>
        <v/>
      </c>
      <c r="X261" t="str">
        <f>IFERROR(VLOOKUP(Funde_observations_osservazioni!R264,Table6_Subgrob[],2,FALSE)&amp;"","")</f>
        <v/>
      </c>
      <c r="Y261" t="str">
        <f>IFERROR(VLOOKUP(Funde_observations_osservazioni!S264,#REF!,2,FALSE)&amp;"", "")</f>
        <v/>
      </c>
      <c r="Z261" t="str">
        <f ca="1">IFERROR(VLOOKUP(Funde_observations_osservazioni!W264,Table245_Host_tree[],2,FALSE)&amp;"", "")</f>
        <v/>
      </c>
      <c r="AA261" t="str">
        <f>TRIM(Funde_observations_osservazioni!X264)</f>
        <v/>
      </c>
      <c r="AB261" t="str">
        <f>TRIM(Funde_observations_osservazioni!Y264)</f>
        <v/>
      </c>
      <c r="AC261" t="str">
        <f ca="1">IFERROR(VLOOKUP(Funde_observations_osservazioni!T264,Holzabgr_mapping,2,FALSE)&amp;"", "")</f>
        <v/>
      </c>
      <c r="AD261" t="str">
        <f ca="1">IFERROR(VLOOKUP(Funde_observations_osservazioni!U264,Holzqual_mapping,2,FALSE)&amp;"", "")</f>
        <v/>
      </c>
      <c r="AE261" t="str">
        <f ca="1">IFERROR(VLOOKUP(Funde_observations_osservazioni!Z264,Table24_Near_tree[],2,FALSE)&amp;"", "")</f>
        <v/>
      </c>
      <c r="AF261" t="str">
        <f ca="1">IFERROR(VLOOKUP(Funde_observations_osservazioni!AA264,Table24_Near_tree[],2,FALSE)&amp;"", "")</f>
        <v/>
      </c>
      <c r="AG261" t="str">
        <f ca="1">IFERROR(VLOOKUP(Funde_observations_osservazioni!AB264,Table24_Near_tree[],2,FALSE)&amp;"", "")</f>
        <v/>
      </c>
      <c r="AH261" t="str">
        <f ca="1">IFERROR(VLOOKUP(Funde_observations_osservazioni!AC264,Anzfrk_mapping,2,FALSE)&amp;"", "")</f>
        <v/>
      </c>
      <c r="AI261" t="str">
        <f ca="1">IFERROR(VLOOKUP(Funde_observations_osservazioni!AD264,Sex_stage_mapping,2,FALSE)&amp;"", "")</f>
        <v/>
      </c>
      <c r="AJ261" t="str">
        <f ca="1">IFERROR(VLOOKUP(Funde_observations_osservazioni!AE264,Rust_spore_type_mapping,2,FALSE)&amp;"", "")</f>
        <v/>
      </c>
      <c r="AK261" t="str">
        <f>TRIM(Funde_observations_osservazioni!AU264)</f>
        <v/>
      </c>
      <c r="AL261" t="str">
        <f>TRIM( Funde_observations_osservazioni!AH264)</f>
        <v/>
      </c>
      <c r="AM261" t="str">
        <f>TRIM(Funde_observations_osservazioni!AI264)</f>
        <v/>
      </c>
      <c r="AN261" t="str">
        <f ca="1">IFERROR(VLOOKUP(Funde_observations_osservazioni!AG264,Table28_Herbaria[],2,FALSE)&amp;"", "")</f>
        <v/>
      </c>
      <c r="AO261" t="str">
        <f ca="1">IFERROR(VLOOKUP(Funde_observations_osservazioni!AF264,Beleg_mapping,2,FALSE)&amp;"","")</f>
        <v/>
      </c>
      <c r="AP261" t="str">
        <f>IFERROR(VLOOKUP(Funde_observations_osservazioni!AJ264,Tabelle10_literature[],2,FALSE)&amp;"", "")</f>
        <v/>
      </c>
      <c r="AQ261" t="str">
        <f>TRIM(Funde_observations_osservazioni!AV264)</f>
        <v/>
      </c>
      <c r="AR261" t="str">
        <f ca="1">IFERROR(VLOOKUP(Funde_observations_osservazioni!AK264,Rest_mapping,2,0)&amp;"","")</f>
        <v/>
      </c>
      <c r="AS261" t="str">
        <f ca="1">IFERROR(VLOOKUP(Funde_observations_osservazioni!AL264,Oeff_privat_mapping,2,0)&amp;"","")</f>
        <v/>
      </c>
      <c r="AT261" t="str">
        <f ca="1">IFERROR(VLOOKUP(Funde_observations_osservazioni!AM264,Namen_pub_mapping,2,0)&amp;"","")</f>
        <v/>
      </c>
    </row>
    <row r="262" spans="2:46" x14ac:dyDescent="0.45">
      <c r="B262" t="str">
        <f>TRIM(Funde_observations_osservazioni!B265)</f>
        <v/>
      </c>
      <c r="C262" t="str">
        <f>TRIM(Funde_observations_osservazioni!C265)</f>
        <v/>
      </c>
      <c r="D262" t="str">
        <f>TRIM(Funde_observations_osservazioni!D265)</f>
        <v/>
      </c>
      <c r="E262" t="str">
        <f>TRIM(Funde_observations_osservazioni!AN265)</f>
        <v/>
      </c>
      <c r="F262" t="str">
        <f>TRIM(Funde_observations_osservazioni!AO265)</f>
        <v/>
      </c>
      <c r="G262" t="str">
        <f>TRIM(Funde_observations_osservazioni!AP265)</f>
        <v/>
      </c>
      <c r="H262" t="str">
        <f>TRIM(Funde_observations_osservazioni!AQ265)</f>
        <v/>
      </c>
      <c r="I262" t="str">
        <f>TRIM(Funde_observations_osservazioni!AR265)</f>
        <v/>
      </c>
      <c r="J262" t="str">
        <f>TRIM(Funde_observations_osservazioni!AS265)</f>
        <v/>
      </c>
      <c r="K262" t="str">
        <f>IFERROR(VLOOKUP(Funde_observations_osservazioni!E265,Table31_Praezis[], 2, FALSE)&amp;"", "")</f>
        <v/>
      </c>
      <c r="L262" t="str">
        <f>TRIM(Funde_observations_osservazioni!AT265)</f>
        <v/>
      </c>
      <c r="M262" t="str">
        <f>TRIM(Funde_observations_osservazioni!F265)</f>
        <v/>
      </c>
      <c r="N262" t="str">
        <f>TRIM(Funde_observations_osservazioni!G265)</f>
        <v/>
      </c>
      <c r="O262" t="str">
        <f>TRIM(Funde_observations_osservazioni!H265)</f>
        <v/>
      </c>
      <c r="P262" s="161" t="str">
        <f>IF(Funde_observations_osservazioni!I265=0, "", TEXT(Funde_observations_osservazioni!I265,"dd/mm/yyyy"))</f>
        <v/>
      </c>
      <c r="Q262" t="str">
        <f>IFERROR(VLOOKUP(Funde_observations_osservazioni!J265,Table32_Datkante[],2,FALSE)&amp;"",  "")</f>
        <v/>
      </c>
      <c r="R262" t="str">
        <f>Funde_observations_osservazioni!K265&amp;""</f>
        <v/>
      </c>
      <c r="S262" t="str">
        <f>Funde_observations_osservazioni!L265&amp;""</f>
        <v/>
      </c>
      <c r="T262" t="str">
        <f>Funde_observations_osservazioni!N265&amp;""</f>
        <v/>
      </c>
      <c r="U262" t="str">
        <f>Funde_observations_osservazioni!O265&amp;""</f>
        <v/>
      </c>
      <c r="V262" t="str">
        <f>Funde_observations_osservazioni!P265&amp;""</f>
        <v/>
      </c>
      <c r="W262" t="str">
        <f ca="1">IFERROR(VLOOKUP(Funde_observations_osservazioni!V265,Table30_Delarze[],2,FALSE)&amp;"", "")</f>
        <v/>
      </c>
      <c r="X262" t="str">
        <f>IFERROR(VLOOKUP(Funde_observations_osservazioni!R265,Table6_Subgrob[],2,FALSE)&amp;"","")</f>
        <v/>
      </c>
      <c r="Y262" t="str">
        <f>IFERROR(VLOOKUP(Funde_observations_osservazioni!S265,#REF!,2,FALSE)&amp;"", "")</f>
        <v/>
      </c>
      <c r="Z262" t="str">
        <f ca="1">IFERROR(VLOOKUP(Funde_observations_osservazioni!W265,Table245_Host_tree[],2,FALSE)&amp;"", "")</f>
        <v/>
      </c>
      <c r="AA262" t="str">
        <f>TRIM(Funde_observations_osservazioni!X265)</f>
        <v/>
      </c>
      <c r="AB262" t="str">
        <f>TRIM(Funde_observations_osservazioni!Y265)</f>
        <v/>
      </c>
      <c r="AC262" t="str">
        <f ca="1">IFERROR(VLOOKUP(Funde_observations_osservazioni!T265,Holzabgr_mapping,2,FALSE)&amp;"", "")</f>
        <v/>
      </c>
      <c r="AD262" t="str">
        <f ca="1">IFERROR(VLOOKUP(Funde_observations_osservazioni!U265,Holzqual_mapping,2,FALSE)&amp;"", "")</f>
        <v/>
      </c>
      <c r="AE262" t="str">
        <f ca="1">IFERROR(VLOOKUP(Funde_observations_osservazioni!Z265,Table24_Near_tree[],2,FALSE)&amp;"", "")</f>
        <v/>
      </c>
      <c r="AF262" t="str">
        <f ca="1">IFERROR(VLOOKUP(Funde_observations_osservazioni!AA265,Table24_Near_tree[],2,FALSE)&amp;"", "")</f>
        <v/>
      </c>
      <c r="AG262" t="str">
        <f ca="1">IFERROR(VLOOKUP(Funde_observations_osservazioni!AB265,Table24_Near_tree[],2,FALSE)&amp;"", "")</f>
        <v/>
      </c>
      <c r="AH262" t="str">
        <f ca="1">IFERROR(VLOOKUP(Funde_observations_osservazioni!AC265,Anzfrk_mapping,2,FALSE)&amp;"", "")</f>
        <v/>
      </c>
      <c r="AI262" t="str">
        <f ca="1">IFERROR(VLOOKUP(Funde_observations_osservazioni!AD265,Sex_stage_mapping,2,FALSE)&amp;"", "")</f>
        <v/>
      </c>
      <c r="AJ262" t="str">
        <f ca="1">IFERROR(VLOOKUP(Funde_observations_osservazioni!AE265,Rust_spore_type_mapping,2,FALSE)&amp;"", "")</f>
        <v/>
      </c>
      <c r="AK262" t="str">
        <f>TRIM(Funde_observations_osservazioni!AU265)</f>
        <v/>
      </c>
      <c r="AL262" t="str">
        <f>TRIM( Funde_observations_osservazioni!AH265)</f>
        <v/>
      </c>
      <c r="AM262" t="str">
        <f>TRIM(Funde_observations_osservazioni!AI265)</f>
        <v/>
      </c>
      <c r="AN262" t="str">
        <f ca="1">IFERROR(VLOOKUP(Funde_observations_osservazioni!AG265,Table28_Herbaria[],2,FALSE)&amp;"", "")</f>
        <v/>
      </c>
      <c r="AO262" t="str">
        <f ca="1">IFERROR(VLOOKUP(Funde_observations_osservazioni!AF265,Beleg_mapping,2,FALSE)&amp;"","")</f>
        <v/>
      </c>
      <c r="AP262" t="str">
        <f>IFERROR(VLOOKUP(Funde_observations_osservazioni!AJ265,Tabelle10_literature[],2,FALSE)&amp;"", "")</f>
        <v/>
      </c>
      <c r="AQ262" t="str">
        <f>TRIM(Funde_observations_osservazioni!AV265)</f>
        <v/>
      </c>
      <c r="AR262" t="str">
        <f ca="1">IFERROR(VLOOKUP(Funde_observations_osservazioni!AK265,Rest_mapping,2,0)&amp;"","")</f>
        <v/>
      </c>
      <c r="AS262" t="str">
        <f ca="1">IFERROR(VLOOKUP(Funde_observations_osservazioni!AL265,Oeff_privat_mapping,2,0)&amp;"","")</f>
        <v/>
      </c>
      <c r="AT262" t="str">
        <f ca="1">IFERROR(VLOOKUP(Funde_observations_osservazioni!AM265,Namen_pub_mapping,2,0)&amp;"","")</f>
        <v/>
      </c>
    </row>
    <row r="263" spans="2:46" x14ac:dyDescent="0.45">
      <c r="B263" t="str">
        <f>TRIM(Funde_observations_osservazioni!B266)</f>
        <v/>
      </c>
      <c r="C263" t="str">
        <f>TRIM(Funde_observations_osservazioni!C266)</f>
        <v/>
      </c>
      <c r="D263" t="str">
        <f>TRIM(Funde_observations_osservazioni!D266)</f>
        <v/>
      </c>
      <c r="E263" t="str">
        <f>TRIM(Funde_observations_osservazioni!AN266)</f>
        <v/>
      </c>
      <c r="F263" t="str">
        <f>TRIM(Funde_observations_osservazioni!AO266)</f>
        <v/>
      </c>
      <c r="G263" t="str">
        <f>TRIM(Funde_observations_osservazioni!AP266)</f>
        <v/>
      </c>
      <c r="H263" t="str">
        <f>TRIM(Funde_observations_osservazioni!AQ266)</f>
        <v/>
      </c>
      <c r="I263" t="str">
        <f>TRIM(Funde_observations_osservazioni!AR266)</f>
        <v/>
      </c>
      <c r="J263" t="str">
        <f>TRIM(Funde_observations_osservazioni!AS266)</f>
        <v/>
      </c>
      <c r="K263" t="str">
        <f>IFERROR(VLOOKUP(Funde_observations_osservazioni!E266,Table31_Praezis[], 2, FALSE)&amp;"", "")</f>
        <v/>
      </c>
      <c r="L263" t="str">
        <f>TRIM(Funde_observations_osservazioni!AT266)</f>
        <v/>
      </c>
      <c r="M263" t="str">
        <f>TRIM(Funde_observations_osservazioni!F266)</f>
        <v/>
      </c>
      <c r="N263" t="str">
        <f>TRIM(Funde_observations_osservazioni!G266)</f>
        <v/>
      </c>
      <c r="O263" t="str">
        <f>TRIM(Funde_observations_osservazioni!H266)</f>
        <v/>
      </c>
      <c r="P263" s="161" t="str">
        <f>IF(Funde_observations_osservazioni!I266=0, "", TEXT(Funde_observations_osservazioni!I266,"dd/mm/yyyy"))</f>
        <v/>
      </c>
      <c r="Q263" t="str">
        <f>IFERROR(VLOOKUP(Funde_observations_osservazioni!J266,Table32_Datkante[],2,FALSE)&amp;"",  "")</f>
        <v/>
      </c>
      <c r="R263" t="str">
        <f>Funde_observations_osservazioni!K266&amp;""</f>
        <v/>
      </c>
      <c r="S263" t="str">
        <f>Funde_observations_osservazioni!L266&amp;""</f>
        <v/>
      </c>
      <c r="T263" t="str">
        <f>Funde_observations_osservazioni!N266&amp;""</f>
        <v/>
      </c>
      <c r="U263" t="str">
        <f>Funde_observations_osservazioni!O266&amp;""</f>
        <v/>
      </c>
      <c r="V263" t="str">
        <f>Funde_observations_osservazioni!P266&amp;""</f>
        <v/>
      </c>
      <c r="W263" t="str">
        <f ca="1">IFERROR(VLOOKUP(Funde_observations_osservazioni!V266,Table30_Delarze[],2,FALSE)&amp;"", "")</f>
        <v/>
      </c>
      <c r="X263" t="str">
        <f>IFERROR(VLOOKUP(Funde_observations_osservazioni!R266,Table6_Subgrob[],2,FALSE)&amp;"","")</f>
        <v/>
      </c>
      <c r="Y263" t="str">
        <f>IFERROR(VLOOKUP(Funde_observations_osservazioni!S266,#REF!,2,FALSE)&amp;"", "")</f>
        <v/>
      </c>
      <c r="Z263" t="str">
        <f ca="1">IFERROR(VLOOKUP(Funde_observations_osservazioni!W266,Table245_Host_tree[],2,FALSE)&amp;"", "")</f>
        <v/>
      </c>
      <c r="AA263" t="str">
        <f>TRIM(Funde_observations_osservazioni!X266)</f>
        <v/>
      </c>
      <c r="AB263" t="str">
        <f>TRIM(Funde_observations_osservazioni!Y266)</f>
        <v/>
      </c>
      <c r="AC263" t="str">
        <f ca="1">IFERROR(VLOOKUP(Funde_observations_osservazioni!T266,Holzabgr_mapping,2,FALSE)&amp;"", "")</f>
        <v/>
      </c>
      <c r="AD263" t="str">
        <f ca="1">IFERROR(VLOOKUP(Funde_observations_osservazioni!U266,Holzqual_mapping,2,FALSE)&amp;"", "")</f>
        <v/>
      </c>
      <c r="AE263" t="str">
        <f ca="1">IFERROR(VLOOKUP(Funde_observations_osservazioni!Z266,Table24_Near_tree[],2,FALSE)&amp;"", "")</f>
        <v/>
      </c>
      <c r="AF263" t="str">
        <f ca="1">IFERROR(VLOOKUP(Funde_observations_osservazioni!AA266,Table24_Near_tree[],2,FALSE)&amp;"", "")</f>
        <v/>
      </c>
      <c r="AG263" t="str">
        <f ca="1">IFERROR(VLOOKUP(Funde_observations_osservazioni!AB266,Table24_Near_tree[],2,FALSE)&amp;"", "")</f>
        <v/>
      </c>
      <c r="AH263" t="str">
        <f ca="1">IFERROR(VLOOKUP(Funde_observations_osservazioni!AC266,Anzfrk_mapping,2,FALSE)&amp;"", "")</f>
        <v/>
      </c>
      <c r="AI263" t="str">
        <f ca="1">IFERROR(VLOOKUP(Funde_observations_osservazioni!AD266,Sex_stage_mapping,2,FALSE)&amp;"", "")</f>
        <v/>
      </c>
      <c r="AJ263" t="str">
        <f ca="1">IFERROR(VLOOKUP(Funde_observations_osservazioni!AE266,Rust_spore_type_mapping,2,FALSE)&amp;"", "")</f>
        <v/>
      </c>
      <c r="AK263" t="str">
        <f>TRIM(Funde_observations_osservazioni!AU266)</f>
        <v/>
      </c>
      <c r="AL263" t="str">
        <f>TRIM( Funde_observations_osservazioni!AH266)</f>
        <v/>
      </c>
      <c r="AM263" t="str">
        <f>TRIM(Funde_observations_osservazioni!AI266)</f>
        <v/>
      </c>
      <c r="AN263" t="str">
        <f ca="1">IFERROR(VLOOKUP(Funde_observations_osservazioni!AG266,Table28_Herbaria[],2,FALSE)&amp;"", "")</f>
        <v/>
      </c>
      <c r="AO263" t="str">
        <f ca="1">IFERROR(VLOOKUP(Funde_observations_osservazioni!AF266,Beleg_mapping,2,FALSE)&amp;"","")</f>
        <v/>
      </c>
      <c r="AP263" t="str">
        <f>IFERROR(VLOOKUP(Funde_observations_osservazioni!AJ266,Tabelle10_literature[],2,FALSE)&amp;"", "")</f>
        <v/>
      </c>
      <c r="AQ263" t="str">
        <f>TRIM(Funde_observations_osservazioni!AV266)</f>
        <v/>
      </c>
      <c r="AR263" t="str">
        <f ca="1">IFERROR(VLOOKUP(Funde_observations_osservazioni!AK266,Rest_mapping,2,0)&amp;"","")</f>
        <v/>
      </c>
      <c r="AS263" t="str">
        <f ca="1">IFERROR(VLOOKUP(Funde_observations_osservazioni!AL266,Oeff_privat_mapping,2,0)&amp;"","")</f>
        <v/>
      </c>
      <c r="AT263" t="str">
        <f ca="1">IFERROR(VLOOKUP(Funde_observations_osservazioni!AM266,Namen_pub_mapping,2,0)&amp;"","")</f>
        <v/>
      </c>
    </row>
    <row r="264" spans="2:46" x14ac:dyDescent="0.45">
      <c r="B264" t="str">
        <f>TRIM(Funde_observations_osservazioni!B267)</f>
        <v/>
      </c>
      <c r="C264" t="str">
        <f>TRIM(Funde_observations_osservazioni!C267)</f>
        <v/>
      </c>
      <c r="D264" t="str">
        <f>TRIM(Funde_observations_osservazioni!D267)</f>
        <v/>
      </c>
      <c r="E264" t="str">
        <f>TRIM(Funde_observations_osservazioni!AN267)</f>
        <v/>
      </c>
      <c r="F264" t="str">
        <f>TRIM(Funde_observations_osservazioni!AO267)</f>
        <v/>
      </c>
      <c r="G264" t="str">
        <f>TRIM(Funde_observations_osservazioni!AP267)</f>
        <v/>
      </c>
      <c r="H264" t="str">
        <f>TRIM(Funde_observations_osservazioni!AQ267)</f>
        <v/>
      </c>
      <c r="I264" t="str">
        <f>TRIM(Funde_observations_osservazioni!AR267)</f>
        <v/>
      </c>
      <c r="J264" t="str">
        <f>TRIM(Funde_observations_osservazioni!AS267)</f>
        <v/>
      </c>
      <c r="K264" t="str">
        <f>IFERROR(VLOOKUP(Funde_observations_osservazioni!E267,Table31_Praezis[], 2, FALSE)&amp;"", "")</f>
        <v/>
      </c>
      <c r="L264" t="str">
        <f>TRIM(Funde_observations_osservazioni!AT267)</f>
        <v/>
      </c>
      <c r="M264" t="str">
        <f>TRIM(Funde_observations_osservazioni!F267)</f>
        <v/>
      </c>
      <c r="N264" t="str">
        <f>TRIM(Funde_observations_osservazioni!G267)</f>
        <v/>
      </c>
      <c r="O264" t="str">
        <f>TRIM(Funde_observations_osservazioni!H267)</f>
        <v/>
      </c>
      <c r="P264" s="161" t="str">
        <f>IF(Funde_observations_osservazioni!I267=0, "", TEXT(Funde_observations_osservazioni!I267,"dd/mm/yyyy"))</f>
        <v/>
      </c>
      <c r="Q264" t="str">
        <f>IFERROR(VLOOKUP(Funde_observations_osservazioni!J267,Table32_Datkante[],2,FALSE)&amp;"",  "")</f>
        <v/>
      </c>
      <c r="R264" t="str">
        <f>Funde_observations_osservazioni!K267&amp;""</f>
        <v/>
      </c>
      <c r="S264" t="str">
        <f>Funde_observations_osservazioni!L267&amp;""</f>
        <v/>
      </c>
      <c r="T264" t="str">
        <f>Funde_observations_osservazioni!N267&amp;""</f>
        <v/>
      </c>
      <c r="U264" t="str">
        <f>Funde_observations_osservazioni!O267&amp;""</f>
        <v/>
      </c>
      <c r="V264" t="str">
        <f>Funde_observations_osservazioni!P267&amp;""</f>
        <v/>
      </c>
      <c r="W264" t="str">
        <f ca="1">IFERROR(VLOOKUP(Funde_observations_osservazioni!V267,Table30_Delarze[],2,FALSE)&amp;"", "")</f>
        <v/>
      </c>
      <c r="X264" t="str">
        <f>IFERROR(VLOOKUP(Funde_observations_osservazioni!R267,Table6_Subgrob[],2,FALSE)&amp;"","")</f>
        <v/>
      </c>
      <c r="Y264" t="str">
        <f>IFERROR(VLOOKUP(Funde_observations_osservazioni!S267,#REF!,2,FALSE)&amp;"", "")</f>
        <v/>
      </c>
      <c r="Z264" t="str">
        <f ca="1">IFERROR(VLOOKUP(Funde_observations_osservazioni!W267,Table245_Host_tree[],2,FALSE)&amp;"", "")</f>
        <v/>
      </c>
      <c r="AA264" t="str">
        <f>TRIM(Funde_observations_osservazioni!X267)</f>
        <v/>
      </c>
      <c r="AB264" t="str">
        <f>TRIM(Funde_observations_osservazioni!Y267)</f>
        <v/>
      </c>
      <c r="AC264" t="str">
        <f ca="1">IFERROR(VLOOKUP(Funde_observations_osservazioni!T267,Holzabgr_mapping,2,FALSE)&amp;"", "")</f>
        <v/>
      </c>
      <c r="AD264" t="str">
        <f ca="1">IFERROR(VLOOKUP(Funde_observations_osservazioni!U267,Holzqual_mapping,2,FALSE)&amp;"", "")</f>
        <v/>
      </c>
      <c r="AE264" t="str">
        <f ca="1">IFERROR(VLOOKUP(Funde_observations_osservazioni!Z267,Table24_Near_tree[],2,FALSE)&amp;"", "")</f>
        <v/>
      </c>
      <c r="AF264" t="str">
        <f ca="1">IFERROR(VLOOKUP(Funde_observations_osservazioni!AA267,Table24_Near_tree[],2,FALSE)&amp;"", "")</f>
        <v/>
      </c>
      <c r="AG264" t="str">
        <f ca="1">IFERROR(VLOOKUP(Funde_observations_osservazioni!AB267,Table24_Near_tree[],2,FALSE)&amp;"", "")</f>
        <v/>
      </c>
      <c r="AH264" t="str">
        <f ca="1">IFERROR(VLOOKUP(Funde_observations_osservazioni!AC267,Anzfrk_mapping,2,FALSE)&amp;"", "")</f>
        <v/>
      </c>
      <c r="AI264" t="str">
        <f ca="1">IFERROR(VLOOKUP(Funde_observations_osservazioni!AD267,Sex_stage_mapping,2,FALSE)&amp;"", "")</f>
        <v/>
      </c>
      <c r="AJ264" t="str">
        <f ca="1">IFERROR(VLOOKUP(Funde_observations_osservazioni!AE267,Rust_spore_type_mapping,2,FALSE)&amp;"", "")</f>
        <v/>
      </c>
      <c r="AK264" t="str">
        <f>TRIM(Funde_observations_osservazioni!AU267)</f>
        <v/>
      </c>
      <c r="AL264" t="str">
        <f>TRIM( Funde_observations_osservazioni!AH267)</f>
        <v/>
      </c>
      <c r="AM264" t="str">
        <f>TRIM(Funde_observations_osservazioni!AI267)</f>
        <v/>
      </c>
      <c r="AN264" t="str">
        <f ca="1">IFERROR(VLOOKUP(Funde_observations_osservazioni!AG267,Table28_Herbaria[],2,FALSE)&amp;"", "")</f>
        <v/>
      </c>
      <c r="AO264" t="str">
        <f ca="1">IFERROR(VLOOKUP(Funde_observations_osservazioni!AF267,Beleg_mapping,2,FALSE)&amp;"","")</f>
        <v/>
      </c>
      <c r="AP264" t="str">
        <f>IFERROR(VLOOKUP(Funde_observations_osservazioni!AJ267,Tabelle10_literature[],2,FALSE)&amp;"", "")</f>
        <v/>
      </c>
      <c r="AQ264" t="str">
        <f>TRIM(Funde_observations_osservazioni!AV267)</f>
        <v/>
      </c>
      <c r="AR264" t="str">
        <f ca="1">IFERROR(VLOOKUP(Funde_observations_osservazioni!AK267,Rest_mapping,2,0)&amp;"","")</f>
        <v/>
      </c>
      <c r="AS264" t="str">
        <f ca="1">IFERROR(VLOOKUP(Funde_observations_osservazioni!AL267,Oeff_privat_mapping,2,0)&amp;"","")</f>
        <v/>
      </c>
      <c r="AT264" t="str">
        <f ca="1">IFERROR(VLOOKUP(Funde_observations_osservazioni!AM267,Namen_pub_mapping,2,0)&amp;"","")</f>
        <v/>
      </c>
    </row>
    <row r="265" spans="2:46" x14ac:dyDescent="0.45">
      <c r="B265" t="str">
        <f>TRIM(Funde_observations_osservazioni!B268)</f>
        <v/>
      </c>
      <c r="C265" t="str">
        <f>TRIM(Funde_observations_osservazioni!C268)</f>
        <v/>
      </c>
      <c r="D265" t="str">
        <f>TRIM(Funde_observations_osservazioni!D268)</f>
        <v/>
      </c>
      <c r="E265" t="str">
        <f>TRIM(Funde_observations_osservazioni!AN268)</f>
        <v/>
      </c>
      <c r="F265" t="str">
        <f>TRIM(Funde_observations_osservazioni!AO268)</f>
        <v/>
      </c>
      <c r="G265" t="str">
        <f>TRIM(Funde_observations_osservazioni!AP268)</f>
        <v/>
      </c>
      <c r="H265" t="str">
        <f>TRIM(Funde_observations_osservazioni!AQ268)</f>
        <v/>
      </c>
      <c r="I265" t="str">
        <f>TRIM(Funde_observations_osservazioni!AR268)</f>
        <v/>
      </c>
      <c r="J265" t="str">
        <f>TRIM(Funde_observations_osservazioni!AS268)</f>
        <v/>
      </c>
      <c r="K265" t="str">
        <f>IFERROR(VLOOKUP(Funde_observations_osservazioni!E268,Table31_Praezis[], 2, FALSE)&amp;"", "")</f>
        <v/>
      </c>
      <c r="L265" t="str">
        <f>TRIM(Funde_observations_osservazioni!AT268)</f>
        <v/>
      </c>
      <c r="M265" t="str">
        <f>TRIM(Funde_observations_osservazioni!F268)</f>
        <v/>
      </c>
      <c r="N265" t="str">
        <f>TRIM(Funde_observations_osservazioni!G268)</f>
        <v/>
      </c>
      <c r="O265" t="str">
        <f>TRIM(Funde_observations_osservazioni!H268)</f>
        <v/>
      </c>
      <c r="P265" s="161" t="str">
        <f>IF(Funde_observations_osservazioni!I268=0, "", TEXT(Funde_observations_osservazioni!I268,"dd/mm/yyyy"))</f>
        <v/>
      </c>
      <c r="Q265" t="str">
        <f>IFERROR(VLOOKUP(Funde_observations_osservazioni!J268,Table32_Datkante[],2,FALSE)&amp;"",  "")</f>
        <v/>
      </c>
      <c r="R265" t="str">
        <f>Funde_observations_osservazioni!K268&amp;""</f>
        <v/>
      </c>
      <c r="S265" t="str">
        <f>Funde_observations_osservazioni!L268&amp;""</f>
        <v/>
      </c>
      <c r="T265" t="str">
        <f>Funde_observations_osservazioni!N268&amp;""</f>
        <v/>
      </c>
      <c r="U265" t="str">
        <f>Funde_observations_osservazioni!O268&amp;""</f>
        <v/>
      </c>
      <c r="V265" t="str">
        <f>Funde_observations_osservazioni!P268&amp;""</f>
        <v/>
      </c>
      <c r="W265" t="str">
        <f ca="1">IFERROR(VLOOKUP(Funde_observations_osservazioni!V268,Table30_Delarze[],2,FALSE)&amp;"", "")</f>
        <v/>
      </c>
      <c r="X265" t="str">
        <f>IFERROR(VLOOKUP(Funde_observations_osservazioni!R268,Table6_Subgrob[],2,FALSE)&amp;"","")</f>
        <v/>
      </c>
      <c r="Y265" t="str">
        <f>IFERROR(VLOOKUP(Funde_observations_osservazioni!S268,#REF!,2,FALSE)&amp;"", "")</f>
        <v/>
      </c>
      <c r="Z265" t="str">
        <f ca="1">IFERROR(VLOOKUP(Funde_observations_osservazioni!W268,Table245_Host_tree[],2,FALSE)&amp;"", "")</f>
        <v/>
      </c>
      <c r="AA265" t="str">
        <f>TRIM(Funde_observations_osservazioni!X268)</f>
        <v/>
      </c>
      <c r="AB265" t="str">
        <f>TRIM(Funde_observations_osservazioni!Y268)</f>
        <v/>
      </c>
      <c r="AC265" t="str">
        <f ca="1">IFERROR(VLOOKUP(Funde_observations_osservazioni!T268,Holzabgr_mapping,2,FALSE)&amp;"", "")</f>
        <v/>
      </c>
      <c r="AD265" t="str">
        <f ca="1">IFERROR(VLOOKUP(Funde_observations_osservazioni!U268,Holzqual_mapping,2,FALSE)&amp;"", "")</f>
        <v/>
      </c>
      <c r="AE265" t="str">
        <f ca="1">IFERROR(VLOOKUP(Funde_observations_osservazioni!Z268,Table24_Near_tree[],2,FALSE)&amp;"", "")</f>
        <v/>
      </c>
      <c r="AF265" t="str">
        <f ca="1">IFERROR(VLOOKUP(Funde_observations_osservazioni!AA268,Table24_Near_tree[],2,FALSE)&amp;"", "")</f>
        <v/>
      </c>
      <c r="AG265" t="str">
        <f ca="1">IFERROR(VLOOKUP(Funde_observations_osservazioni!AB268,Table24_Near_tree[],2,FALSE)&amp;"", "")</f>
        <v/>
      </c>
      <c r="AH265" t="str">
        <f ca="1">IFERROR(VLOOKUP(Funde_observations_osservazioni!AC268,Anzfrk_mapping,2,FALSE)&amp;"", "")</f>
        <v/>
      </c>
      <c r="AI265" t="str">
        <f ca="1">IFERROR(VLOOKUP(Funde_observations_osservazioni!AD268,Sex_stage_mapping,2,FALSE)&amp;"", "")</f>
        <v/>
      </c>
      <c r="AJ265" t="str">
        <f ca="1">IFERROR(VLOOKUP(Funde_observations_osservazioni!AE268,Rust_spore_type_mapping,2,FALSE)&amp;"", "")</f>
        <v/>
      </c>
      <c r="AK265" t="str">
        <f>TRIM(Funde_observations_osservazioni!AU268)</f>
        <v/>
      </c>
      <c r="AL265" t="str">
        <f>TRIM( Funde_observations_osservazioni!AH268)</f>
        <v/>
      </c>
      <c r="AM265" t="str">
        <f>TRIM(Funde_observations_osservazioni!AI268)</f>
        <v/>
      </c>
      <c r="AN265" t="str">
        <f ca="1">IFERROR(VLOOKUP(Funde_observations_osservazioni!AG268,Table28_Herbaria[],2,FALSE)&amp;"", "")</f>
        <v/>
      </c>
      <c r="AO265" t="str">
        <f ca="1">IFERROR(VLOOKUP(Funde_observations_osservazioni!AF268,Beleg_mapping,2,FALSE)&amp;"","")</f>
        <v/>
      </c>
      <c r="AP265" t="str">
        <f>IFERROR(VLOOKUP(Funde_observations_osservazioni!AJ268,Tabelle10_literature[],2,FALSE)&amp;"", "")</f>
        <v/>
      </c>
      <c r="AQ265" t="str">
        <f>TRIM(Funde_observations_osservazioni!AV268)</f>
        <v/>
      </c>
      <c r="AR265" t="str">
        <f ca="1">IFERROR(VLOOKUP(Funde_observations_osservazioni!AK268,Rest_mapping,2,0)&amp;"","")</f>
        <v/>
      </c>
      <c r="AS265" t="str">
        <f ca="1">IFERROR(VLOOKUP(Funde_observations_osservazioni!AL268,Oeff_privat_mapping,2,0)&amp;"","")</f>
        <v/>
      </c>
      <c r="AT265" t="str">
        <f ca="1">IFERROR(VLOOKUP(Funde_observations_osservazioni!AM268,Namen_pub_mapping,2,0)&amp;"","")</f>
        <v/>
      </c>
    </row>
    <row r="266" spans="2:46" x14ac:dyDescent="0.45">
      <c r="B266" t="str">
        <f>TRIM(Funde_observations_osservazioni!B269)</f>
        <v/>
      </c>
      <c r="C266" t="str">
        <f>TRIM(Funde_observations_osservazioni!C269)</f>
        <v/>
      </c>
      <c r="D266" t="str">
        <f>TRIM(Funde_observations_osservazioni!D269)</f>
        <v/>
      </c>
      <c r="E266" t="str">
        <f>TRIM(Funde_observations_osservazioni!AN269)</f>
        <v/>
      </c>
      <c r="F266" t="str">
        <f>TRIM(Funde_observations_osservazioni!AO269)</f>
        <v/>
      </c>
      <c r="G266" t="str">
        <f>TRIM(Funde_observations_osservazioni!AP269)</f>
        <v/>
      </c>
      <c r="H266" t="str">
        <f>TRIM(Funde_observations_osservazioni!AQ269)</f>
        <v/>
      </c>
      <c r="I266" t="str">
        <f>TRIM(Funde_observations_osservazioni!AR269)</f>
        <v/>
      </c>
      <c r="J266" t="str">
        <f>TRIM(Funde_observations_osservazioni!AS269)</f>
        <v/>
      </c>
      <c r="K266" t="str">
        <f>IFERROR(VLOOKUP(Funde_observations_osservazioni!E269,Table31_Praezis[], 2, FALSE)&amp;"", "")</f>
        <v/>
      </c>
      <c r="L266" t="str">
        <f>TRIM(Funde_observations_osservazioni!AT269)</f>
        <v/>
      </c>
      <c r="M266" t="str">
        <f>TRIM(Funde_observations_osservazioni!F269)</f>
        <v/>
      </c>
      <c r="N266" t="str">
        <f>TRIM(Funde_observations_osservazioni!G269)</f>
        <v/>
      </c>
      <c r="O266" t="str">
        <f>TRIM(Funde_observations_osservazioni!H269)</f>
        <v/>
      </c>
      <c r="P266" s="161" t="str">
        <f>IF(Funde_observations_osservazioni!I269=0, "", TEXT(Funde_observations_osservazioni!I269,"dd/mm/yyyy"))</f>
        <v/>
      </c>
      <c r="Q266" t="str">
        <f>IFERROR(VLOOKUP(Funde_observations_osservazioni!J269,Table32_Datkante[],2,FALSE)&amp;"",  "")</f>
        <v/>
      </c>
      <c r="R266" t="str">
        <f>Funde_observations_osservazioni!K269&amp;""</f>
        <v/>
      </c>
      <c r="S266" t="str">
        <f>Funde_observations_osservazioni!L269&amp;""</f>
        <v/>
      </c>
      <c r="T266" t="str">
        <f>Funde_observations_osservazioni!N269&amp;""</f>
        <v/>
      </c>
      <c r="U266" t="str">
        <f>Funde_observations_osservazioni!O269&amp;""</f>
        <v/>
      </c>
      <c r="V266" t="str">
        <f>Funde_observations_osservazioni!P269&amp;""</f>
        <v/>
      </c>
      <c r="W266" t="str">
        <f ca="1">IFERROR(VLOOKUP(Funde_observations_osservazioni!V269,Table30_Delarze[],2,FALSE)&amp;"", "")</f>
        <v/>
      </c>
      <c r="X266" t="str">
        <f>IFERROR(VLOOKUP(Funde_observations_osservazioni!R269,Table6_Subgrob[],2,FALSE)&amp;"","")</f>
        <v/>
      </c>
      <c r="Y266" t="str">
        <f>IFERROR(VLOOKUP(Funde_observations_osservazioni!S269,#REF!,2,FALSE)&amp;"", "")</f>
        <v/>
      </c>
      <c r="Z266" t="str">
        <f ca="1">IFERROR(VLOOKUP(Funde_observations_osservazioni!W269,Table245_Host_tree[],2,FALSE)&amp;"", "")</f>
        <v/>
      </c>
      <c r="AA266" t="str">
        <f>TRIM(Funde_observations_osservazioni!X269)</f>
        <v/>
      </c>
      <c r="AB266" t="str">
        <f>TRIM(Funde_observations_osservazioni!Y269)</f>
        <v/>
      </c>
      <c r="AC266" t="str">
        <f ca="1">IFERROR(VLOOKUP(Funde_observations_osservazioni!T269,Holzabgr_mapping,2,FALSE)&amp;"", "")</f>
        <v/>
      </c>
      <c r="AD266" t="str">
        <f ca="1">IFERROR(VLOOKUP(Funde_observations_osservazioni!U269,Holzqual_mapping,2,FALSE)&amp;"", "")</f>
        <v/>
      </c>
      <c r="AE266" t="str">
        <f ca="1">IFERROR(VLOOKUP(Funde_observations_osservazioni!Z269,Table24_Near_tree[],2,FALSE)&amp;"", "")</f>
        <v/>
      </c>
      <c r="AF266" t="str">
        <f ca="1">IFERROR(VLOOKUP(Funde_observations_osservazioni!AA269,Table24_Near_tree[],2,FALSE)&amp;"", "")</f>
        <v/>
      </c>
      <c r="AG266" t="str">
        <f ca="1">IFERROR(VLOOKUP(Funde_observations_osservazioni!AB269,Table24_Near_tree[],2,FALSE)&amp;"", "")</f>
        <v/>
      </c>
      <c r="AH266" t="str">
        <f ca="1">IFERROR(VLOOKUP(Funde_observations_osservazioni!AC269,Anzfrk_mapping,2,FALSE)&amp;"", "")</f>
        <v/>
      </c>
      <c r="AI266" t="str">
        <f ca="1">IFERROR(VLOOKUP(Funde_observations_osservazioni!AD269,Sex_stage_mapping,2,FALSE)&amp;"", "")</f>
        <v/>
      </c>
      <c r="AJ266" t="str">
        <f ca="1">IFERROR(VLOOKUP(Funde_observations_osservazioni!AE269,Rust_spore_type_mapping,2,FALSE)&amp;"", "")</f>
        <v/>
      </c>
      <c r="AK266" t="str">
        <f>TRIM(Funde_observations_osservazioni!AU269)</f>
        <v/>
      </c>
      <c r="AL266" t="str">
        <f>TRIM( Funde_observations_osservazioni!AH269)</f>
        <v/>
      </c>
      <c r="AM266" t="str">
        <f>TRIM(Funde_observations_osservazioni!AI269)</f>
        <v/>
      </c>
      <c r="AN266" t="str">
        <f ca="1">IFERROR(VLOOKUP(Funde_observations_osservazioni!AG269,Table28_Herbaria[],2,FALSE)&amp;"", "")</f>
        <v/>
      </c>
      <c r="AO266" t="str">
        <f ca="1">IFERROR(VLOOKUP(Funde_observations_osservazioni!AF269,Beleg_mapping,2,FALSE)&amp;"","")</f>
        <v/>
      </c>
      <c r="AP266" t="str">
        <f>IFERROR(VLOOKUP(Funde_observations_osservazioni!AJ269,Tabelle10_literature[],2,FALSE)&amp;"", "")</f>
        <v/>
      </c>
      <c r="AQ266" t="str">
        <f>TRIM(Funde_observations_osservazioni!AV269)</f>
        <v/>
      </c>
      <c r="AR266" t="str">
        <f ca="1">IFERROR(VLOOKUP(Funde_observations_osservazioni!AK269,Rest_mapping,2,0)&amp;"","")</f>
        <v/>
      </c>
      <c r="AS266" t="str">
        <f ca="1">IFERROR(VLOOKUP(Funde_observations_osservazioni!AL269,Oeff_privat_mapping,2,0)&amp;"","")</f>
        <v/>
      </c>
      <c r="AT266" t="str">
        <f ca="1">IFERROR(VLOOKUP(Funde_observations_osservazioni!AM269,Namen_pub_mapping,2,0)&amp;"","")</f>
        <v/>
      </c>
    </row>
    <row r="267" spans="2:46" x14ac:dyDescent="0.45">
      <c r="B267" t="str">
        <f>TRIM(Funde_observations_osservazioni!B270)</f>
        <v/>
      </c>
      <c r="C267" t="str">
        <f>TRIM(Funde_observations_osservazioni!C270)</f>
        <v/>
      </c>
      <c r="D267" t="str">
        <f>TRIM(Funde_observations_osservazioni!D270)</f>
        <v/>
      </c>
      <c r="E267" t="str">
        <f>TRIM(Funde_observations_osservazioni!AN270)</f>
        <v/>
      </c>
      <c r="F267" t="str">
        <f>TRIM(Funde_observations_osservazioni!AO270)</f>
        <v/>
      </c>
      <c r="G267" t="str">
        <f>TRIM(Funde_observations_osservazioni!AP270)</f>
        <v/>
      </c>
      <c r="H267" t="str">
        <f>TRIM(Funde_observations_osservazioni!AQ270)</f>
        <v/>
      </c>
      <c r="I267" t="str">
        <f>TRIM(Funde_observations_osservazioni!AR270)</f>
        <v/>
      </c>
      <c r="J267" t="str">
        <f>TRIM(Funde_observations_osservazioni!AS270)</f>
        <v/>
      </c>
      <c r="K267" t="str">
        <f>IFERROR(VLOOKUP(Funde_observations_osservazioni!E270,Table31_Praezis[], 2, FALSE)&amp;"", "")</f>
        <v/>
      </c>
      <c r="L267" t="str">
        <f>TRIM(Funde_observations_osservazioni!AT270)</f>
        <v/>
      </c>
      <c r="M267" t="str">
        <f>TRIM(Funde_observations_osservazioni!F270)</f>
        <v/>
      </c>
      <c r="N267" t="str">
        <f>TRIM(Funde_observations_osservazioni!G270)</f>
        <v/>
      </c>
      <c r="O267" t="str">
        <f>TRIM(Funde_observations_osservazioni!H270)</f>
        <v/>
      </c>
      <c r="P267" s="161" t="str">
        <f>IF(Funde_observations_osservazioni!I270=0, "", TEXT(Funde_observations_osservazioni!I270,"dd/mm/yyyy"))</f>
        <v/>
      </c>
      <c r="Q267" t="str">
        <f>IFERROR(VLOOKUP(Funde_observations_osservazioni!J270,Table32_Datkante[],2,FALSE)&amp;"",  "")</f>
        <v/>
      </c>
      <c r="R267" t="str">
        <f>Funde_observations_osservazioni!K270&amp;""</f>
        <v/>
      </c>
      <c r="S267" t="str">
        <f>Funde_observations_osservazioni!L270&amp;""</f>
        <v/>
      </c>
      <c r="T267" t="str">
        <f>Funde_observations_osservazioni!N270&amp;""</f>
        <v/>
      </c>
      <c r="U267" t="str">
        <f>Funde_observations_osservazioni!O270&amp;""</f>
        <v/>
      </c>
      <c r="V267" t="str">
        <f>Funde_observations_osservazioni!P270&amp;""</f>
        <v/>
      </c>
      <c r="W267" t="str">
        <f ca="1">IFERROR(VLOOKUP(Funde_observations_osservazioni!V270,Table30_Delarze[],2,FALSE)&amp;"", "")</f>
        <v/>
      </c>
      <c r="X267" t="str">
        <f>IFERROR(VLOOKUP(Funde_observations_osservazioni!R270,Table6_Subgrob[],2,FALSE)&amp;"","")</f>
        <v/>
      </c>
      <c r="Y267" t="str">
        <f>IFERROR(VLOOKUP(Funde_observations_osservazioni!S270,#REF!,2,FALSE)&amp;"", "")</f>
        <v/>
      </c>
      <c r="Z267" t="str">
        <f ca="1">IFERROR(VLOOKUP(Funde_observations_osservazioni!W270,Table245_Host_tree[],2,FALSE)&amp;"", "")</f>
        <v/>
      </c>
      <c r="AA267" t="str">
        <f>TRIM(Funde_observations_osservazioni!X270)</f>
        <v/>
      </c>
      <c r="AB267" t="str">
        <f>TRIM(Funde_observations_osservazioni!Y270)</f>
        <v/>
      </c>
      <c r="AC267" t="str">
        <f ca="1">IFERROR(VLOOKUP(Funde_observations_osservazioni!T270,Holzabgr_mapping,2,FALSE)&amp;"", "")</f>
        <v/>
      </c>
      <c r="AD267" t="str">
        <f ca="1">IFERROR(VLOOKUP(Funde_observations_osservazioni!U270,Holzqual_mapping,2,FALSE)&amp;"", "")</f>
        <v/>
      </c>
      <c r="AE267" t="str">
        <f ca="1">IFERROR(VLOOKUP(Funde_observations_osservazioni!Z270,Table24_Near_tree[],2,FALSE)&amp;"", "")</f>
        <v/>
      </c>
      <c r="AF267" t="str">
        <f ca="1">IFERROR(VLOOKUP(Funde_observations_osservazioni!AA270,Table24_Near_tree[],2,FALSE)&amp;"", "")</f>
        <v/>
      </c>
      <c r="AG267" t="str">
        <f ca="1">IFERROR(VLOOKUP(Funde_observations_osservazioni!AB270,Table24_Near_tree[],2,FALSE)&amp;"", "")</f>
        <v/>
      </c>
      <c r="AH267" t="str">
        <f ca="1">IFERROR(VLOOKUP(Funde_observations_osservazioni!AC270,Anzfrk_mapping,2,FALSE)&amp;"", "")</f>
        <v/>
      </c>
      <c r="AI267" t="str">
        <f ca="1">IFERROR(VLOOKUP(Funde_observations_osservazioni!AD270,Sex_stage_mapping,2,FALSE)&amp;"", "")</f>
        <v/>
      </c>
      <c r="AJ267" t="str">
        <f ca="1">IFERROR(VLOOKUP(Funde_observations_osservazioni!AE270,Rust_spore_type_mapping,2,FALSE)&amp;"", "")</f>
        <v/>
      </c>
      <c r="AK267" t="str">
        <f>TRIM(Funde_observations_osservazioni!AU270)</f>
        <v/>
      </c>
      <c r="AL267" t="str">
        <f>TRIM( Funde_observations_osservazioni!AH270)</f>
        <v/>
      </c>
      <c r="AM267" t="str">
        <f>TRIM(Funde_observations_osservazioni!AI270)</f>
        <v/>
      </c>
      <c r="AN267" t="str">
        <f ca="1">IFERROR(VLOOKUP(Funde_observations_osservazioni!AG270,Table28_Herbaria[],2,FALSE)&amp;"", "")</f>
        <v/>
      </c>
      <c r="AO267" t="str">
        <f ca="1">IFERROR(VLOOKUP(Funde_observations_osservazioni!AF270,Beleg_mapping,2,FALSE)&amp;"","")</f>
        <v/>
      </c>
      <c r="AP267" t="str">
        <f>IFERROR(VLOOKUP(Funde_observations_osservazioni!AJ270,Tabelle10_literature[],2,FALSE)&amp;"", "")</f>
        <v/>
      </c>
      <c r="AQ267" t="str">
        <f>TRIM(Funde_observations_osservazioni!AV270)</f>
        <v/>
      </c>
      <c r="AR267" t="str">
        <f ca="1">IFERROR(VLOOKUP(Funde_observations_osservazioni!AK270,Rest_mapping,2,0)&amp;"","")</f>
        <v/>
      </c>
      <c r="AS267" t="str">
        <f ca="1">IFERROR(VLOOKUP(Funde_observations_osservazioni!AL270,Oeff_privat_mapping,2,0)&amp;"","")</f>
        <v/>
      </c>
      <c r="AT267" t="str">
        <f ca="1">IFERROR(VLOOKUP(Funde_observations_osservazioni!AM270,Namen_pub_mapping,2,0)&amp;"","")</f>
        <v/>
      </c>
    </row>
    <row r="268" spans="2:46" x14ac:dyDescent="0.45">
      <c r="B268" t="str">
        <f>TRIM(Funde_observations_osservazioni!B271)</f>
        <v/>
      </c>
      <c r="C268" t="str">
        <f>TRIM(Funde_observations_osservazioni!C271)</f>
        <v/>
      </c>
      <c r="D268" t="str">
        <f>TRIM(Funde_observations_osservazioni!D271)</f>
        <v/>
      </c>
      <c r="E268" t="str">
        <f>TRIM(Funde_observations_osservazioni!AN271)</f>
        <v/>
      </c>
      <c r="F268" t="str">
        <f>TRIM(Funde_observations_osservazioni!AO271)</f>
        <v/>
      </c>
      <c r="G268" t="str">
        <f>TRIM(Funde_observations_osservazioni!AP271)</f>
        <v/>
      </c>
      <c r="H268" t="str">
        <f>TRIM(Funde_observations_osservazioni!AQ271)</f>
        <v/>
      </c>
      <c r="I268" t="str">
        <f>TRIM(Funde_observations_osservazioni!AR271)</f>
        <v/>
      </c>
      <c r="J268" t="str">
        <f>TRIM(Funde_observations_osservazioni!AS271)</f>
        <v/>
      </c>
      <c r="K268" t="str">
        <f>IFERROR(VLOOKUP(Funde_observations_osservazioni!E271,Table31_Praezis[], 2, FALSE)&amp;"", "")</f>
        <v/>
      </c>
      <c r="L268" t="str">
        <f>TRIM(Funde_observations_osservazioni!AT271)</f>
        <v/>
      </c>
      <c r="M268" t="str">
        <f>TRIM(Funde_observations_osservazioni!F271)</f>
        <v/>
      </c>
      <c r="N268" t="str">
        <f>TRIM(Funde_observations_osservazioni!G271)</f>
        <v/>
      </c>
      <c r="O268" t="str">
        <f>TRIM(Funde_observations_osservazioni!H271)</f>
        <v/>
      </c>
      <c r="P268" s="161" t="str">
        <f>IF(Funde_observations_osservazioni!I271=0, "", TEXT(Funde_observations_osservazioni!I271,"dd/mm/yyyy"))</f>
        <v/>
      </c>
      <c r="Q268" t="str">
        <f>IFERROR(VLOOKUP(Funde_observations_osservazioni!J271,Table32_Datkante[],2,FALSE)&amp;"",  "")</f>
        <v/>
      </c>
      <c r="R268" t="str">
        <f>Funde_observations_osservazioni!K271&amp;""</f>
        <v/>
      </c>
      <c r="S268" t="str">
        <f>Funde_observations_osservazioni!L271&amp;""</f>
        <v/>
      </c>
      <c r="T268" t="str">
        <f>Funde_observations_osservazioni!N271&amp;""</f>
        <v/>
      </c>
      <c r="U268" t="str">
        <f>Funde_observations_osservazioni!O271&amp;""</f>
        <v/>
      </c>
      <c r="V268" t="str">
        <f>Funde_observations_osservazioni!P271&amp;""</f>
        <v/>
      </c>
      <c r="W268" t="str">
        <f ca="1">IFERROR(VLOOKUP(Funde_observations_osservazioni!V271,Table30_Delarze[],2,FALSE)&amp;"", "")</f>
        <v/>
      </c>
      <c r="X268" t="str">
        <f>IFERROR(VLOOKUP(Funde_observations_osservazioni!R271,Table6_Subgrob[],2,FALSE)&amp;"","")</f>
        <v/>
      </c>
      <c r="Y268" t="str">
        <f>IFERROR(VLOOKUP(Funde_observations_osservazioni!S271,#REF!,2,FALSE)&amp;"", "")</f>
        <v/>
      </c>
      <c r="Z268" t="str">
        <f ca="1">IFERROR(VLOOKUP(Funde_observations_osservazioni!W271,Table245_Host_tree[],2,FALSE)&amp;"", "")</f>
        <v/>
      </c>
      <c r="AA268" t="str">
        <f>TRIM(Funde_observations_osservazioni!X271)</f>
        <v/>
      </c>
      <c r="AB268" t="str">
        <f>TRIM(Funde_observations_osservazioni!Y271)</f>
        <v/>
      </c>
      <c r="AC268" t="str">
        <f ca="1">IFERROR(VLOOKUP(Funde_observations_osservazioni!T271,Holzabgr_mapping,2,FALSE)&amp;"", "")</f>
        <v/>
      </c>
      <c r="AD268" t="str">
        <f ca="1">IFERROR(VLOOKUP(Funde_observations_osservazioni!U271,Holzqual_mapping,2,FALSE)&amp;"", "")</f>
        <v/>
      </c>
      <c r="AE268" t="str">
        <f ca="1">IFERROR(VLOOKUP(Funde_observations_osservazioni!Z271,Table24_Near_tree[],2,FALSE)&amp;"", "")</f>
        <v/>
      </c>
      <c r="AF268" t="str">
        <f ca="1">IFERROR(VLOOKUP(Funde_observations_osservazioni!AA271,Table24_Near_tree[],2,FALSE)&amp;"", "")</f>
        <v/>
      </c>
      <c r="AG268" t="str">
        <f ca="1">IFERROR(VLOOKUP(Funde_observations_osservazioni!AB271,Table24_Near_tree[],2,FALSE)&amp;"", "")</f>
        <v/>
      </c>
      <c r="AH268" t="str">
        <f ca="1">IFERROR(VLOOKUP(Funde_observations_osservazioni!AC271,Anzfrk_mapping,2,FALSE)&amp;"", "")</f>
        <v/>
      </c>
      <c r="AI268" t="str">
        <f ca="1">IFERROR(VLOOKUP(Funde_observations_osservazioni!AD271,Sex_stage_mapping,2,FALSE)&amp;"", "")</f>
        <v/>
      </c>
      <c r="AJ268" t="str">
        <f ca="1">IFERROR(VLOOKUP(Funde_observations_osservazioni!AE271,Rust_spore_type_mapping,2,FALSE)&amp;"", "")</f>
        <v/>
      </c>
      <c r="AK268" t="str">
        <f>TRIM(Funde_observations_osservazioni!AU271)</f>
        <v/>
      </c>
      <c r="AL268" t="str">
        <f>TRIM( Funde_observations_osservazioni!AH271)</f>
        <v/>
      </c>
      <c r="AM268" t="str">
        <f>TRIM(Funde_observations_osservazioni!AI271)</f>
        <v/>
      </c>
      <c r="AN268" t="str">
        <f ca="1">IFERROR(VLOOKUP(Funde_observations_osservazioni!AG271,Table28_Herbaria[],2,FALSE)&amp;"", "")</f>
        <v/>
      </c>
      <c r="AO268" t="str">
        <f ca="1">IFERROR(VLOOKUP(Funde_observations_osservazioni!AF271,Beleg_mapping,2,FALSE)&amp;"","")</f>
        <v/>
      </c>
      <c r="AP268" t="str">
        <f>IFERROR(VLOOKUP(Funde_observations_osservazioni!AJ271,Tabelle10_literature[],2,FALSE)&amp;"", "")</f>
        <v/>
      </c>
      <c r="AQ268" t="str">
        <f>TRIM(Funde_observations_osservazioni!AV271)</f>
        <v/>
      </c>
      <c r="AR268" t="str">
        <f ca="1">IFERROR(VLOOKUP(Funde_observations_osservazioni!AK271,Rest_mapping,2,0)&amp;"","")</f>
        <v/>
      </c>
      <c r="AS268" t="str">
        <f ca="1">IFERROR(VLOOKUP(Funde_observations_osservazioni!AL271,Oeff_privat_mapping,2,0)&amp;"","")</f>
        <v/>
      </c>
      <c r="AT268" t="str">
        <f ca="1">IFERROR(VLOOKUP(Funde_observations_osservazioni!AM271,Namen_pub_mapping,2,0)&amp;"","")</f>
        <v/>
      </c>
    </row>
    <row r="269" spans="2:46" x14ac:dyDescent="0.45">
      <c r="B269" t="str">
        <f>TRIM(Funde_observations_osservazioni!B272)</f>
        <v/>
      </c>
      <c r="C269" t="str">
        <f>TRIM(Funde_observations_osservazioni!C272)</f>
        <v/>
      </c>
      <c r="D269" t="str">
        <f>TRIM(Funde_observations_osservazioni!D272)</f>
        <v/>
      </c>
      <c r="E269" t="str">
        <f>TRIM(Funde_observations_osservazioni!AN272)</f>
        <v/>
      </c>
      <c r="F269" t="str">
        <f>TRIM(Funde_observations_osservazioni!AO272)</f>
        <v/>
      </c>
      <c r="G269" t="str">
        <f>TRIM(Funde_observations_osservazioni!AP272)</f>
        <v/>
      </c>
      <c r="H269" t="str">
        <f>TRIM(Funde_observations_osservazioni!AQ272)</f>
        <v/>
      </c>
      <c r="I269" t="str">
        <f>TRIM(Funde_observations_osservazioni!AR272)</f>
        <v/>
      </c>
      <c r="J269" t="str">
        <f>TRIM(Funde_observations_osservazioni!AS272)</f>
        <v/>
      </c>
      <c r="K269" t="str">
        <f>IFERROR(VLOOKUP(Funde_observations_osservazioni!E272,Table31_Praezis[], 2, FALSE)&amp;"", "")</f>
        <v/>
      </c>
      <c r="L269" t="str">
        <f>TRIM(Funde_observations_osservazioni!AT272)</f>
        <v/>
      </c>
      <c r="M269" t="str">
        <f>TRIM(Funde_observations_osservazioni!F272)</f>
        <v/>
      </c>
      <c r="N269" t="str">
        <f>TRIM(Funde_observations_osservazioni!G272)</f>
        <v/>
      </c>
      <c r="O269" t="str">
        <f>TRIM(Funde_observations_osservazioni!H272)</f>
        <v/>
      </c>
      <c r="P269" s="161" t="str">
        <f>IF(Funde_observations_osservazioni!I272=0, "", TEXT(Funde_observations_osservazioni!I272,"dd/mm/yyyy"))</f>
        <v/>
      </c>
      <c r="Q269" t="str">
        <f>IFERROR(VLOOKUP(Funde_observations_osservazioni!J272,Table32_Datkante[],2,FALSE)&amp;"",  "")</f>
        <v/>
      </c>
      <c r="R269" t="str">
        <f>Funde_observations_osservazioni!K272&amp;""</f>
        <v/>
      </c>
      <c r="S269" t="str">
        <f>Funde_observations_osservazioni!L272&amp;""</f>
        <v/>
      </c>
      <c r="T269" t="str">
        <f>Funde_observations_osservazioni!N272&amp;""</f>
        <v/>
      </c>
      <c r="U269" t="str">
        <f>Funde_observations_osservazioni!O272&amp;""</f>
        <v/>
      </c>
      <c r="V269" t="str">
        <f>Funde_observations_osservazioni!P272&amp;""</f>
        <v/>
      </c>
      <c r="W269" t="str">
        <f ca="1">IFERROR(VLOOKUP(Funde_observations_osservazioni!V272,Table30_Delarze[],2,FALSE)&amp;"", "")</f>
        <v/>
      </c>
      <c r="X269" t="str">
        <f>IFERROR(VLOOKUP(Funde_observations_osservazioni!R272,Table6_Subgrob[],2,FALSE)&amp;"","")</f>
        <v/>
      </c>
      <c r="Y269" t="str">
        <f>IFERROR(VLOOKUP(Funde_observations_osservazioni!S272,#REF!,2,FALSE)&amp;"", "")</f>
        <v/>
      </c>
      <c r="Z269" t="str">
        <f ca="1">IFERROR(VLOOKUP(Funde_observations_osservazioni!W272,Table245_Host_tree[],2,FALSE)&amp;"", "")</f>
        <v/>
      </c>
      <c r="AA269" t="str">
        <f>TRIM(Funde_observations_osservazioni!X272)</f>
        <v/>
      </c>
      <c r="AB269" t="str">
        <f>TRIM(Funde_observations_osservazioni!Y272)</f>
        <v/>
      </c>
      <c r="AC269" t="str">
        <f ca="1">IFERROR(VLOOKUP(Funde_observations_osservazioni!T272,Holzabgr_mapping,2,FALSE)&amp;"", "")</f>
        <v/>
      </c>
      <c r="AD269" t="str">
        <f ca="1">IFERROR(VLOOKUP(Funde_observations_osservazioni!U272,Holzqual_mapping,2,FALSE)&amp;"", "")</f>
        <v/>
      </c>
      <c r="AE269" t="str">
        <f ca="1">IFERROR(VLOOKUP(Funde_observations_osservazioni!Z272,Table24_Near_tree[],2,FALSE)&amp;"", "")</f>
        <v/>
      </c>
      <c r="AF269" t="str">
        <f ca="1">IFERROR(VLOOKUP(Funde_observations_osservazioni!AA272,Table24_Near_tree[],2,FALSE)&amp;"", "")</f>
        <v/>
      </c>
      <c r="AG269" t="str">
        <f ca="1">IFERROR(VLOOKUP(Funde_observations_osservazioni!AB272,Table24_Near_tree[],2,FALSE)&amp;"", "")</f>
        <v/>
      </c>
      <c r="AH269" t="str">
        <f ca="1">IFERROR(VLOOKUP(Funde_observations_osservazioni!AC272,Anzfrk_mapping,2,FALSE)&amp;"", "")</f>
        <v/>
      </c>
      <c r="AI269" t="str">
        <f ca="1">IFERROR(VLOOKUP(Funde_observations_osservazioni!AD272,Sex_stage_mapping,2,FALSE)&amp;"", "")</f>
        <v/>
      </c>
      <c r="AJ269" t="str">
        <f ca="1">IFERROR(VLOOKUP(Funde_observations_osservazioni!AE272,Rust_spore_type_mapping,2,FALSE)&amp;"", "")</f>
        <v/>
      </c>
      <c r="AK269" t="str">
        <f>TRIM(Funde_observations_osservazioni!AU272)</f>
        <v/>
      </c>
      <c r="AL269" t="str">
        <f>TRIM( Funde_observations_osservazioni!AH272)</f>
        <v/>
      </c>
      <c r="AM269" t="str">
        <f>TRIM(Funde_observations_osservazioni!AI272)</f>
        <v/>
      </c>
      <c r="AN269" t="str">
        <f ca="1">IFERROR(VLOOKUP(Funde_observations_osservazioni!AG272,Table28_Herbaria[],2,FALSE)&amp;"", "")</f>
        <v/>
      </c>
      <c r="AO269" t="str">
        <f ca="1">IFERROR(VLOOKUP(Funde_observations_osservazioni!AF272,Beleg_mapping,2,FALSE)&amp;"","")</f>
        <v/>
      </c>
      <c r="AP269" t="str">
        <f>IFERROR(VLOOKUP(Funde_observations_osservazioni!AJ272,Tabelle10_literature[],2,FALSE)&amp;"", "")</f>
        <v/>
      </c>
      <c r="AQ269" t="str">
        <f>TRIM(Funde_observations_osservazioni!AV272)</f>
        <v/>
      </c>
      <c r="AR269" t="str">
        <f ca="1">IFERROR(VLOOKUP(Funde_observations_osservazioni!AK272,Rest_mapping,2,0)&amp;"","")</f>
        <v/>
      </c>
      <c r="AS269" t="str">
        <f ca="1">IFERROR(VLOOKUP(Funde_observations_osservazioni!AL272,Oeff_privat_mapping,2,0)&amp;"","")</f>
        <v/>
      </c>
      <c r="AT269" t="str">
        <f ca="1">IFERROR(VLOOKUP(Funde_observations_osservazioni!AM272,Namen_pub_mapping,2,0)&amp;"","")</f>
        <v/>
      </c>
    </row>
    <row r="270" spans="2:46" x14ac:dyDescent="0.45">
      <c r="B270" t="str">
        <f>TRIM(Funde_observations_osservazioni!B273)</f>
        <v/>
      </c>
      <c r="C270" t="str">
        <f>TRIM(Funde_observations_osservazioni!C273)</f>
        <v/>
      </c>
      <c r="D270" t="str">
        <f>TRIM(Funde_observations_osservazioni!D273)</f>
        <v/>
      </c>
      <c r="E270" t="str">
        <f>TRIM(Funde_observations_osservazioni!AN273)</f>
        <v/>
      </c>
      <c r="F270" t="str">
        <f>TRIM(Funde_observations_osservazioni!AO273)</f>
        <v/>
      </c>
      <c r="G270" t="str">
        <f>TRIM(Funde_observations_osservazioni!AP273)</f>
        <v/>
      </c>
      <c r="H270" t="str">
        <f>TRIM(Funde_observations_osservazioni!AQ273)</f>
        <v/>
      </c>
      <c r="I270" t="str">
        <f>TRIM(Funde_observations_osservazioni!AR273)</f>
        <v/>
      </c>
      <c r="J270" t="str">
        <f>TRIM(Funde_observations_osservazioni!AS273)</f>
        <v/>
      </c>
      <c r="K270" t="str">
        <f>IFERROR(VLOOKUP(Funde_observations_osservazioni!E273,Table31_Praezis[], 2, FALSE)&amp;"", "")</f>
        <v/>
      </c>
      <c r="L270" t="str">
        <f>TRIM(Funde_observations_osservazioni!AT273)</f>
        <v/>
      </c>
      <c r="M270" t="str">
        <f>TRIM(Funde_observations_osservazioni!F273)</f>
        <v/>
      </c>
      <c r="N270" t="str">
        <f>TRIM(Funde_observations_osservazioni!G273)</f>
        <v/>
      </c>
      <c r="O270" t="str">
        <f>TRIM(Funde_observations_osservazioni!H273)</f>
        <v/>
      </c>
      <c r="P270" s="161" t="str">
        <f>IF(Funde_observations_osservazioni!I273=0, "", TEXT(Funde_observations_osservazioni!I273,"dd/mm/yyyy"))</f>
        <v/>
      </c>
      <c r="Q270" t="str">
        <f>IFERROR(VLOOKUP(Funde_observations_osservazioni!J273,Table32_Datkante[],2,FALSE)&amp;"",  "")</f>
        <v/>
      </c>
      <c r="R270" t="str">
        <f>Funde_observations_osservazioni!K273&amp;""</f>
        <v/>
      </c>
      <c r="S270" t="str">
        <f>Funde_observations_osservazioni!L273&amp;""</f>
        <v/>
      </c>
      <c r="T270" t="str">
        <f>Funde_observations_osservazioni!N273&amp;""</f>
        <v/>
      </c>
      <c r="U270" t="str">
        <f>Funde_observations_osservazioni!O273&amp;""</f>
        <v/>
      </c>
      <c r="V270" t="str">
        <f>Funde_observations_osservazioni!P273&amp;""</f>
        <v/>
      </c>
      <c r="W270" t="str">
        <f ca="1">IFERROR(VLOOKUP(Funde_observations_osservazioni!V273,Table30_Delarze[],2,FALSE)&amp;"", "")</f>
        <v/>
      </c>
      <c r="X270" t="str">
        <f>IFERROR(VLOOKUP(Funde_observations_osservazioni!R273,Table6_Subgrob[],2,FALSE)&amp;"","")</f>
        <v/>
      </c>
      <c r="Y270" t="str">
        <f>IFERROR(VLOOKUP(Funde_observations_osservazioni!S273,#REF!,2,FALSE)&amp;"", "")</f>
        <v/>
      </c>
      <c r="Z270" t="str">
        <f ca="1">IFERROR(VLOOKUP(Funde_observations_osservazioni!W273,Table245_Host_tree[],2,FALSE)&amp;"", "")</f>
        <v/>
      </c>
      <c r="AA270" t="str">
        <f>TRIM(Funde_observations_osservazioni!X273)</f>
        <v/>
      </c>
      <c r="AB270" t="str">
        <f>TRIM(Funde_observations_osservazioni!Y273)</f>
        <v/>
      </c>
      <c r="AC270" t="str">
        <f ca="1">IFERROR(VLOOKUP(Funde_observations_osservazioni!T273,Holzabgr_mapping,2,FALSE)&amp;"", "")</f>
        <v/>
      </c>
      <c r="AD270" t="str">
        <f ca="1">IFERROR(VLOOKUP(Funde_observations_osservazioni!U273,Holzqual_mapping,2,FALSE)&amp;"", "")</f>
        <v/>
      </c>
      <c r="AE270" t="str">
        <f ca="1">IFERROR(VLOOKUP(Funde_observations_osservazioni!Z273,Table24_Near_tree[],2,FALSE)&amp;"", "")</f>
        <v/>
      </c>
      <c r="AF270" t="str">
        <f ca="1">IFERROR(VLOOKUP(Funde_observations_osservazioni!AA273,Table24_Near_tree[],2,FALSE)&amp;"", "")</f>
        <v/>
      </c>
      <c r="AG270" t="str">
        <f ca="1">IFERROR(VLOOKUP(Funde_observations_osservazioni!AB273,Table24_Near_tree[],2,FALSE)&amp;"", "")</f>
        <v/>
      </c>
      <c r="AH270" t="str">
        <f ca="1">IFERROR(VLOOKUP(Funde_observations_osservazioni!AC273,Anzfrk_mapping,2,FALSE)&amp;"", "")</f>
        <v/>
      </c>
      <c r="AI270" t="str">
        <f ca="1">IFERROR(VLOOKUP(Funde_observations_osservazioni!AD273,Sex_stage_mapping,2,FALSE)&amp;"", "")</f>
        <v/>
      </c>
      <c r="AJ270" t="str">
        <f ca="1">IFERROR(VLOOKUP(Funde_observations_osservazioni!AE273,Rust_spore_type_mapping,2,FALSE)&amp;"", "")</f>
        <v/>
      </c>
      <c r="AK270" t="str">
        <f>TRIM(Funde_observations_osservazioni!AU273)</f>
        <v/>
      </c>
      <c r="AL270" t="str">
        <f>TRIM( Funde_observations_osservazioni!AH273)</f>
        <v/>
      </c>
      <c r="AM270" t="str">
        <f>TRIM(Funde_observations_osservazioni!AI273)</f>
        <v/>
      </c>
      <c r="AN270" t="str">
        <f ca="1">IFERROR(VLOOKUP(Funde_observations_osservazioni!AG273,Table28_Herbaria[],2,FALSE)&amp;"", "")</f>
        <v/>
      </c>
      <c r="AO270" t="str">
        <f ca="1">IFERROR(VLOOKUP(Funde_observations_osservazioni!AF273,Beleg_mapping,2,FALSE)&amp;"","")</f>
        <v/>
      </c>
      <c r="AP270" t="str">
        <f>IFERROR(VLOOKUP(Funde_observations_osservazioni!AJ273,Tabelle10_literature[],2,FALSE)&amp;"", "")</f>
        <v/>
      </c>
      <c r="AQ270" t="str">
        <f>TRIM(Funde_observations_osservazioni!AV273)</f>
        <v/>
      </c>
      <c r="AR270" t="str">
        <f ca="1">IFERROR(VLOOKUP(Funde_observations_osservazioni!AK273,Rest_mapping,2,0)&amp;"","")</f>
        <v/>
      </c>
      <c r="AS270" t="str">
        <f ca="1">IFERROR(VLOOKUP(Funde_observations_osservazioni!AL273,Oeff_privat_mapping,2,0)&amp;"","")</f>
        <v/>
      </c>
      <c r="AT270" t="str">
        <f ca="1">IFERROR(VLOOKUP(Funde_observations_osservazioni!AM273,Namen_pub_mapping,2,0)&amp;"","")</f>
        <v/>
      </c>
    </row>
    <row r="271" spans="2:46" x14ac:dyDescent="0.45">
      <c r="B271" t="str">
        <f>TRIM(Funde_observations_osservazioni!B274)</f>
        <v/>
      </c>
      <c r="C271" t="str">
        <f>TRIM(Funde_observations_osservazioni!C274)</f>
        <v/>
      </c>
      <c r="D271" t="str">
        <f>TRIM(Funde_observations_osservazioni!D274)</f>
        <v/>
      </c>
      <c r="E271" t="str">
        <f>TRIM(Funde_observations_osservazioni!AN274)</f>
        <v/>
      </c>
      <c r="F271" t="str">
        <f>TRIM(Funde_observations_osservazioni!AO274)</f>
        <v/>
      </c>
      <c r="G271" t="str">
        <f>TRIM(Funde_observations_osservazioni!AP274)</f>
        <v/>
      </c>
      <c r="H271" t="str">
        <f>TRIM(Funde_observations_osservazioni!AQ274)</f>
        <v/>
      </c>
      <c r="I271" t="str">
        <f>TRIM(Funde_observations_osservazioni!AR274)</f>
        <v/>
      </c>
      <c r="J271" t="str">
        <f>TRIM(Funde_observations_osservazioni!AS274)</f>
        <v/>
      </c>
      <c r="K271" t="str">
        <f>IFERROR(VLOOKUP(Funde_observations_osservazioni!E274,Table31_Praezis[], 2, FALSE)&amp;"", "")</f>
        <v/>
      </c>
      <c r="L271" t="str">
        <f>TRIM(Funde_observations_osservazioni!AT274)</f>
        <v/>
      </c>
      <c r="M271" t="str">
        <f>TRIM(Funde_observations_osservazioni!F274)</f>
        <v/>
      </c>
      <c r="N271" t="str">
        <f>TRIM(Funde_observations_osservazioni!G274)</f>
        <v/>
      </c>
      <c r="O271" t="str">
        <f>TRIM(Funde_observations_osservazioni!H274)</f>
        <v/>
      </c>
      <c r="P271" s="161" t="str">
        <f>IF(Funde_observations_osservazioni!I274=0, "", TEXT(Funde_observations_osservazioni!I274,"dd/mm/yyyy"))</f>
        <v/>
      </c>
      <c r="Q271" t="str">
        <f>IFERROR(VLOOKUP(Funde_observations_osservazioni!J274,Table32_Datkante[],2,FALSE)&amp;"",  "")</f>
        <v/>
      </c>
      <c r="R271" t="str">
        <f>Funde_observations_osservazioni!K274&amp;""</f>
        <v/>
      </c>
      <c r="S271" t="str">
        <f>Funde_observations_osservazioni!L274&amp;""</f>
        <v/>
      </c>
      <c r="T271" t="str">
        <f>Funde_observations_osservazioni!N274&amp;""</f>
        <v/>
      </c>
      <c r="U271" t="str">
        <f>Funde_observations_osservazioni!O274&amp;""</f>
        <v/>
      </c>
      <c r="V271" t="str">
        <f>Funde_observations_osservazioni!P274&amp;""</f>
        <v/>
      </c>
      <c r="W271" t="str">
        <f ca="1">IFERROR(VLOOKUP(Funde_observations_osservazioni!V274,Table30_Delarze[],2,FALSE)&amp;"", "")</f>
        <v/>
      </c>
      <c r="X271" t="str">
        <f>IFERROR(VLOOKUP(Funde_observations_osservazioni!R274,Table6_Subgrob[],2,FALSE)&amp;"","")</f>
        <v/>
      </c>
      <c r="Y271" t="str">
        <f>IFERROR(VLOOKUP(Funde_observations_osservazioni!S274,#REF!,2,FALSE)&amp;"", "")</f>
        <v/>
      </c>
      <c r="Z271" t="str">
        <f ca="1">IFERROR(VLOOKUP(Funde_observations_osservazioni!W274,Table245_Host_tree[],2,FALSE)&amp;"", "")</f>
        <v/>
      </c>
      <c r="AA271" t="str">
        <f>TRIM(Funde_observations_osservazioni!X274)</f>
        <v/>
      </c>
      <c r="AB271" t="str">
        <f>TRIM(Funde_observations_osservazioni!Y274)</f>
        <v/>
      </c>
      <c r="AC271" t="str">
        <f ca="1">IFERROR(VLOOKUP(Funde_observations_osservazioni!T274,Holzabgr_mapping,2,FALSE)&amp;"", "")</f>
        <v/>
      </c>
      <c r="AD271" t="str">
        <f ca="1">IFERROR(VLOOKUP(Funde_observations_osservazioni!U274,Holzqual_mapping,2,FALSE)&amp;"", "")</f>
        <v/>
      </c>
      <c r="AE271" t="str">
        <f ca="1">IFERROR(VLOOKUP(Funde_observations_osservazioni!Z274,Table24_Near_tree[],2,FALSE)&amp;"", "")</f>
        <v/>
      </c>
      <c r="AF271" t="str">
        <f ca="1">IFERROR(VLOOKUP(Funde_observations_osservazioni!AA274,Table24_Near_tree[],2,FALSE)&amp;"", "")</f>
        <v/>
      </c>
      <c r="AG271" t="str">
        <f ca="1">IFERROR(VLOOKUP(Funde_observations_osservazioni!AB274,Table24_Near_tree[],2,FALSE)&amp;"", "")</f>
        <v/>
      </c>
      <c r="AH271" t="str">
        <f ca="1">IFERROR(VLOOKUP(Funde_observations_osservazioni!AC274,Anzfrk_mapping,2,FALSE)&amp;"", "")</f>
        <v/>
      </c>
      <c r="AI271" t="str">
        <f ca="1">IFERROR(VLOOKUP(Funde_observations_osservazioni!AD274,Sex_stage_mapping,2,FALSE)&amp;"", "")</f>
        <v/>
      </c>
      <c r="AJ271" t="str">
        <f ca="1">IFERROR(VLOOKUP(Funde_observations_osservazioni!AE274,Rust_spore_type_mapping,2,FALSE)&amp;"", "")</f>
        <v/>
      </c>
      <c r="AK271" t="str">
        <f>TRIM(Funde_observations_osservazioni!AU274)</f>
        <v/>
      </c>
      <c r="AL271" t="str">
        <f>TRIM( Funde_observations_osservazioni!AH274)</f>
        <v/>
      </c>
      <c r="AM271" t="str">
        <f>TRIM(Funde_observations_osservazioni!AI274)</f>
        <v/>
      </c>
      <c r="AN271" t="str">
        <f ca="1">IFERROR(VLOOKUP(Funde_observations_osservazioni!AG274,Table28_Herbaria[],2,FALSE)&amp;"", "")</f>
        <v/>
      </c>
      <c r="AO271" t="str">
        <f ca="1">IFERROR(VLOOKUP(Funde_observations_osservazioni!AF274,Beleg_mapping,2,FALSE)&amp;"","")</f>
        <v/>
      </c>
      <c r="AP271" t="str">
        <f>IFERROR(VLOOKUP(Funde_observations_osservazioni!AJ274,Tabelle10_literature[],2,FALSE)&amp;"", "")</f>
        <v/>
      </c>
      <c r="AQ271" t="str">
        <f>TRIM(Funde_observations_osservazioni!AV274)</f>
        <v/>
      </c>
      <c r="AR271" t="str">
        <f ca="1">IFERROR(VLOOKUP(Funde_observations_osservazioni!AK274,Rest_mapping,2,0)&amp;"","")</f>
        <v/>
      </c>
      <c r="AS271" t="str">
        <f ca="1">IFERROR(VLOOKUP(Funde_observations_osservazioni!AL274,Oeff_privat_mapping,2,0)&amp;"","")</f>
        <v/>
      </c>
      <c r="AT271" t="str">
        <f ca="1">IFERROR(VLOOKUP(Funde_observations_osservazioni!AM274,Namen_pub_mapping,2,0)&amp;"","")</f>
        <v/>
      </c>
    </row>
    <row r="272" spans="2:46" x14ac:dyDescent="0.45">
      <c r="B272" t="str">
        <f>TRIM(Funde_observations_osservazioni!B275)</f>
        <v/>
      </c>
      <c r="C272" t="str">
        <f>TRIM(Funde_observations_osservazioni!C275)</f>
        <v/>
      </c>
      <c r="D272" t="str">
        <f>TRIM(Funde_observations_osservazioni!D275)</f>
        <v/>
      </c>
      <c r="E272" t="str">
        <f>TRIM(Funde_observations_osservazioni!AN275)</f>
        <v/>
      </c>
      <c r="F272" t="str">
        <f>TRIM(Funde_observations_osservazioni!AO275)</f>
        <v/>
      </c>
      <c r="G272" t="str">
        <f>TRIM(Funde_observations_osservazioni!AP275)</f>
        <v/>
      </c>
      <c r="H272" t="str">
        <f>TRIM(Funde_observations_osservazioni!AQ275)</f>
        <v/>
      </c>
      <c r="I272" t="str">
        <f>TRIM(Funde_observations_osservazioni!AR275)</f>
        <v/>
      </c>
      <c r="J272" t="str">
        <f>TRIM(Funde_observations_osservazioni!AS275)</f>
        <v/>
      </c>
      <c r="K272" t="str">
        <f>IFERROR(VLOOKUP(Funde_observations_osservazioni!E275,Table31_Praezis[], 2, FALSE)&amp;"", "")</f>
        <v/>
      </c>
      <c r="L272" t="str">
        <f>TRIM(Funde_observations_osservazioni!AT275)</f>
        <v/>
      </c>
      <c r="M272" t="str">
        <f>TRIM(Funde_observations_osservazioni!F275)</f>
        <v/>
      </c>
      <c r="N272" t="str">
        <f>TRIM(Funde_observations_osservazioni!G275)</f>
        <v/>
      </c>
      <c r="O272" t="str">
        <f>TRIM(Funde_observations_osservazioni!H275)</f>
        <v/>
      </c>
      <c r="P272" s="161" t="str">
        <f>IF(Funde_observations_osservazioni!I275=0, "", TEXT(Funde_observations_osservazioni!I275,"dd/mm/yyyy"))</f>
        <v/>
      </c>
      <c r="Q272" t="str">
        <f>IFERROR(VLOOKUP(Funde_observations_osservazioni!J275,Table32_Datkante[],2,FALSE)&amp;"",  "")</f>
        <v/>
      </c>
      <c r="R272" t="str">
        <f>Funde_observations_osservazioni!K275&amp;""</f>
        <v/>
      </c>
      <c r="S272" t="str">
        <f>Funde_observations_osservazioni!L275&amp;""</f>
        <v/>
      </c>
      <c r="T272" t="str">
        <f>Funde_observations_osservazioni!N275&amp;""</f>
        <v/>
      </c>
      <c r="U272" t="str">
        <f>Funde_observations_osservazioni!O275&amp;""</f>
        <v/>
      </c>
      <c r="V272" t="str">
        <f>Funde_observations_osservazioni!P275&amp;""</f>
        <v/>
      </c>
      <c r="W272" t="str">
        <f ca="1">IFERROR(VLOOKUP(Funde_observations_osservazioni!V275,Table30_Delarze[],2,FALSE)&amp;"", "")</f>
        <v/>
      </c>
      <c r="X272" t="str">
        <f>IFERROR(VLOOKUP(Funde_observations_osservazioni!R275,Table6_Subgrob[],2,FALSE)&amp;"","")</f>
        <v/>
      </c>
      <c r="Y272" t="str">
        <f>IFERROR(VLOOKUP(Funde_observations_osservazioni!S275,#REF!,2,FALSE)&amp;"", "")</f>
        <v/>
      </c>
      <c r="Z272" t="str">
        <f ca="1">IFERROR(VLOOKUP(Funde_observations_osservazioni!W275,Table245_Host_tree[],2,FALSE)&amp;"", "")</f>
        <v/>
      </c>
      <c r="AA272" t="str">
        <f>TRIM(Funde_observations_osservazioni!X275)</f>
        <v/>
      </c>
      <c r="AB272" t="str">
        <f>TRIM(Funde_observations_osservazioni!Y275)</f>
        <v/>
      </c>
      <c r="AC272" t="str">
        <f ca="1">IFERROR(VLOOKUP(Funde_observations_osservazioni!T275,Holzabgr_mapping,2,FALSE)&amp;"", "")</f>
        <v/>
      </c>
      <c r="AD272" t="str">
        <f ca="1">IFERROR(VLOOKUP(Funde_observations_osservazioni!U275,Holzqual_mapping,2,FALSE)&amp;"", "")</f>
        <v/>
      </c>
      <c r="AE272" t="str">
        <f ca="1">IFERROR(VLOOKUP(Funde_observations_osservazioni!Z275,Table24_Near_tree[],2,FALSE)&amp;"", "")</f>
        <v/>
      </c>
      <c r="AF272" t="str">
        <f ca="1">IFERROR(VLOOKUP(Funde_observations_osservazioni!AA275,Table24_Near_tree[],2,FALSE)&amp;"", "")</f>
        <v/>
      </c>
      <c r="AG272" t="str">
        <f ca="1">IFERROR(VLOOKUP(Funde_observations_osservazioni!AB275,Table24_Near_tree[],2,FALSE)&amp;"", "")</f>
        <v/>
      </c>
      <c r="AH272" t="str">
        <f ca="1">IFERROR(VLOOKUP(Funde_observations_osservazioni!AC275,Anzfrk_mapping,2,FALSE)&amp;"", "")</f>
        <v/>
      </c>
      <c r="AI272" t="str">
        <f ca="1">IFERROR(VLOOKUP(Funde_observations_osservazioni!AD275,Sex_stage_mapping,2,FALSE)&amp;"", "")</f>
        <v/>
      </c>
      <c r="AJ272" t="str">
        <f ca="1">IFERROR(VLOOKUP(Funde_observations_osservazioni!AE275,Rust_spore_type_mapping,2,FALSE)&amp;"", "")</f>
        <v/>
      </c>
      <c r="AK272" t="str">
        <f>TRIM(Funde_observations_osservazioni!AU275)</f>
        <v/>
      </c>
      <c r="AL272" t="str">
        <f>TRIM( Funde_observations_osservazioni!AH275)</f>
        <v/>
      </c>
      <c r="AM272" t="str">
        <f>TRIM(Funde_observations_osservazioni!AI275)</f>
        <v/>
      </c>
      <c r="AN272" t="str">
        <f ca="1">IFERROR(VLOOKUP(Funde_observations_osservazioni!AG275,Table28_Herbaria[],2,FALSE)&amp;"", "")</f>
        <v/>
      </c>
      <c r="AO272" t="str">
        <f ca="1">IFERROR(VLOOKUP(Funde_observations_osservazioni!AF275,Beleg_mapping,2,FALSE)&amp;"","")</f>
        <v/>
      </c>
      <c r="AP272" t="str">
        <f>IFERROR(VLOOKUP(Funde_observations_osservazioni!AJ275,Tabelle10_literature[],2,FALSE)&amp;"", "")</f>
        <v/>
      </c>
      <c r="AQ272" t="str">
        <f>TRIM(Funde_observations_osservazioni!AV275)</f>
        <v/>
      </c>
      <c r="AR272" t="str">
        <f ca="1">IFERROR(VLOOKUP(Funde_observations_osservazioni!AK275,Rest_mapping,2,0)&amp;"","")</f>
        <v/>
      </c>
      <c r="AS272" t="str">
        <f ca="1">IFERROR(VLOOKUP(Funde_observations_osservazioni!AL275,Oeff_privat_mapping,2,0)&amp;"","")</f>
        <v/>
      </c>
      <c r="AT272" t="str">
        <f ca="1">IFERROR(VLOOKUP(Funde_observations_osservazioni!AM275,Namen_pub_mapping,2,0)&amp;"","")</f>
        <v/>
      </c>
    </row>
    <row r="273" spans="2:46" x14ac:dyDescent="0.45">
      <c r="B273" t="str">
        <f>TRIM(Funde_observations_osservazioni!B276)</f>
        <v/>
      </c>
      <c r="C273" t="str">
        <f>TRIM(Funde_observations_osservazioni!C276)</f>
        <v/>
      </c>
      <c r="D273" t="str">
        <f>TRIM(Funde_observations_osservazioni!D276)</f>
        <v/>
      </c>
      <c r="E273" t="str">
        <f>TRIM(Funde_observations_osservazioni!AN276)</f>
        <v/>
      </c>
      <c r="F273" t="str">
        <f>TRIM(Funde_observations_osservazioni!AO276)</f>
        <v/>
      </c>
      <c r="G273" t="str">
        <f>TRIM(Funde_observations_osservazioni!AP276)</f>
        <v/>
      </c>
      <c r="H273" t="str">
        <f>TRIM(Funde_observations_osservazioni!AQ276)</f>
        <v/>
      </c>
      <c r="I273" t="str">
        <f>TRIM(Funde_observations_osservazioni!AR276)</f>
        <v/>
      </c>
      <c r="J273" t="str">
        <f>TRIM(Funde_observations_osservazioni!AS276)</f>
        <v/>
      </c>
      <c r="K273" t="str">
        <f>IFERROR(VLOOKUP(Funde_observations_osservazioni!E276,Table31_Praezis[], 2, FALSE)&amp;"", "")</f>
        <v/>
      </c>
      <c r="L273" t="str">
        <f>TRIM(Funde_observations_osservazioni!AT276)</f>
        <v/>
      </c>
      <c r="M273" t="str">
        <f>TRIM(Funde_observations_osservazioni!F276)</f>
        <v/>
      </c>
      <c r="N273" t="str">
        <f>TRIM(Funde_observations_osservazioni!G276)</f>
        <v/>
      </c>
      <c r="O273" t="str">
        <f>TRIM(Funde_observations_osservazioni!H276)</f>
        <v/>
      </c>
      <c r="P273" s="161" t="str">
        <f>IF(Funde_observations_osservazioni!I276=0, "", TEXT(Funde_observations_osservazioni!I276,"dd/mm/yyyy"))</f>
        <v/>
      </c>
      <c r="Q273" t="str">
        <f>IFERROR(VLOOKUP(Funde_observations_osservazioni!J276,Table32_Datkante[],2,FALSE)&amp;"",  "")</f>
        <v/>
      </c>
      <c r="R273" t="str">
        <f>Funde_observations_osservazioni!K276&amp;""</f>
        <v/>
      </c>
      <c r="S273" t="str">
        <f>Funde_observations_osservazioni!L276&amp;""</f>
        <v/>
      </c>
      <c r="T273" t="str">
        <f>Funde_observations_osservazioni!N276&amp;""</f>
        <v/>
      </c>
      <c r="U273" t="str">
        <f>Funde_observations_osservazioni!O276&amp;""</f>
        <v/>
      </c>
      <c r="V273" t="str">
        <f>Funde_observations_osservazioni!P276&amp;""</f>
        <v/>
      </c>
      <c r="W273" t="str">
        <f ca="1">IFERROR(VLOOKUP(Funde_observations_osservazioni!V276,Table30_Delarze[],2,FALSE)&amp;"", "")</f>
        <v/>
      </c>
      <c r="X273" t="str">
        <f>IFERROR(VLOOKUP(Funde_observations_osservazioni!R276,Table6_Subgrob[],2,FALSE)&amp;"","")</f>
        <v/>
      </c>
      <c r="Y273" t="str">
        <f>IFERROR(VLOOKUP(Funde_observations_osservazioni!S276,#REF!,2,FALSE)&amp;"", "")</f>
        <v/>
      </c>
      <c r="Z273" t="str">
        <f ca="1">IFERROR(VLOOKUP(Funde_observations_osservazioni!W276,Table245_Host_tree[],2,FALSE)&amp;"", "")</f>
        <v/>
      </c>
      <c r="AA273" t="str">
        <f>TRIM(Funde_observations_osservazioni!X276)</f>
        <v/>
      </c>
      <c r="AB273" t="str">
        <f>TRIM(Funde_observations_osservazioni!Y276)</f>
        <v/>
      </c>
      <c r="AC273" t="str">
        <f ca="1">IFERROR(VLOOKUP(Funde_observations_osservazioni!T276,Holzabgr_mapping,2,FALSE)&amp;"", "")</f>
        <v/>
      </c>
      <c r="AD273" t="str">
        <f ca="1">IFERROR(VLOOKUP(Funde_observations_osservazioni!U276,Holzqual_mapping,2,FALSE)&amp;"", "")</f>
        <v/>
      </c>
      <c r="AE273" t="str">
        <f ca="1">IFERROR(VLOOKUP(Funde_observations_osservazioni!Z276,Table24_Near_tree[],2,FALSE)&amp;"", "")</f>
        <v/>
      </c>
      <c r="AF273" t="str">
        <f ca="1">IFERROR(VLOOKUP(Funde_observations_osservazioni!AA276,Table24_Near_tree[],2,FALSE)&amp;"", "")</f>
        <v/>
      </c>
      <c r="AG273" t="str">
        <f ca="1">IFERROR(VLOOKUP(Funde_observations_osservazioni!AB276,Table24_Near_tree[],2,FALSE)&amp;"", "")</f>
        <v/>
      </c>
      <c r="AH273" t="str">
        <f ca="1">IFERROR(VLOOKUP(Funde_observations_osservazioni!AC276,Anzfrk_mapping,2,FALSE)&amp;"", "")</f>
        <v/>
      </c>
      <c r="AI273" t="str">
        <f ca="1">IFERROR(VLOOKUP(Funde_observations_osservazioni!AD276,Sex_stage_mapping,2,FALSE)&amp;"", "")</f>
        <v/>
      </c>
      <c r="AJ273" t="str">
        <f ca="1">IFERROR(VLOOKUP(Funde_observations_osservazioni!AE276,Rust_spore_type_mapping,2,FALSE)&amp;"", "")</f>
        <v/>
      </c>
      <c r="AK273" t="str">
        <f>TRIM(Funde_observations_osservazioni!AU276)</f>
        <v/>
      </c>
      <c r="AL273" t="str">
        <f>TRIM( Funde_observations_osservazioni!AH276)</f>
        <v/>
      </c>
      <c r="AM273" t="str">
        <f>TRIM(Funde_observations_osservazioni!AI276)</f>
        <v/>
      </c>
      <c r="AN273" t="str">
        <f ca="1">IFERROR(VLOOKUP(Funde_observations_osservazioni!AG276,Table28_Herbaria[],2,FALSE)&amp;"", "")</f>
        <v/>
      </c>
      <c r="AO273" t="str">
        <f ca="1">IFERROR(VLOOKUP(Funde_observations_osservazioni!AF276,Beleg_mapping,2,FALSE)&amp;"","")</f>
        <v/>
      </c>
      <c r="AP273" t="str">
        <f>IFERROR(VLOOKUP(Funde_observations_osservazioni!AJ276,Tabelle10_literature[],2,FALSE)&amp;"", "")</f>
        <v/>
      </c>
      <c r="AQ273" t="str">
        <f>TRIM(Funde_observations_osservazioni!AV276)</f>
        <v/>
      </c>
      <c r="AR273" t="str">
        <f ca="1">IFERROR(VLOOKUP(Funde_observations_osservazioni!AK276,Rest_mapping,2,0)&amp;"","")</f>
        <v/>
      </c>
      <c r="AS273" t="str">
        <f ca="1">IFERROR(VLOOKUP(Funde_observations_osservazioni!AL276,Oeff_privat_mapping,2,0)&amp;"","")</f>
        <v/>
      </c>
      <c r="AT273" t="str">
        <f ca="1">IFERROR(VLOOKUP(Funde_observations_osservazioni!AM276,Namen_pub_mapping,2,0)&amp;"","")</f>
        <v/>
      </c>
    </row>
    <row r="274" spans="2:46" x14ac:dyDescent="0.45">
      <c r="B274" t="str">
        <f>TRIM(Funde_observations_osservazioni!B277)</f>
        <v/>
      </c>
      <c r="C274" t="str">
        <f>TRIM(Funde_observations_osservazioni!C277)</f>
        <v/>
      </c>
      <c r="D274" t="str">
        <f>TRIM(Funde_observations_osservazioni!D277)</f>
        <v/>
      </c>
      <c r="E274" t="str">
        <f>TRIM(Funde_observations_osservazioni!AN277)</f>
        <v/>
      </c>
      <c r="F274" t="str">
        <f>TRIM(Funde_observations_osservazioni!AO277)</f>
        <v/>
      </c>
      <c r="G274" t="str">
        <f>TRIM(Funde_observations_osservazioni!AP277)</f>
        <v/>
      </c>
      <c r="H274" t="str">
        <f>TRIM(Funde_observations_osservazioni!AQ277)</f>
        <v/>
      </c>
      <c r="I274" t="str">
        <f>TRIM(Funde_observations_osservazioni!AR277)</f>
        <v/>
      </c>
      <c r="J274" t="str">
        <f>TRIM(Funde_observations_osservazioni!AS277)</f>
        <v/>
      </c>
      <c r="K274" t="str">
        <f>IFERROR(VLOOKUP(Funde_observations_osservazioni!E277,Table31_Praezis[], 2, FALSE)&amp;"", "")</f>
        <v/>
      </c>
      <c r="L274" t="str">
        <f>TRIM(Funde_observations_osservazioni!AT277)</f>
        <v/>
      </c>
      <c r="M274" t="str">
        <f>TRIM(Funde_observations_osservazioni!F277)</f>
        <v/>
      </c>
      <c r="N274" t="str">
        <f>TRIM(Funde_observations_osservazioni!G277)</f>
        <v/>
      </c>
      <c r="O274" t="str">
        <f>TRIM(Funde_observations_osservazioni!H277)</f>
        <v/>
      </c>
      <c r="P274" s="161" t="str">
        <f>IF(Funde_observations_osservazioni!I277=0, "", TEXT(Funde_observations_osservazioni!I277,"dd/mm/yyyy"))</f>
        <v/>
      </c>
      <c r="Q274" t="str">
        <f>IFERROR(VLOOKUP(Funde_observations_osservazioni!J277,Table32_Datkante[],2,FALSE)&amp;"",  "")</f>
        <v/>
      </c>
      <c r="R274" t="str">
        <f>Funde_observations_osservazioni!K277&amp;""</f>
        <v/>
      </c>
      <c r="S274" t="str">
        <f>Funde_observations_osservazioni!L277&amp;""</f>
        <v/>
      </c>
      <c r="T274" t="str">
        <f>Funde_observations_osservazioni!N277&amp;""</f>
        <v/>
      </c>
      <c r="U274" t="str">
        <f>Funde_observations_osservazioni!O277&amp;""</f>
        <v/>
      </c>
      <c r="V274" t="str">
        <f>Funde_observations_osservazioni!P277&amp;""</f>
        <v/>
      </c>
      <c r="W274" t="str">
        <f ca="1">IFERROR(VLOOKUP(Funde_observations_osservazioni!V277,Table30_Delarze[],2,FALSE)&amp;"", "")</f>
        <v/>
      </c>
      <c r="X274" t="str">
        <f>IFERROR(VLOOKUP(Funde_observations_osservazioni!R277,Table6_Subgrob[],2,FALSE)&amp;"","")</f>
        <v/>
      </c>
      <c r="Y274" t="str">
        <f>IFERROR(VLOOKUP(Funde_observations_osservazioni!S277,#REF!,2,FALSE)&amp;"", "")</f>
        <v/>
      </c>
      <c r="Z274" t="str">
        <f ca="1">IFERROR(VLOOKUP(Funde_observations_osservazioni!W277,Table245_Host_tree[],2,FALSE)&amp;"", "")</f>
        <v/>
      </c>
      <c r="AA274" t="str">
        <f>TRIM(Funde_observations_osservazioni!X277)</f>
        <v/>
      </c>
      <c r="AB274" t="str">
        <f>TRIM(Funde_observations_osservazioni!Y277)</f>
        <v/>
      </c>
      <c r="AC274" t="str">
        <f ca="1">IFERROR(VLOOKUP(Funde_observations_osservazioni!T277,Holzabgr_mapping,2,FALSE)&amp;"", "")</f>
        <v/>
      </c>
      <c r="AD274" t="str">
        <f ca="1">IFERROR(VLOOKUP(Funde_observations_osservazioni!U277,Holzqual_mapping,2,FALSE)&amp;"", "")</f>
        <v/>
      </c>
      <c r="AE274" t="str">
        <f ca="1">IFERROR(VLOOKUP(Funde_observations_osservazioni!Z277,Table24_Near_tree[],2,FALSE)&amp;"", "")</f>
        <v/>
      </c>
      <c r="AF274" t="str">
        <f ca="1">IFERROR(VLOOKUP(Funde_observations_osservazioni!AA277,Table24_Near_tree[],2,FALSE)&amp;"", "")</f>
        <v/>
      </c>
      <c r="AG274" t="str">
        <f ca="1">IFERROR(VLOOKUP(Funde_observations_osservazioni!AB277,Table24_Near_tree[],2,FALSE)&amp;"", "")</f>
        <v/>
      </c>
      <c r="AH274" t="str">
        <f ca="1">IFERROR(VLOOKUP(Funde_observations_osservazioni!AC277,Anzfrk_mapping,2,FALSE)&amp;"", "")</f>
        <v/>
      </c>
      <c r="AI274" t="str">
        <f ca="1">IFERROR(VLOOKUP(Funde_observations_osservazioni!AD277,Sex_stage_mapping,2,FALSE)&amp;"", "")</f>
        <v/>
      </c>
      <c r="AJ274" t="str">
        <f ca="1">IFERROR(VLOOKUP(Funde_observations_osservazioni!AE277,Rust_spore_type_mapping,2,FALSE)&amp;"", "")</f>
        <v/>
      </c>
      <c r="AK274" t="str">
        <f>TRIM(Funde_observations_osservazioni!AU277)</f>
        <v/>
      </c>
      <c r="AL274" t="str">
        <f>TRIM( Funde_observations_osservazioni!AH277)</f>
        <v/>
      </c>
      <c r="AM274" t="str">
        <f>TRIM(Funde_observations_osservazioni!AI277)</f>
        <v/>
      </c>
      <c r="AN274" t="str">
        <f ca="1">IFERROR(VLOOKUP(Funde_observations_osservazioni!AG277,Table28_Herbaria[],2,FALSE)&amp;"", "")</f>
        <v/>
      </c>
      <c r="AO274" t="str">
        <f ca="1">IFERROR(VLOOKUP(Funde_observations_osservazioni!AF277,Beleg_mapping,2,FALSE)&amp;"","")</f>
        <v/>
      </c>
      <c r="AP274" t="str">
        <f>IFERROR(VLOOKUP(Funde_observations_osservazioni!AJ277,Tabelle10_literature[],2,FALSE)&amp;"", "")</f>
        <v/>
      </c>
      <c r="AQ274" t="str">
        <f>TRIM(Funde_observations_osservazioni!AV277)</f>
        <v/>
      </c>
      <c r="AR274" t="str">
        <f ca="1">IFERROR(VLOOKUP(Funde_observations_osservazioni!AK277,Rest_mapping,2,0)&amp;"","")</f>
        <v/>
      </c>
      <c r="AS274" t="str">
        <f ca="1">IFERROR(VLOOKUP(Funde_observations_osservazioni!AL277,Oeff_privat_mapping,2,0)&amp;"","")</f>
        <v/>
      </c>
      <c r="AT274" t="str">
        <f ca="1">IFERROR(VLOOKUP(Funde_observations_osservazioni!AM277,Namen_pub_mapping,2,0)&amp;"","")</f>
        <v/>
      </c>
    </row>
    <row r="275" spans="2:46" x14ac:dyDescent="0.45">
      <c r="B275" t="str">
        <f>TRIM(Funde_observations_osservazioni!B278)</f>
        <v/>
      </c>
      <c r="C275" t="str">
        <f>TRIM(Funde_observations_osservazioni!C278)</f>
        <v/>
      </c>
      <c r="D275" t="str">
        <f>TRIM(Funde_observations_osservazioni!D278)</f>
        <v/>
      </c>
      <c r="E275" t="str">
        <f>TRIM(Funde_observations_osservazioni!AN278)</f>
        <v/>
      </c>
      <c r="F275" t="str">
        <f>TRIM(Funde_observations_osservazioni!AO278)</f>
        <v/>
      </c>
      <c r="G275" t="str">
        <f>TRIM(Funde_observations_osservazioni!AP278)</f>
        <v/>
      </c>
      <c r="H275" t="str">
        <f>TRIM(Funde_observations_osservazioni!AQ278)</f>
        <v/>
      </c>
      <c r="I275" t="str">
        <f>TRIM(Funde_observations_osservazioni!AR278)</f>
        <v/>
      </c>
      <c r="J275" t="str">
        <f>TRIM(Funde_observations_osservazioni!AS278)</f>
        <v/>
      </c>
      <c r="K275" t="str">
        <f>IFERROR(VLOOKUP(Funde_observations_osservazioni!E278,Table31_Praezis[], 2, FALSE)&amp;"", "")</f>
        <v/>
      </c>
      <c r="L275" t="str">
        <f>TRIM(Funde_observations_osservazioni!AT278)</f>
        <v/>
      </c>
      <c r="M275" t="str">
        <f>TRIM(Funde_observations_osservazioni!F278)</f>
        <v/>
      </c>
      <c r="N275" t="str">
        <f>TRIM(Funde_observations_osservazioni!G278)</f>
        <v/>
      </c>
      <c r="O275" t="str">
        <f>TRIM(Funde_observations_osservazioni!H278)</f>
        <v/>
      </c>
      <c r="P275" s="161" t="str">
        <f>IF(Funde_observations_osservazioni!I278=0, "", TEXT(Funde_observations_osservazioni!I278,"dd/mm/yyyy"))</f>
        <v/>
      </c>
      <c r="Q275" t="str">
        <f>IFERROR(VLOOKUP(Funde_observations_osservazioni!J278,Table32_Datkante[],2,FALSE)&amp;"",  "")</f>
        <v/>
      </c>
      <c r="R275" t="str">
        <f>Funde_observations_osservazioni!K278&amp;""</f>
        <v/>
      </c>
      <c r="S275" t="str">
        <f>Funde_observations_osservazioni!L278&amp;""</f>
        <v/>
      </c>
      <c r="T275" t="str">
        <f>Funde_observations_osservazioni!N278&amp;""</f>
        <v/>
      </c>
      <c r="U275" t="str">
        <f>Funde_observations_osservazioni!O278&amp;""</f>
        <v/>
      </c>
      <c r="V275" t="str">
        <f>Funde_observations_osservazioni!P278&amp;""</f>
        <v/>
      </c>
      <c r="W275" t="str">
        <f ca="1">IFERROR(VLOOKUP(Funde_observations_osservazioni!V278,Table30_Delarze[],2,FALSE)&amp;"", "")</f>
        <v/>
      </c>
      <c r="X275" t="str">
        <f>IFERROR(VLOOKUP(Funde_observations_osservazioni!R278,Table6_Subgrob[],2,FALSE)&amp;"","")</f>
        <v/>
      </c>
      <c r="Y275" t="str">
        <f>IFERROR(VLOOKUP(Funde_observations_osservazioni!S278,#REF!,2,FALSE)&amp;"", "")</f>
        <v/>
      </c>
      <c r="Z275" t="str">
        <f ca="1">IFERROR(VLOOKUP(Funde_observations_osservazioni!W278,Table245_Host_tree[],2,FALSE)&amp;"", "")</f>
        <v/>
      </c>
      <c r="AA275" t="str">
        <f>TRIM(Funde_observations_osservazioni!X278)</f>
        <v/>
      </c>
      <c r="AB275" t="str">
        <f>TRIM(Funde_observations_osservazioni!Y278)</f>
        <v/>
      </c>
      <c r="AC275" t="str">
        <f ca="1">IFERROR(VLOOKUP(Funde_observations_osservazioni!T278,Holzabgr_mapping,2,FALSE)&amp;"", "")</f>
        <v/>
      </c>
      <c r="AD275" t="str">
        <f ca="1">IFERROR(VLOOKUP(Funde_observations_osservazioni!U278,Holzqual_mapping,2,FALSE)&amp;"", "")</f>
        <v/>
      </c>
      <c r="AE275" t="str">
        <f ca="1">IFERROR(VLOOKUP(Funde_observations_osservazioni!Z278,Table24_Near_tree[],2,FALSE)&amp;"", "")</f>
        <v/>
      </c>
      <c r="AF275" t="str">
        <f ca="1">IFERROR(VLOOKUP(Funde_observations_osservazioni!AA278,Table24_Near_tree[],2,FALSE)&amp;"", "")</f>
        <v/>
      </c>
      <c r="AG275" t="str">
        <f ca="1">IFERROR(VLOOKUP(Funde_observations_osservazioni!AB278,Table24_Near_tree[],2,FALSE)&amp;"", "")</f>
        <v/>
      </c>
      <c r="AH275" t="str">
        <f ca="1">IFERROR(VLOOKUP(Funde_observations_osservazioni!AC278,Anzfrk_mapping,2,FALSE)&amp;"", "")</f>
        <v/>
      </c>
      <c r="AI275" t="str">
        <f ca="1">IFERROR(VLOOKUP(Funde_observations_osservazioni!AD278,Sex_stage_mapping,2,FALSE)&amp;"", "")</f>
        <v/>
      </c>
      <c r="AJ275" t="str">
        <f ca="1">IFERROR(VLOOKUP(Funde_observations_osservazioni!AE278,Rust_spore_type_mapping,2,FALSE)&amp;"", "")</f>
        <v/>
      </c>
      <c r="AK275" t="str">
        <f>TRIM(Funde_observations_osservazioni!AU278)</f>
        <v/>
      </c>
      <c r="AL275" t="str">
        <f>TRIM( Funde_observations_osservazioni!AH278)</f>
        <v/>
      </c>
      <c r="AM275" t="str">
        <f>TRIM(Funde_observations_osservazioni!AI278)</f>
        <v/>
      </c>
      <c r="AN275" t="str">
        <f ca="1">IFERROR(VLOOKUP(Funde_observations_osservazioni!AG278,Table28_Herbaria[],2,FALSE)&amp;"", "")</f>
        <v/>
      </c>
      <c r="AO275" t="str">
        <f ca="1">IFERROR(VLOOKUP(Funde_observations_osservazioni!AF278,Beleg_mapping,2,FALSE)&amp;"","")</f>
        <v/>
      </c>
      <c r="AP275" t="str">
        <f>IFERROR(VLOOKUP(Funde_observations_osservazioni!AJ278,Tabelle10_literature[],2,FALSE)&amp;"", "")</f>
        <v/>
      </c>
      <c r="AQ275" t="str">
        <f>TRIM(Funde_observations_osservazioni!AV278)</f>
        <v/>
      </c>
      <c r="AR275" t="str">
        <f ca="1">IFERROR(VLOOKUP(Funde_observations_osservazioni!AK278,Rest_mapping,2,0)&amp;"","")</f>
        <v/>
      </c>
      <c r="AS275" t="str">
        <f ca="1">IFERROR(VLOOKUP(Funde_observations_osservazioni!AL278,Oeff_privat_mapping,2,0)&amp;"","")</f>
        <v/>
      </c>
      <c r="AT275" t="str">
        <f ca="1">IFERROR(VLOOKUP(Funde_observations_osservazioni!AM278,Namen_pub_mapping,2,0)&amp;"","")</f>
        <v/>
      </c>
    </row>
    <row r="276" spans="2:46" x14ac:dyDescent="0.45">
      <c r="B276" t="str">
        <f>TRIM(Funde_observations_osservazioni!B279)</f>
        <v/>
      </c>
      <c r="C276" t="str">
        <f>TRIM(Funde_observations_osservazioni!C279)</f>
        <v/>
      </c>
      <c r="D276" t="str">
        <f>TRIM(Funde_observations_osservazioni!D279)</f>
        <v/>
      </c>
      <c r="E276" t="str">
        <f>TRIM(Funde_observations_osservazioni!AN279)</f>
        <v/>
      </c>
      <c r="F276" t="str">
        <f>TRIM(Funde_observations_osservazioni!AO279)</f>
        <v/>
      </c>
      <c r="G276" t="str">
        <f>TRIM(Funde_observations_osservazioni!AP279)</f>
        <v/>
      </c>
      <c r="H276" t="str">
        <f>TRIM(Funde_observations_osservazioni!AQ279)</f>
        <v/>
      </c>
      <c r="I276" t="str">
        <f>TRIM(Funde_observations_osservazioni!AR279)</f>
        <v/>
      </c>
      <c r="J276" t="str">
        <f>TRIM(Funde_observations_osservazioni!AS279)</f>
        <v/>
      </c>
      <c r="K276" t="str">
        <f>IFERROR(VLOOKUP(Funde_observations_osservazioni!E279,Table31_Praezis[], 2, FALSE)&amp;"", "")</f>
        <v/>
      </c>
      <c r="L276" t="str">
        <f>TRIM(Funde_observations_osservazioni!AT279)</f>
        <v/>
      </c>
      <c r="M276" t="str">
        <f>TRIM(Funde_observations_osservazioni!F279)</f>
        <v/>
      </c>
      <c r="N276" t="str">
        <f>TRIM(Funde_observations_osservazioni!G279)</f>
        <v/>
      </c>
      <c r="O276" t="str">
        <f>TRIM(Funde_observations_osservazioni!H279)</f>
        <v/>
      </c>
      <c r="P276" s="161" t="str">
        <f>IF(Funde_observations_osservazioni!I279=0, "", TEXT(Funde_observations_osservazioni!I279,"dd/mm/yyyy"))</f>
        <v/>
      </c>
      <c r="Q276" t="str">
        <f>IFERROR(VLOOKUP(Funde_observations_osservazioni!J279,Table32_Datkante[],2,FALSE)&amp;"",  "")</f>
        <v/>
      </c>
      <c r="R276" t="str">
        <f>Funde_observations_osservazioni!K279&amp;""</f>
        <v/>
      </c>
      <c r="S276" t="str">
        <f>Funde_observations_osservazioni!L279&amp;""</f>
        <v/>
      </c>
      <c r="T276" t="str">
        <f>Funde_observations_osservazioni!N279&amp;""</f>
        <v/>
      </c>
      <c r="U276" t="str">
        <f>Funde_observations_osservazioni!O279&amp;""</f>
        <v/>
      </c>
      <c r="V276" t="str">
        <f>Funde_observations_osservazioni!P279&amp;""</f>
        <v/>
      </c>
      <c r="W276" t="str">
        <f ca="1">IFERROR(VLOOKUP(Funde_observations_osservazioni!V279,Table30_Delarze[],2,FALSE)&amp;"", "")</f>
        <v/>
      </c>
      <c r="X276" t="str">
        <f>IFERROR(VLOOKUP(Funde_observations_osservazioni!R279,Table6_Subgrob[],2,FALSE)&amp;"","")</f>
        <v/>
      </c>
      <c r="Y276" t="str">
        <f>IFERROR(VLOOKUP(Funde_observations_osservazioni!S279,#REF!,2,FALSE)&amp;"", "")</f>
        <v/>
      </c>
      <c r="Z276" t="str">
        <f ca="1">IFERROR(VLOOKUP(Funde_observations_osservazioni!W279,Table245_Host_tree[],2,FALSE)&amp;"", "")</f>
        <v/>
      </c>
      <c r="AA276" t="str">
        <f>TRIM(Funde_observations_osservazioni!X279)</f>
        <v/>
      </c>
      <c r="AB276" t="str">
        <f>TRIM(Funde_observations_osservazioni!Y279)</f>
        <v/>
      </c>
      <c r="AC276" t="str">
        <f ca="1">IFERROR(VLOOKUP(Funde_observations_osservazioni!T279,Holzabgr_mapping,2,FALSE)&amp;"", "")</f>
        <v/>
      </c>
      <c r="AD276" t="str">
        <f ca="1">IFERROR(VLOOKUP(Funde_observations_osservazioni!U279,Holzqual_mapping,2,FALSE)&amp;"", "")</f>
        <v/>
      </c>
      <c r="AE276" t="str">
        <f ca="1">IFERROR(VLOOKUP(Funde_observations_osservazioni!Z279,Table24_Near_tree[],2,FALSE)&amp;"", "")</f>
        <v/>
      </c>
      <c r="AF276" t="str">
        <f ca="1">IFERROR(VLOOKUP(Funde_observations_osservazioni!AA279,Table24_Near_tree[],2,FALSE)&amp;"", "")</f>
        <v/>
      </c>
      <c r="AG276" t="str">
        <f ca="1">IFERROR(VLOOKUP(Funde_observations_osservazioni!AB279,Table24_Near_tree[],2,FALSE)&amp;"", "")</f>
        <v/>
      </c>
      <c r="AH276" t="str">
        <f ca="1">IFERROR(VLOOKUP(Funde_observations_osservazioni!AC279,Anzfrk_mapping,2,FALSE)&amp;"", "")</f>
        <v/>
      </c>
      <c r="AI276" t="str">
        <f ca="1">IFERROR(VLOOKUP(Funde_observations_osservazioni!AD279,Sex_stage_mapping,2,FALSE)&amp;"", "")</f>
        <v/>
      </c>
      <c r="AJ276" t="str">
        <f ca="1">IFERROR(VLOOKUP(Funde_observations_osservazioni!AE279,Rust_spore_type_mapping,2,FALSE)&amp;"", "")</f>
        <v/>
      </c>
      <c r="AK276" t="str">
        <f>TRIM(Funde_observations_osservazioni!AU279)</f>
        <v/>
      </c>
      <c r="AL276" t="str">
        <f>TRIM( Funde_observations_osservazioni!AH279)</f>
        <v/>
      </c>
      <c r="AM276" t="str">
        <f>TRIM(Funde_observations_osservazioni!AI279)</f>
        <v/>
      </c>
      <c r="AN276" t="str">
        <f ca="1">IFERROR(VLOOKUP(Funde_observations_osservazioni!AG279,Table28_Herbaria[],2,FALSE)&amp;"", "")</f>
        <v/>
      </c>
      <c r="AO276" t="str">
        <f ca="1">IFERROR(VLOOKUP(Funde_observations_osservazioni!AF279,Beleg_mapping,2,FALSE)&amp;"","")</f>
        <v/>
      </c>
      <c r="AP276" t="str">
        <f>IFERROR(VLOOKUP(Funde_observations_osservazioni!AJ279,Tabelle10_literature[],2,FALSE)&amp;"", "")</f>
        <v/>
      </c>
      <c r="AQ276" t="str">
        <f>TRIM(Funde_observations_osservazioni!AV279)</f>
        <v/>
      </c>
      <c r="AR276" t="str">
        <f ca="1">IFERROR(VLOOKUP(Funde_observations_osservazioni!AK279,Rest_mapping,2,0)&amp;"","")</f>
        <v/>
      </c>
      <c r="AS276" t="str">
        <f ca="1">IFERROR(VLOOKUP(Funde_observations_osservazioni!AL279,Oeff_privat_mapping,2,0)&amp;"","")</f>
        <v/>
      </c>
      <c r="AT276" t="str">
        <f ca="1">IFERROR(VLOOKUP(Funde_observations_osservazioni!AM279,Namen_pub_mapping,2,0)&amp;"","")</f>
        <v/>
      </c>
    </row>
    <row r="277" spans="2:46" x14ac:dyDescent="0.45">
      <c r="B277" t="str">
        <f>TRIM(Funde_observations_osservazioni!B280)</f>
        <v/>
      </c>
      <c r="C277" t="str">
        <f>TRIM(Funde_observations_osservazioni!C280)</f>
        <v/>
      </c>
      <c r="D277" t="str">
        <f>TRIM(Funde_observations_osservazioni!D280)</f>
        <v/>
      </c>
      <c r="E277" t="str">
        <f>TRIM(Funde_observations_osservazioni!AN280)</f>
        <v/>
      </c>
      <c r="F277" t="str">
        <f>TRIM(Funde_observations_osservazioni!AO280)</f>
        <v/>
      </c>
      <c r="G277" t="str">
        <f>TRIM(Funde_observations_osservazioni!AP280)</f>
        <v/>
      </c>
      <c r="H277" t="str">
        <f>TRIM(Funde_observations_osservazioni!AQ280)</f>
        <v/>
      </c>
      <c r="I277" t="str">
        <f>TRIM(Funde_observations_osservazioni!AR280)</f>
        <v/>
      </c>
      <c r="J277" t="str">
        <f>TRIM(Funde_observations_osservazioni!AS280)</f>
        <v/>
      </c>
      <c r="K277" t="str">
        <f>IFERROR(VLOOKUP(Funde_observations_osservazioni!E280,Table31_Praezis[], 2, FALSE)&amp;"", "")</f>
        <v/>
      </c>
      <c r="L277" t="str">
        <f>TRIM(Funde_observations_osservazioni!AT280)</f>
        <v/>
      </c>
      <c r="M277" t="str">
        <f>TRIM(Funde_observations_osservazioni!F280)</f>
        <v/>
      </c>
      <c r="N277" t="str">
        <f>TRIM(Funde_observations_osservazioni!G280)</f>
        <v/>
      </c>
      <c r="O277" t="str">
        <f>TRIM(Funde_observations_osservazioni!H280)</f>
        <v/>
      </c>
      <c r="P277" s="161" t="str">
        <f>IF(Funde_observations_osservazioni!I280=0, "", TEXT(Funde_observations_osservazioni!I280,"dd/mm/yyyy"))</f>
        <v/>
      </c>
      <c r="Q277" t="str">
        <f>IFERROR(VLOOKUP(Funde_observations_osservazioni!J280,Table32_Datkante[],2,FALSE)&amp;"",  "")</f>
        <v/>
      </c>
      <c r="R277" t="str">
        <f>Funde_observations_osservazioni!K280&amp;""</f>
        <v/>
      </c>
      <c r="S277" t="str">
        <f>Funde_observations_osservazioni!L280&amp;""</f>
        <v/>
      </c>
      <c r="T277" t="str">
        <f>Funde_observations_osservazioni!N280&amp;""</f>
        <v/>
      </c>
      <c r="U277" t="str">
        <f>Funde_observations_osservazioni!O280&amp;""</f>
        <v/>
      </c>
      <c r="V277" t="str">
        <f>Funde_observations_osservazioni!P280&amp;""</f>
        <v/>
      </c>
      <c r="W277" t="str">
        <f ca="1">IFERROR(VLOOKUP(Funde_observations_osservazioni!V280,Table30_Delarze[],2,FALSE)&amp;"", "")</f>
        <v/>
      </c>
      <c r="X277" t="str">
        <f>IFERROR(VLOOKUP(Funde_observations_osservazioni!R280,Table6_Subgrob[],2,FALSE)&amp;"","")</f>
        <v/>
      </c>
      <c r="Y277" t="str">
        <f>IFERROR(VLOOKUP(Funde_observations_osservazioni!S280,#REF!,2,FALSE)&amp;"", "")</f>
        <v/>
      </c>
      <c r="Z277" t="str">
        <f ca="1">IFERROR(VLOOKUP(Funde_observations_osservazioni!W280,Table245_Host_tree[],2,FALSE)&amp;"", "")</f>
        <v/>
      </c>
      <c r="AA277" t="str">
        <f>TRIM(Funde_observations_osservazioni!X280)</f>
        <v/>
      </c>
      <c r="AB277" t="str">
        <f>TRIM(Funde_observations_osservazioni!Y280)</f>
        <v/>
      </c>
      <c r="AC277" t="str">
        <f ca="1">IFERROR(VLOOKUP(Funde_observations_osservazioni!T280,Holzabgr_mapping,2,FALSE)&amp;"", "")</f>
        <v/>
      </c>
      <c r="AD277" t="str">
        <f ca="1">IFERROR(VLOOKUP(Funde_observations_osservazioni!U280,Holzqual_mapping,2,FALSE)&amp;"", "")</f>
        <v/>
      </c>
      <c r="AE277" t="str">
        <f ca="1">IFERROR(VLOOKUP(Funde_observations_osservazioni!Z280,Table24_Near_tree[],2,FALSE)&amp;"", "")</f>
        <v/>
      </c>
      <c r="AF277" t="str">
        <f ca="1">IFERROR(VLOOKUP(Funde_observations_osservazioni!AA280,Table24_Near_tree[],2,FALSE)&amp;"", "")</f>
        <v/>
      </c>
      <c r="AG277" t="str">
        <f ca="1">IFERROR(VLOOKUP(Funde_observations_osservazioni!AB280,Table24_Near_tree[],2,FALSE)&amp;"", "")</f>
        <v/>
      </c>
      <c r="AH277" t="str">
        <f ca="1">IFERROR(VLOOKUP(Funde_observations_osservazioni!AC280,Anzfrk_mapping,2,FALSE)&amp;"", "")</f>
        <v/>
      </c>
      <c r="AI277" t="str">
        <f ca="1">IFERROR(VLOOKUP(Funde_observations_osservazioni!AD280,Sex_stage_mapping,2,FALSE)&amp;"", "")</f>
        <v/>
      </c>
      <c r="AJ277" t="str">
        <f ca="1">IFERROR(VLOOKUP(Funde_observations_osservazioni!AE280,Rust_spore_type_mapping,2,FALSE)&amp;"", "")</f>
        <v/>
      </c>
      <c r="AK277" t="str">
        <f>TRIM(Funde_observations_osservazioni!AU280)</f>
        <v/>
      </c>
      <c r="AL277" t="str">
        <f>TRIM( Funde_observations_osservazioni!AH280)</f>
        <v/>
      </c>
      <c r="AM277" t="str">
        <f>TRIM(Funde_observations_osservazioni!AI280)</f>
        <v/>
      </c>
      <c r="AN277" t="str">
        <f ca="1">IFERROR(VLOOKUP(Funde_observations_osservazioni!AG280,Table28_Herbaria[],2,FALSE)&amp;"", "")</f>
        <v/>
      </c>
      <c r="AO277" t="str">
        <f ca="1">IFERROR(VLOOKUP(Funde_observations_osservazioni!AF280,Beleg_mapping,2,FALSE)&amp;"","")</f>
        <v/>
      </c>
      <c r="AP277" t="str">
        <f>IFERROR(VLOOKUP(Funde_observations_osservazioni!AJ280,Tabelle10_literature[],2,FALSE)&amp;"", "")</f>
        <v/>
      </c>
      <c r="AQ277" t="str">
        <f>TRIM(Funde_observations_osservazioni!AV280)</f>
        <v/>
      </c>
      <c r="AR277" t="str">
        <f ca="1">IFERROR(VLOOKUP(Funde_observations_osservazioni!AK280,Rest_mapping,2,0)&amp;"","")</f>
        <v/>
      </c>
      <c r="AS277" t="str">
        <f ca="1">IFERROR(VLOOKUP(Funde_observations_osservazioni!AL280,Oeff_privat_mapping,2,0)&amp;"","")</f>
        <v/>
      </c>
      <c r="AT277" t="str">
        <f ca="1">IFERROR(VLOOKUP(Funde_observations_osservazioni!AM280,Namen_pub_mapping,2,0)&amp;"","")</f>
        <v/>
      </c>
    </row>
    <row r="278" spans="2:46" x14ac:dyDescent="0.45">
      <c r="B278" t="str">
        <f>TRIM(Funde_observations_osservazioni!B281)</f>
        <v/>
      </c>
      <c r="C278" t="str">
        <f>TRIM(Funde_observations_osservazioni!C281)</f>
        <v/>
      </c>
      <c r="D278" t="str">
        <f>TRIM(Funde_observations_osservazioni!D281)</f>
        <v/>
      </c>
      <c r="E278" t="str">
        <f>TRIM(Funde_observations_osservazioni!AN281)</f>
        <v/>
      </c>
      <c r="F278" t="str">
        <f>TRIM(Funde_observations_osservazioni!AO281)</f>
        <v/>
      </c>
      <c r="G278" t="str">
        <f>TRIM(Funde_observations_osservazioni!AP281)</f>
        <v/>
      </c>
      <c r="H278" t="str">
        <f>TRIM(Funde_observations_osservazioni!AQ281)</f>
        <v/>
      </c>
      <c r="I278" t="str">
        <f>TRIM(Funde_observations_osservazioni!AR281)</f>
        <v/>
      </c>
      <c r="J278" t="str">
        <f>TRIM(Funde_observations_osservazioni!AS281)</f>
        <v/>
      </c>
      <c r="K278" t="str">
        <f>IFERROR(VLOOKUP(Funde_observations_osservazioni!E281,Table31_Praezis[], 2, FALSE)&amp;"", "")</f>
        <v/>
      </c>
      <c r="L278" t="str">
        <f>TRIM(Funde_observations_osservazioni!AT281)</f>
        <v/>
      </c>
      <c r="M278" t="str">
        <f>TRIM(Funde_observations_osservazioni!F281)</f>
        <v/>
      </c>
      <c r="N278" t="str">
        <f>TRIM(Funde_observations_osservazioni!G281)</f>
        <v/>
      </c>
      <c r="O278" t="str">
        <f>TRIM(Funde_observations_osservazioni!H281)</f>
        <v/>
      </c>
      <c r="P278" s="161" t="str">
        <f>IF(Funde_observations_osservazioni!I281=0, "", TEXT(Funde_observations_osservazioni!I281,"dd/mm/yyyy"))</f>
        <v/>
      </c>
      <c r="Q278" t="str">
        <f>IFERROR(VLOOKUP(Funde_observations_osservazioni!J281,Table32_Datkante[],2,FALSE)&amp;"",  "")</f>
        <v/>
      </c>
      <c r="R278" t="str">
        <f>Funde_observations_osservazioni!K281&amp;""</f>
        <v/>
      </c>
      <c r="S278" t="str">
        <f>Funde_observations_osservazioni!L281&amp;""</f>
        <v/>
      </c>
      <c r="T278" t="str">
        <f>Funde_observations_osservazioni!N281&amp;""</f>
        <v/>
      </c>
      <c r="U278" t="str">
        <f>Funde_observations_osservazioni!O281&amp;""</f>
        <v/>
      </c>
      <c r="V278" t="str">
        <f>Funde_observations_osservazioni!P281&amp;""</f>
        <v/>
      </c>
      <c r="W278" t="str">
        <f ca="1">IFERROR(VLOOKUP(Funde_observations_osservazioni!V281,Table30_Delarze[],2,FALSE)&amp;"", "")</f>
        <v/>
      </c>
      <c r="X278" t="str">
        <f>IFERROR(VLOOKUP(Funde_observations_osservazioni!R281,Table6_Subgrob[],2,FALSE)&amp;"","")</f>
        <v/>
      </c>
      <c r="Y278" t="str">
        <f>IFERROR(VLOOKUP(Funde_observations_osservazioni!S281,#REF!,2,FALSE)&amp;"", "")</f>
        <v/>
      </c>
      <c r="Z278" t="str">
        <f ca="1">IFERROR(VLOOKUP(Funde_observations_osservazioni!W281,Table245_Host_tree[],2,FALSE)&amp;"", "")</f>
        <v/>
      </c>
      <c r="AA278" t="str">
        <f>TRIM(Funde_observations_osservazioni!X281)</f>
        <v/>
      </c>
      <c r="AB278" t="str">
        <f>TRIM(Funde_observations_osservazioni!Y281)</f>
        <v/>
      </c>
      <c r="AC278" t="str">
        <f ca="1">IFERROR(VLOOKUP(Funde_observations_osservazioni!T281,Holzabgr_mapping,2,FALSE)&amp;"", "")</f>
        <v/>
      </c>
      <c r="AD278" t="str">
        <f ca="1">IFERROR(VLOOKUP(Funde_observations_osservazioni!U281,Holzqual_mapping,2,FALSE)&amp;"", "")</f>
        <v/>
      </c>
      <c r="AE278" t="str">
        <f ca="1">IFERROR(VLOOKUP(Funde_observations_osservazioni!Z281,Table24_Near_tree[],2,FALSE)&amp;"", "")</f>
        <v/>
      </c>
      <c r="AF278" t="str">
        <f ca="1">IFERROR(VLOOKUP(Funde_observations_osservazioni!AA281,Table24_Near_tree[],2,FALSE)&amp;"", "")</f>
        <v/>
      </c>
      <c r="AG278" t="str">
        <f ca="1">IFERROR(VLOOKUP(Funde_observations_osservazioni!AB281,Table24_Near_tree[],2,FALSE)&amp;"", "")</f>
        <v/>
      </c>
      <c r="AH278" t="str">
        <f ca="1">IFERROR(VLOOKUP(Funde_observations_osservazioni!AC281,Anzfrk_mapping,2,FALSE)&amp;"", "")</f>
        <v/>
      </c>
      <c r="AI278" t="str">
        <f ca="1">IFERROR(VLOOKUP(Funde_observations_osservazioni!AD281,Sex_stage_mapping,2,FALSE)&amp;"", "")</f>
        <v/>
      </c>
      <c r="AJ278" t="str">
        <f ca="1">IFERROR(VLOOKUP(Funde_observations_osservazioni!AE281,Rust_spore_type_mapping,2,FALSE)&amp;"", "")</f>
        <v/>
      </c>
      <c r="AK278" t="str">
        <f>TRIM(Funde_observations_osservazioni!AU281)</f>
        <v/>
      </c>
      <c r="AL278" t="str">
        <f>TRIM( Funde_observations_osservazioni!AH281)</f>
        <v/>
      </c>
      <c r="AM278" t="str">
        <f>TRIM(Funde_observations_osservazioni!AI281)</f>
        <v/>
      </c>
      <c r="AN278" t="str">
        <f ca="1">IFERROR(VLOOKUP(Funde_observations_osservazioni!AG281,Table28_Herbaria[],2,FALSE)&amp;"", "")</f>
        <v/>
      </c>
      <c r="AO278" t="str">
        <f ca="1">IFERROR(VLOOKUP(Funde_observations_osservazioni!AF281,Beleg_mapping,2,FALSE)&amp;"","")</f>
        <v/>
      </c>
      <c r="AP278" t="str">
        <f>IFERROR(VLOOKUP(Funde_observations_osservazioni!AJ281,Tabelle10_literature[],2,FALSE)&amp;"", "")</f>
        <v/>
      </c>
      <c r="AQ278" t="str">
        <f>TRIM(Funde_observations_osservazioni!AV281)</f>
        <v/>
      </c>
      <c r="AR278" t="str">
        <f ca="1">IFERROR(VLOOKUP(Funde_observations_osservazioni!AK281,Rest_mapping,2,0)&amp;"","")</f>
        <v/>
      </c>
      <c r="AS278" t="str">
        <f ca="1">IFERROR(VLOOKUP(Funde_observations_osservazioni!AL281,Oeff_privat_mapping,2,0)&amp;"","")</f>
        <v/>
      </c>
      <c r="AT278" t="str">
        <f ca="1">IFERROR(VLOOKUP(Funde_observations_osservazioni!AM281,Namen_pub_mapping,2,0)&amp;"","")</f>
        <v/>
      </c>
    </row>
    <row r="279" spans="2:46" x14ac:dyDescent="0.45">
      <c r="B279" t="str">
        <f>TRIM(Funde_observations_osservazioni!B282)</f>
        <v/>
      </c>
      <c r="C279" t="str">
        <f>TRIM(Funde_observations_osservazioni!C282)</f>
        <v/>
      </c>
      <c r="D279" t="str">
        <f>TRIM(Funde_observations_osservazioni!D282)</f>
        <v/>
      </c>
      <c r="E279" t="str">
        <f>TRIM(Funde_observations_osservazioni!AN282)</f>
        <v/>
      </c>
      <c r="F279" t="str">
        <f>TRIM(Funde_observations_osservazioni!AO282)</f>
        <v/>
      </c>
      <c r="G279" t="str">
        <f>TRIM(Funde_observations_osservazioni!AP282)</f>
        <v/>
      </c>
      <c r="H279" t="str">
        <f>TRIM(Funde_observations_osservazioni!AQ282)</f>
        <v/>
      </c>
      <c r="I279" t="str">
        <f>TRIM(Funde_observations_osservazioni!AR282)</f>
        <v/>
      </c>
      <c r="J279" t="str">
        <f>TRIM(Funde_observations_osservazioni!AS282)</f>
        <v/>
      </c>
      <c r="K279" t="str">
        <f>IFERROR(VLOOKUP(Funde_observations_osservazioni!E282,Table31_Praezis[], 2, FALSE)&amp;"", "")</f>
        <v/>
      </c>
      <c r="L279" t="str">
        <f>TRIM(Funde_observations_osservazioni!AT282)</f>
        <v/>
      </c>
      <c r="M279" t="str">
        <f>TRIM(Funde_observations_osservazioni!F282)</f>
        <v/>
      </c>
      <c r="N279" t="str">
        <f>TRIM(Funde_observations_osservazioni!G282)</f>
        <v/>
      </c>
      <c r="O279" t="str">
        <f>TRIM(Funde_observations_osservazioni!H282)</f>
        <v/>
      </c>
      <c r="P279" s="161" t="str">
        <f>IF(Funde_observations_osservazioni!I282=0, "", TEXT(Funde_observations_osservazioni!I282,"dd/mm/yyyy"))</f>
        <v/>
      </c>
      <c r="Q279" t="str">
        <f>IFERROR(VLOOKUP(Funde_observations_osservazioni!J282,Table32_Datkante[],2,FALSE)&amp;"",  "")</f>
        <v/>
      </c>
      <c r="R279" t="str">
        <f>Funde_observations_osservazioni!K282&amp;""</f>
        <v/>
      </c>
      <c r="S279" t="str">
        <f>Funde_observations_osservazioni!L282&amp;""</f>
        <v/>
      </c>
      <c r="T279" t="str">
        <f>Funde_observations_osservazioni!N282&amp;""</f>
        <v/>
      </c>
      <c r="U279" t="str">
        <f>Funde_observations_osservazioni!O282&amp;""</f>
        <v/>
      </c>
      <c r="V279" t="str">
        <f>Funde_observations_osservazioni!P282&amp;""</f>
        <v/>
      </c>
      <c r="W279" t="str">
        <f ca="1">IFERROR(VLOOKUP(Funde_observations_osservazioni!V282,Table30_Delarze[],2,FALSE)&amp;"", "")</f>
        <v/>
      </c>
      <c r="X279" t="str">
        <f>IFERROR(VLOOKUP(Funde_observations_osservazioni!R282,Table6_Subgrob[],2,FALSE)&amp;"","")</f>
        <v/>
      </c>
      <c r="Y279" t="str">
        <f>IFERROR(VLOOKUP(Funde_observations_osservazioni!S282,#REF!,2,FALSE)&amp;"", "")</f>
        <v/>
      </c>
      <c r="Z279" t="str">
        <f ca="1">IFERROR(VLOOKUP(Funde_observations_osservazioni!W282,Table245_Host_tree[],2,FALSE)&amp;"", "")</f>
        <v/>
      </c>
      <c r="AA279" t="str">
        <f>TRIM(Funde_observations_osservazioni!X282)</f>
        <v/>
      </c>
      <c r="AB279" t="str">
        <f>TRIM(Funde_observations_osservazioni!Y282)</f>
        <v/>
      </c>
      <c r="AC279" t="str">
        <f ca="1">IFERROR(VLOOKUP(Funde_observations_osservazioni!T282,Holzabgr_mapping,2,FALSE)&amp;"", "")</f>
        <v/>
      </c>
      <c r="AD279" t="str">
        <f ca="1">IFERROR(VLOOKUP(Funde_observations_osservazioni!U282,Holzqual_mapping,2,FALSE)&amp;"", "")</f>
        <v/>
      </c>
      <c r="AE279" t="str">
        <f ca="1">IFERROR(VLOOKUP(Funde_observations_osservazioni!Z282,Table24_Near_tree[],2,FALSE)&amp;"", "")</f>
        <v/>
      </c>
      <c r="AF279" t="str">
        <f ca="1">IFERROR(VLOOKUP(Funde_observations_osservazioni!AA282,Table24_Near_tree[],2,FALSE)&amp;"", "")</f>
        <v/>
      </c>
      <c r="AG279" t="str">
        <f ca="1">IFERROR(VLOOKUP(Funde_observations_osservazioni!AB282,Table24_Near_tree[],2,FALSE)&amp;"", "")</f>
        <v/>
      </c>
      <c r="AH279" t="str">
        <f ca="1">IFERROR(VLOOKUP(Funde_observations_osservazioni!AC282,Anzfrk_mapping,2,FALSE)&amp;"", "")</f>
        <v/>
      </c>
      <c r="AI279" t="str">
        <f ca="1">IFERROR(VLOOKUP(Funde_observations_osservazioni!AD282,Sex_stage_mapping,2,FALSE)&amp;"", "")</f>
        <v/>
      </c>
      <c r="AJ279" t="str">
        <f ca="1">IFERROR(VLOOKUP(Funde_observations_osservazioni!AE282,Rust_spore_type_mapping,2,FALSE)&amp;"", "")</f>
        <v/>
      </c>
      <c r="AK279" t="str">
        <f>TRIM(Funde_observations_osservazioni!AU282)</f>
        <v/>
      </c>
      <c r="AL279" t="str">
        <f>TRIM( Funde_observations_osservazioni!AH282)</f>
        <v/>
      </c>
      <c r="AM279" t="str">
        <f>TRIM(Funde_observations_osservazioni!AI282)</f>
        <v/>
      </c>
      <c r="AN279" t="str">
        <f ca="1">IFERROR(VLOOKUP(Funde_observations_osservazioni!AG282,Table28_Herbaria[],2,FALSE)&amp;"", "")</f>
        <v/>
      </c>
      <c r="AO279" t="str">
        <f ca="1">IFERROR(VLOOKUP(Funde_observations_osservazioni!AF282,Beleg_mapping,2,FALSE)&amp;"","")</f>
        <v/>
      </c>
      <c r="AP279" t="str">
        <f>IFERROR(VLOOKUP(Funde_observations_osservazioni!AJ282,Tabelle10_literature[],2,FALSE)&amp;"", "")</f>
        <v/>
      </c>
      <c r="AQ279" t="str">
        <f>TRIM(Funde_observations_osservazioni!AV282)</f>
        <v/>
      </c>
      <c r="AR279" t="str">
        <f ca="1">IFERROR(VLOOKUP(Funde_observations_osservazioni!AK282,Rest_mapping,2,0)&amp;"","")</f>
        <v/>
      </c>
      <c r="AS279" t="str">
        <f ca="1">IFERROR(VLOOKUP(Funde_observations_osservazioni!AL282,Oeff_privat_mapping,2,0)&amp;"","")</f>
        <v/>
      </c>
      <c r="AT279" t="str">
        <f ca="1">IFERROR(VLOOKUP(Funde_observations_osservazioni!AM282,Namen_pub_mapping,2,0)&amp;"","")</f>
        <v/>
      </c>
    </row>
    <row r="280" spans="2:46" x14ac:dyDescent="0.45">
      <c r="B280" t="str">
        <f>TRIM(Funde_observations_osservazioni!B283)</f>
        <v/>
      </c>
      <c r="C280" t="str">
        <f>TRIM(Funde_observations_osservazioni!C283)</f>
        <v/>
      </c>
      <c r="D280" t="str">
        <f>TRIM(Funde_observations_osservazioni!D283)</f>
        <v/>
      </c>
      <c r="E280" t="str">
        <f>TRIM(Funde_observations_osservazioni!AN283)</f>
        <v/>
      </c>
      <c r="F280" t="str">
        <f>TRIM(Funde_observations_osservazioni!AO283)</f>
        <v/>
      </c>
      <c r="G280" t="str">
        <f>TRIM(Funde_observations_osservazioni!AP283)</f>
        <v/>
      </c>
      <c r="H280" t="str">
        <f>TRIM(Funde_observations_osservazioni!AQ283)</f>
        <v/>
      </c>
      <c r="I280" t="str">
        <f>TRIM(Funde_observations_osservazioni!AR283)</f>
        <v/>
      </c>
      <c r="J280" t="str">
        <f>TRIM(Funde_observations_osservazioni!AS283)</f>
        <v/>
      </c>
      <c r="K280" t="str">
        <f>IFERROR(VLOOKUP(Funde_observations_osservazioni!E283,Table31_Praezis[], 2, FALSE)&amp;"", "")</f>
        <v/>
      </c>
      <c r="L280" t="str">
        <f>TRIM(Funde_observations_osservazioni!AT283)</f>
        <v/>
      </c>
      <c r="M280" t="str">
        <f>TRIM(Funde_observations_osservazioni!F283)</f>
        <v/>
      </c>
      <c r="N280" t="str">
        <f>TRIM(Funde_observations_osservazioni!G283)</f>
        <v/>
      </c>
      <c r="O280" t="str">
        <f>TRIM(Funde_observations_osservazioni!H283)</f>
        <v/>
      </c>
      <c r="P280" s="161" t="str">
        <f>IF(Funde_observations_osservazioni!I283=0, "", TEXT(Funde_observations_osservazioni!I283,"dd/mm/yyyy"))</f>
        <v/>
      </c>
      <c r="Q280" t="str">
        <f>IFERROR(VLOOKUP(Funde_observations_osservazioni!J283,Table32_Datkante[],2,FALSE)&amp;"",  "")</f>
        <v/>
      </c>
      <c r="R280" t="str">
        <f>Funde_observations_osservazioni!K283&amp;""</f>
        <v/>
      </c>
      <c r="S280" t="str">
        <f>Funde_observations_osservazioni!L283&amp;""</f>
        <v/>
      </c>
      <c r="T280" t="str">
        <f>Funde_observations_osservazioni!N283&amp;""</f>
        <v/>
      </c>
      <c r="U280" t="str">
        <f>Funde_observations_osservazioni!O283&amp;""</f>
        <v/>
      </c>
      <c r="V280" t="str">
        <f>Funde_observations_osservazioni!P283&amp;""</f>
        <v/>
      </c>
      <c r="W280" t="str">
        <f ca="1">IFERROR(VLOOKUP(Funde_observations_osservazioni!V283,Table30_Delarze[],2,FALSE)&amp;"", "")</f>
        <v/>
      </c>
      <c r="X280" t="str">
        <f>IFERROR(VLOOKUP(Funde_observations_osservazioni!R283,Table6_Subgrob[],2,FALSE)&amp;"","")</f>
        <v/>
      </c>
      <c r="Y280" t="str">
        <f>IFERROR(VLOOKUP(Funde_observations_osservazioni!S283,#REF!,2,FALSE)&amp;"", "")</f>
        <v/>
      </c>
      <c r="Z280" t="str">
        <f ca="1">IFERROR(VLOOKUP(Funde_observations_osservazioni!W283,Table245_Host_tree[],2,FALSE)&amp;"", "")</f>
        <v/>
      </c>
      <c r="AA280" t="str">
        <f>TRIM(Funde_observations_osservazioni!X283)</f>
        <v/>
      </c>
      <c r="AB280" t="str">
        <f>TRIM(Funde_observations_osservazioni!Y283)</f>
        <v/>
      </c>
      <c r="AC280" t="str">
        <f ca="1">IFERROR(VLOOKUP(Funde_observations_osservazioni!T283,Holzabgr_mapping,2,FALSE)&amp;"", "")</f>
        <v/>
      </c>
      <c r="AD280" t="str">
        <f ca="1">IFERROR(VLOOKUP(Funde_observations_osservazioni!U283,Holzqual_mapping,2,FALSE)&amp;"", "")</f>
        <v/>
      </c>
      <c r="AE280" t="str">
        <f ca="1">IFERROR(VLOOKUP(Funde_observations_osservazioni!Z283,Table24_Near_tree[],2,FALSE)&amp;"", "")</f>
        <v/>
      </c>
      <c r="AF280" t="str">
        <f ca="1">IFERROR(VLOOKUP(Funde_observations_osservazioni!AA283,Table24_Near_tree[],2,FALSE)&amp;"", "")</f>
        <v/>
      </c>
      <c r="AG280" t="str">
        <f ca="1">IFERROR(VLOOKUP(Funde_observations_osservazioni!AB283,Table24_Near_tree[],2,FALSE)&amp;"", "")</f>
        <v/>
      </c>
      <c r="AH280" t="str">
        <f ca="1">IFERROR(VLOOKUP(Funde_observations_osservazioni!AC283,Anzfrk_mapping,2,FALSE)&amp;"", "")</f>
        <v/>
      </c>
      <c r="AI280" t="str">
        <f ca="1">IFERROR(VLOOKUP(Funde_observations_osservazioni!AD283,Sex_stage_mapping,2,FALSE)&amp;"", "")</f>
        <v/>
      </c>
      <c r="AJ280" t="str">
        <f ca="1">IFERROR(VLOOKUP(Funde_observations_osservazioni!AE283,Rust_spore_type_mapping,2,FALSE)&amp;"", "")</f>
        <v/>
      </c>
      <c r="AK280" t="str">
        <f>TRIM(Funde_observations_osservazioni!AU283)</f>
        <v/>
      </c>
      <c r="AL280" t="str">
        <f>TRIM( Funde_observations_osservazioni!AH283)</f>
        <v/>
      </c>
      <c r="AM280" t="str">
        <f>TRIM(Funde_observations_osservazioni!AI283)</f>
        <v/>
      </c>
      <c r="AN280" t="str">
        <f ca="1">IFERROR(VLOOKUP(Funde_observations_osservazioni!AG283,Table28_Herbaria[],2,FALSE)&amp;"", "")</f>
        <v/>
      </c>
      <c r="AO280" t="str">
        <f ca="1">IFERROR(VLOOKUP(Funde_observations_osservazioni!AF283,Beleg_mapping,2,FALSE)&amp;"","")</f>
        <v/>
      </c>
      <c r="AP280" t="str">
        <f>IFERROR(VLOOKUP(Funde_observations_osservazioni!AJ283,Tabelle10_literature[],2,FALSE)&amp;"", "")</f>
        <v/>
      </c>
      <c r="AQ280" t="str">
        <f>TRIM(Funde_observations_osservazioni!AV283)</f>
        <v/>
      </c>
      <c r="AR280" t="str">
        <f ca="1">IFERROR(VLOOKUP(Funde_observations_osservazioni!AK283,Rest_mapping,2,0)&amp;"","")</f>
        <v/>
      </c>
      <c r="AS280" t="str">
        <f ca="1">IFERROR(VLOOKUP(Funde_observations_osservazioni!AL283,Oeff_privat_mapping,2,0)&amp;"","")</f>
        <v/>
      </c>
      <c r="AT280" t="str">
        <f ca="1">IFERROR(VLOOKUP(Funde_observations_osservazioni!AM283,Namen_pub_mapping,2,0)&amp;"","")</f>
        <v/>
      </c>
    </row>
    <row r="281" spans="2:46" x14ac:dyDescent="0.45">
      <c r="B281" t="str">
        <f>TRIM(Funde_observations_osservazioni!B284)</f>
        <v/>
      </c>
      <c r="C281" t="str">
        <f>TRIM(Funde_observations_osservazioni!C284)</f>
        <v/>
      </c>
      <c r="D281" t="str">
        <f>TRIM(Funde_observations_osservazioni!D284)</f>
        <v/>
      </c>
      <c r="E281" t="str">
        <f>TRIM(Funde_observations_osservazioni!AN284)</f>
        <v/>
      </c>
      <c r="F281" t="str">
        <f>TRIM(Funde_observations_osservazioni!AO284)</f>
        <v/>
      </c>
      <c r="G281" t="str">
        <f>TRIM(Funde_observations_osservazioni!AP284)</f>
        <v/>
      </c>
      <c r="H281" t="str">
        <f>TRIM(Funde_observations_osservazioni!AQ284)</f>
        <v/>
      </c>
      <c r="I281" t="str">
        <f>TRIM(Funde_observations_osservazioni!AR284)</f>
        <v/>
      </c>
      <c r="J281" t="str">
        <f>TRIM(Funde_observations_osservazioni!AS284)</f>
        <v/>
      </c>
      <c r="K281" t="str">
        <f>IFERROR(VLOOKUP(Funde_observations_osservazioni!E284,Table31_Praezis[], 2, FALSE)&amp;"", "")</f>
        <v/>
      </c>
      <c r="L281" t="str">
        <f>TRIM(Funde_observations_osservazioni!AT284)</f>
        <v/>
      </c>
      <c r="M281" t="str">
        <f>TRIM(Funde_observations_osservazioni!F284)</f>
        <v/>
      </c>
      <c r="N281" t="str">
        <f>TRIM(Funde_observations_osservazioni!G284)</f>
        <v/>
      </c>
      <c r="O281" t="str">
        <f>TRIM(Funde_observations_osservazioni!H284)</f>
        <v/>
      </c>
      <c r="P281" s="161" t="str">
        <f>IF(Funde_observations_osservazioni!I284=0, "", TEXT(Funde_observations_osservazioni!I284,"dd/mm/yyyy"))</f>
        <v/>
      </c>
      <c r="Q281" t="str">
        <f>IFERROR(VLOOKUP(Funde_observations_osservazioni!J284,Table32_Datkante[],2,FALSE)&amp;"",  "")</f>
        <v/>
      </c>
      <c r="R281" t="str">
        <f>Funde_observations_osservazioni!K284&amp;""</f>
        <v/>
      </c>
      <c r="S281" t="str">
        <f>Funde_observations_osservazioni!L284&amp;""</f>
        <v/>
      </c>
      <c r="T281" t="str">
        <f>Funde_observations_osservazioni!N284&amp;""</f>
        <v/>
      </c>
      <c r="U281" t="str">
        <f>Funde_observations_osservazioni!O284&amp;""</f>
        <v/>
      </c>
      <c r="V281" t="str">
        <f>Funde_observations_osservazioni!P284&amp;""</f>
        <v/>
      </c>
      <c r="W281" t="str">
        <f ca="1">IFERROR(VLOOKUP(Funde_observations_osservazioni!V284,Table30_Delarze[],2,FALSE)&amp;"", "")</f>
        <v/>
      </c>
      <c r="X281" t="str">
        <f>IFERROR(VLOOKUP(Funde_observations_osservazioni!R284,Table6_Subgrob[],2,FALSE)&amp;"","")</f>
        <v/>
      </c>
      <c r="Y281" t="str">
        <f>IFERROR(VLOOKUP(Funde_observations_osservazioni!S284,#REF!,2,FALSE)&amp;"", "")</f>
        <v/>
      </c>
      <c r="Z281" t="str">
        <f ca="1">IFERROR(VLOOKUP(Funde_observations_osservazioni!W284,Table245_Host_tree[],2,FALSE)&amp;"", "")</f>
        <v/>
      </c>
      <c r="AA281" t="str">
        <f>TRIM(Funde_observations_osservazioni!X284)</f>
        <v/>
      </c>
      <c r="AB281" t="str">
        <f>TRIM(Funde_observations_osservazioni!Y284)</f>
        <v/>
      </c>
      <c r="AC281" t="str">
        <f ca="1">IFERROR(VLOOKUP(Funde_observations_osservazioni!T284,Holzabgr_mapping,2,FALSE)&amp;"", "")</f>
        <v/>
      </c>
      <c r="AD281" t="str">
        <f ca="1">IFERROR(VLOOKUP(Funde_observations_osservazioni!U284,Holzqual_mapping,2,FALSE)&amp;"", "")</f>
        <v/>
      </c>
      <c r="AE281" t="str">
        <f ca="1">IFERROR(VLOOKUP(Funde_observations_osservazioni!Z284,Table24_Near_tree[],2,FALSE)&amp;"", "")</f>
        <v/>
      </c>
      <c r="AF281" t="str">
        <f ca="1">IFERROR(VLOOKUP(Funde_observations_osservazioni!AA284,Table24_Near_tree[],2,FALSE)&amp;"", "")</f>
        <v/>
      </c>
      <c r="AG281" t="str">
        <f ca="1">IFERROR(VLOOKUP(Funde_observations_osservazioni!AB284,Table24_Near_tree[],2,FALSE)&amp;"", "")</f>
        <v/>
      </c>
      <c r="AH281" t="str">
        <f ca="1">IFERROR(VLOOKUP(Funde_observations_osservazioni!AC284,Anzfrk_mapping,2,FALSE)&amp;"", "")</f>
        <v/>
      </c>
      <c r="AI281" t="str">
        <f ca="1">IFERROR(VLOOKUP(Funde_observations_osservazioni!AD284,Sex_stage_mapping,2,FALSE)&amp;"", "")</f>
        <v/>
      </c>
      <c r="AJ281" t="str">
        <f ca="1">IFERROR(VLOOKUP(Funde_observations_osservazioni!AE284,Rust_spore_type_mapping,2,FALSE)&amp;"", "")</f>
        <v/>
      </c>
      <c r="AK281" t="str">
        <f>TRIM(Funde_observations_osservazioni!AU284)</f>
        <v/>
      </c>
      <c r="AL281" t="str">
        <f>TRIM( Funde_observations_osservazioni!AH284)</f>
        <v/>
      </c>
      <c r="AM281" t="str">
        <f>TRIM(Funde_observations_osservazioni!AI284)</f>
        <v/>
      </c>
      <c r="AN281" t="str">
        <f ca="1">IFERROR(VLOOKUP(Funde_observations_osservazioni!AG284,Table28_Herbaria[],2,FALSE)&amp;"", "")</f>
        <v/>
      </c>
      <c r="AO281" t="str">
        <f ca="1">IFERROR(VLOOKUP(Funde_observations_osservazioni!AF284,Beleg_mapping,2,FALSE)&amp;"","")</f>
        <v/>
      </c>
      <c r="AP281" t="str">
        <f>IFERROR(VLOOKUP(Funde_observations_osservazioni!AJ284,Tabelle10_literature[],2,FALSE)&amp;"", "")</f>
        <v/>
      </c>
      <c r="AQ281" t="str">
        <f>TRIM(Funde_observations_osservazioni!AV284)</f>
        <v/>
      </c>
      <c r="AR281" t="str">
        <f ca="1">IFERROR(VLOOKUP(Funde_observations_osservazioni!AK284,Rest_mapping,2,0)&amp;"","")</f>
        <v/>
      </c>
      <c r="AS281" t="str">
        <f ca="1">IFERROR(VLOOKUP(Funde_observations_osservazioni!AL284,Oeff_privat_mapping,2,0)&amp;"","")</f>
        <v/>
      </c>
      <c r="AT281" t="str">
        <f ca="1">IFERROR(VLOOKUP(Funde_observations_osservazioni!AM284,Namen_pub_mapping,2,0)&amp;"","")</f>
        <v/>
      </c>
    </row>
    <row r="282" spans="2:46" x14ac:dyDescent="0.45">
      <c r="B282" t="str">
        <f>TRIM(Funde_observations_osservazioni!B285)</f>
        <v/>
      </c>
      <c r="C282" t="str">
        <f>TRIM(Funde_observations_osservazioni!C285)</f>
        <v/>
      </c>
      <c r="D282" t="str">
        <f>TRIM(Funde_observations_osservazioni!D285)</f>
        <v/>
      </c>
      <c r="E282" t="str">
        <f>TRIM(Funde_observations_osservazioni!AN285)</f>
        <v/>
      </c>
      <c r="F282" t="str">
        <f>TRIM(Funde_observations_osservazioni!AO285)</f>
        <v/>
      </c>
      <c r="G282" t="str">
        <f>TRIM(Funde_observations_osservazioni!AP285)</f>
        <v/>
      </c>
      <c r="H282" t="str">
        <f>TRIM(Funde_observations_osservazioni!AQ285)</f>
        <v/>
      </c>
      <c r="I282" t="str">
        <f>TRIM(Funde_observations_osservazioni!AR285)</f>
        <v/>
      </c>
      <c r="J282" t="str">
        <f>TRIM(Funde_observations_osservazioni!AS285)</f>
        <v/>
      </c>
      <c r="K282" t="str">
        <f>IFERROR(VLOOKUP(Funde_observations_osservazioni!E285,Table31_Praezis[], 2, FALSE)&amp;"", "")</f>
        <v/>
      </c>
      <c r="L282" t="str">
        <f>TRIM(Funde_observations_osservazioni!AT285)</f>
        <v/>
      </c>
      <c r="M282" t="str">
        <f>TRIM(Funde_observations_osservazioni!F285)</f>
        <v/>
      </c>
      <c r="N282" t="str">
        <f>TRIM(Funde_observations_osservazioni!G285)</f>
        <v/>
      </c>
      <c r="O282" t="str">
        <f>TRIM(Funde_observations_osservazioni!H285)</f>
        <v/>
      </c>
      <c r="P282" s="161" t="str">
        <f>IF(Funde_observations_osservazioni!I285=0, "", TEXT(Funde_observations_osservazioni!I285,"dd/mm/yyyy"))</f>
        <v/>
      </c>
      <c r="Q282" t="str">
        <f>IFERROR(VLOOKUP(Funde_observations_osservazioni!J285,Table32_Datkante[],2,FALSE)&amp;"",  "")</f>
        <v/>
      </c>
      <c r="R282" t="str">
        <f>Funde_observations_osservazioni!K285&amp;""</f>
        <v/>
      </c>
      <c r="S282" t="str">
        <f>Funde_observations_osservazioni!L285&amp;""</f>
        <v/>
      </c>
      <c r="T282" t="str">
        <f>Funde_observations_osservazioni!N285&amp;""</f>
        <v/>
      </c>
      <c r="U282" t="str">
        <f>Funde_observations_osservazioni!O285&amp;""</f>
        <v/>
      </c>
      <c r="V282" t="str">
        <f>Funde_observations_osservazioni!P285&amp;""</f>
        <v/>
      </c>
      <c r="W282" t="str">
        <f ca="1">IFERROR(VLOOKUP(Funde_observations_osservazioni!V285,Table30_Delarze[],2,FALSE)&amp;"", "")</f>
        <v/>
      </c>
      <c r="X282" t="str">
        <f>IFERROR(VLOOKUP(Funde_observations_osservazioni!R285,Table6_Subgrob[],2,FALSE)&amp;"","")</f>
        <v/>
      </c>
      <c r="Y282" t="str">
        <f>IFERROR(VLOOKUP(Funde_observations_osservazioni!S285,#REF!,2,FALSE)&amp;"", "")</f>
        <v/>
      </c>
      <c r="Z282" t="str">
        <f ca="1">IFERROR(VLOOKUP(Funde_observations_osservazioni!W285,Table245_Host_tree[],2,FALSE)&amp;"", "")</f>
        <v/>
      </c>
      <c r="AA282" t="str">
        <f>TRIM(Funde_observations_osservazioni!X285)</f>
        <v/>
      </c>
      <c r="AB282" t="str">
        <f>TRIM(Funde_observations_osservazioni!Y285)</f>
        <v/>
      </c>
      <c r="AC282" t="str">
        <f ca="1">IFERROR(VLOOKUP(Funde_observations_osservazioni!T285,Holzabgr_mapping,2,FALSE)&amp;"", "")</f>
        <v/>
      </c>
      <c r="AD282" t="str">
        <f ca="1">IFERROR(VLOOKUP(Funde_observations_osservazioni!U285,Holzqual_mapping,2,FALSE)&amp;"", "")</f>
        <v/>
      </c>
      <c r="AE282" t="str">
        <f ca="1">IFERROR(VLOOKUP(Funde_observations_osservazioni!Z285,Table24_Near_tree[],2,FALSE)&amp;"", "")</f>
        <v/>
      </c>
      <c r="AF282" t="str">
        <f ca="1">IFERROR(VLOOKUP(Funde_observations_osservazioni!AA285,Table24_Near_tree[],2,FALSE)&amp;"", "")</f>
        <v/>
      </c>
      <c r="AG282" t="str">
        <f ca="1">IFERROR(VLOOKUP(Funde_observations_osservazioni!AB285,Table24_Near_tree[],2,FALSE)&amp;"", "")</f>
        <v/>
      </c>
      <c r="AH282" t="str">
        <f ca="1">IFERROR(VLOOKUP(Funde_observations_osservazioni!AC285,Anzfrk_mapping,2,FALSE)&amp;"", "")</f>
        <v/>
      </c>
      <c r="AI282" t="str">
        <f ca="1">IFERROR(VLOOKUP(Funde_observations_osservazioni!AD285,Sex_stage_mapping,2,FALSE)&amp;"", "")</f>
        <v/>
      </c>
      <c r="AJ282" t="str">
        <f ca="1">IFERROR(VLOOKUP(Funde_observations_osservazioni!AE285,Rust_spore_type_mapping,2,FALSE)&amp;"", "")</f>
        <v/>
      </c>
      <c r="AK282" t="str">
        <f>TRIM(Funde_observations_osservazioni!AU285)</f>
        <v/>
      </c>
      <c r="AL282" t="str">
        <f>TRIM( Funde_observations_osservazioni!AH285)</f>
        <v/>
      </c>
      <c r="AM282" t="str">
        <f>TRIM(Funde_observations_osservazioni!AI285)</f>
        <v/>
      </c>
      <c r="AN282" t="str">
        <f ca="1">IFERROR(VLOOKUP(Funde_observations_osservazioni!AG285,Table28_Herbaria[],2,FALSE)&amp;"", "")</f>
        <v/>
      </c>
      <c r="AO282" t="str">
        <f ca="1">IFERROR(VLOOKUP(Funde_observations_osservazioni!AF285,Beleg_mapping,2,FALSE)&amp;"","")</f>
        <v/>
      </c>
      <c r="AP282" t="str">
        <f>IFERROR(VLOOKUP(Funde_observations_osservazioni!AJ285,Tabelle10_literature[],2,FALSE)&amp;"", "")</f>
        <v/>
      </c>
      <c r="AQ282" t="str">
        <f>TRIM(Funde_observations_osservazioni!AV285)</f>
        <v/>
      </c>
      <c r="AR282" t="str">
        <f ca="1">IFERROR(VLOOKUP(Funde_observations_osservazioni!AK285,Rest_mapping,2,0)&amp;"","")</f>
        <v/>
      </c>
      <c r="AS282" t="str">
        <f ca="1">IFERROR(VLOOKUP(Funde_observations_osservazioni!AL285,Oeff_privat_mapping,2,0)&amp;"","")</f>
        <v/>
      </c>
      <c r="AT282" t="str">
        <f ca="1">IFERROR(VLOOKUP(Funde_observations_osservazioni!AM285,Namen_pub_mapping,2,0)&amp;"","")</f>
        <v/>
      </c>
    </row>
    <row r="283" spans="2:46" x14ac:dyDescent="0.45">
      <c r="B283" t="str">
        <f>TRIM(Funde_observations_osservazioni!B286)</f>
        <v/>
      </c>
      <c r="C283" t="str">
        <f>TRIM(Funde_observations_osservazioni!C286)</f>
        <v/>
      </c>
      <c r="D283" t="str">
        <f>TRIM(Funde_observations_osservazioni!D286)</f>
        <v/>
      </c>
      <c r="E283" t="str">
        <f>TRIM(Funde_observations_osservazioni!AN286)</f>
        <v/>
      </c>
      <c r="F283" t="str">
        <f>TRIM(Funde_observations_osservazioni!AO286)</f>
        <v/>
      </c>
      <c r="G283" t="str">
        <f>TRIM(Funde_observations_osservazioni!AP286)</f>
        <v/>
      </c>
      <c r="H283" t="str">
        <f>TRIM(Funde_observations_osservazioni!AQ286)</f>
        <v/>
      </c>
      <c r="I283" t="str">
        <f>TRIM(Funde_observations_osservazioni!AR286)</f>
        <v/>
      </c>
      <c r="J283" t="str">
        <f>TRIM(Funde_observations_osservazioni!AS286)</f>
        <v/>
      </c>
      <c r="K283" t="str">
        <f>IFERROR(VLOOKUP(Funde_observations_osservazioni!E286,Table31_Praezis[], 2, FALSE)&amp;"", "")</f>
        <v/>
      </c>
      <c r="L283" t="str">
        <f>TRIM(Funde_observations_osservazioni!AT286)</f>
        <v/>
      </c>
      <c r="M283" t="str">
        <f>TRIM(Funde_observations_osservazioni!F286)</f>
        <v/>
      </c>
      <c r="N283" t="str">
        <f>TRIM(Funde_observations_osservazioni!G286)</f>
        <v/>
      </c>
      <c r="O283" t="str">
        <f>TRIM(Funde_observations_osservazioni!H286)</f>
        <v/>
      </c>
      <c r="P283" s="161" t="str">
        <f>IF(Funde_observations_osservazioni!I286=0, "", TEXT(Funde_observations_osservazioni!I286,"dd/mm/yyyy"))</f>
        <v/>
      </c>
      <c r="Q283" t="str">
        <f>IFERROR(VLOOKUP(Funde_observations_osservazioni!J286,Table32_Datkante[],2,FALSE)&amp;"",  "")</f>
        <v/>
      </c>
      <c r="R283" t="str">
        <f>Funde_observations_osservazioni!K286&amp;""</f>
        <v/>
      </c>
      <c r="S283" t="str">
        <f>Funde_observations_osservazioni!L286&amp;""</f>
        <v/>
      </c>
      <c r="T283" t="str">
        <f>Funde_observations_osservazioni!N286&amp;""</f>
        <v/>
      </c>
      <c r="U283" t="str">
        <f>Funde_observations_osservazioni!O286&amp;""</f>
        <v/>
      </c>
      <c r="V283" t="str">
        <f>Funde_observations_osservazioni!P286&amp;""</f>
        <v/>
      </c>
      <c r="W283" t="str">
        <f ca="1">IFERROR(VLOOKUP(Funde_observations_osservazioni!V286,Table30_Delarze[],2,FALSE)&amp;"", "")</f>
        <v/>
      </c>
      <c r="X283" t="str">
        <f>IFERROR(VLOOKUP(Funde_observations_osservazioni!R286,Table6_Subgrob[],2,FALSE)&amp;"","")</f>
        <v/>
      </c>
      <c r="Y283" t="str">
        <f>IFERROR(VLOOKUP(Funde_observations_osservazioni!S286,#REF!,2,FALSE)&amp;"", "")</f>
        <v/>
      </c>
      <c r="Z283" t="str">
        <f ca="1">IFERROR(VLOOKUP(Funde_observations_osservazioni!W286,Table245_Host_tree[],2,FALSE)&amp;"", "")</f>
        <v/>
      </c>
      <c r="AA283" t="str">
        <f>TRIM(Funde_observations_osservazioni!X286)</f>
        <v/>
      </c>
      <c r="AB283" t="str">
        <f>TRIM(Funde_observations_osservazioni!Y286)</f>
        <v/>
      </c>
      <c r="AC283" t="str">
        <f ca="1">IFERROR(VLOOKUP(Funde_observations_osservazioni!T286,Holzabgr_mapping,2,FALSE)&amp;"", "")</f>
        <v/>
      </c>
      <c r="AD283" t="str">
        <f ca="1">IFERROR(VLOOKUP(Funde_observations_osservazioni!U286,Holzqual_mapping,2,FALSE)&amp;"", "")</f>
        <v/>
      </c>
      <c r="AE283" t="str">
        <f ca="1">IFERROR(VLOOKUP(Funde_observations_osservazioni!Z286,Table24_Near_tree[],2,FALSE)&amp;"", "")</f>
        <v/>
      </c>
      <c r="AF283" t="str">
        <f ca="1">IFERROR(VLOOKUP(Funde_observations_osservazioni!AA286,Table24_Near_tree[],2,FALSE)&amp;"", "")</f>
        <v/>
      </c>
      <c r="AG283" t="str">
        <f ca="1">IFERROR(VLOOKUP(Funde_observations_osservazioni!AB286,Table24_Near_tree[],2,FALSE)&amp;"", "")</f>
        <v/>
      </c>
      <c r="AH283" t="str">
        <f ca="1">IFERROR(VLOOKUP(Funde_observations_osservazioni!AC286,Anzfrk_mapping,2,FALSE)&amp;"", "")</f>
        <v/>
      </c>
      <c r="AI283" t="str">
        <f ca="1">IFERROR(VLOOKUP(Funde_observations_osservazioni!AD286,Sex_stage_mapping,2,FALSE)&amp;"", "")</f>
        <v/>
      </c>
      <c r="AJ283" t="str">
        <f ca="1">IFERROR(VLOOKUP(Funde_observations_osservazioni!AE286,Rust_spore_type_mapping,2,FALSE)&amp;"", "")</f>
        <v/>
      </c>
      <c r="AK283" t="str">
        <f>TRIM(Funde_observations_osservazioni!AU286)</f>
        <v/>
      </c>
      <c r="AL283" t="str">
        <f>TRIM( Funde_observations_osservazioni!AH286)</f>
        <v/>
      </c>
      <c r="AM283" t="str">
        <f>TRIM(Funde_observations_osservazioni!AI286)</f>
        <v/>
      </c>
      <c r="AN283" t="str">
        <f ca="1">IFERROR(VLOOKUP(Funde_observations_osservazioni!AG286,Table28_Herbaria[],2,FALSE)&amp;"", "")</f>
        <v/>
      </c>
      <c r="AO283" t="str">
        <f ca="1">IFERROR(VLOOKUP(Funde_observations_osservazioni!AF286,Beleg_mapping,2,FALSE)&amp;"","")</f>
        <v/>
      </c>
      <c r="AP283" t="str">
        <f>IFERROR(VLOOKUP(Funde_observations_osservazioni!AJ286,Tabelle10_literature[],2,FALSE)&amp;"", "")</f>
        <v/>
      </c>
      <c r="AQ283" t="str">
        <f>TRIM(Funde_observations_osservazioni!AV286)</f>
        <v/>
      </c>
      <c r="AR283" t="str">
        <f ca="1">IFERROR(VLOOKUP(Funde_observations_osservazioni!AK286,Rest_mapping,2,0)&amp;"","")</f>
        <v/>
      </c>
      <c r="AS283" t="str">
        <f ca="1">IFERROR(VLOOKUP(Funde_observations_osservazioni!AL286,Oeff_privat_mapping,2,0)&amp;"","")</f>
        <v/>
      </c>
      <c r="AT283" t="str">
        <f ca="1">IFERROR(VLOOKUP(Funde_observations_osservazioni!AM286,Namen_pub_mapping,2,0)&amp;"","")</f>
        <v/>
      </c>
    </row>
    <row r="284" spans="2:46" x14ac:dyDescent="0.45">
      <c r="B284" t="str">
        <f>TRIM(Funde_observations_osservazioni!B287)</f>
        <v/>
      </c>
      <c r="C284" t="str">
        <f>TRIM(Funde_observations_osservazioni!C287)</f>
        <v/>
      </c>
      <c r="D284" t="str">
        <f>TRIM(Funde_observations_osservazioni!D287)</f>
        <v/>
      </c>
      <c r="E284" t="str">
        <f>TRIM(Funde_observations_osservazioni!AN287)</f>
        <v/>
      </c>
      <c r="F284" t="str">
        <f>TRIM(Funde_observations_osservazioni!AO287)</f>
        <v/>
      </c>
      <c r="G284" t="str">
        <f>TRIM(Funde_observations_osservazioni!AP287)</f>
        <v/>
      </c>
      <c r="H284" t="str">
        <f>TRIM(Funde_observations_osservazioni!AQ287)</f>
        <v/>
      </c>
      <c r="I284" t="str">
        <f>TRIM(Funde_observations_osservazioni!AR287)</f>
        <v/>
      </c>
      <c r="J284" t="str">
        <f>TRIM(Funde_observations_osservazioni!AS287)</f>
        <v/>
      </c>
      <c r="K284" t="str">
        <f>IFERROR(VLOOKUP(Funde_observations_osservazioni!E287,Table31_Praezis[], 2, FALSE)&amp;"", "")</f>
        <v/>
      </c>
      <c r="L284" t="str">
        <f>TRIM(Funde_observations_osservazioni!AT287)</f>
        <v/>
      </c>
      <c r="M284" t="str">
        <f>TRIM(Funde_observations_osservazioni!F287)</f>
        <v/>
      </c>
      <c r="N284" t="str">
        <f>TRIM(Funde_observations_osservazioni!G287)</f>
        <v/>
      </c>
      <c r="O284" t="str">
        <f>TRIM(Funde_observations_osservazioni!H287)</f>
        <v/>
      </c>
      <c r="P284" s="161" t="str">
        <f>IF(Funde_observations_osservazioni!I287=0, "", TEXT(Funde_observations_osservazioni!I287,"dd/mm/yyyy"))</f>
        <v/>
      </c>
      <c r="Q284" t="str">
        <f>IFERROR(VLOOKUP(Funde_observations_osservazioni!J287,Table32_Datkante[],2,FALSE)&amp;"",  "")</f>
        <v/>
      </c>
      <c r="R284" t="str">
        <f>Funde_observations_osservazioni!K287&amp;""</f>
        <v/>
      </c>
      <c r="S284" t="str">
        <f>Funde_observations_osservazioni!L287&amp;""</f>
        <v/>
      </c>
      <c r="T284" t="str">
        <f>Funde_observations_osservazioni!N287&amp;""</f>
        <v/>
      </c>
      <c r="U284" t="str">
        <f>Funde_observations_osservazioni!O287&amp;""</f>
        <v/>
      </c>
      <c r="V284" t="str">
        <f>Funde_observations_osservazioni!P287&amp;""</f>
        <v/>
      </c>
      <c r="W284" t="str">
        <f ca="1">IFERROR(VLOOKUP(Funde_observations_osservazioni!V287,Table30_Delarze[],2,FALSE)&amp;"", "")</f>
        <v/>
      </c>
      <c r="X284" t="str">
        <f>IFERROR(VLOOKUP(Funde_observations_osservazioni!R287,Table6_Subgrob[],2,FALSE)&amp;"","")</f>
        <v/>
      </c>
      <c r="Y284" t="str">
        <f>IFERROR(VLOOKUP(Funde_observations_osservazioni!S287,#REF!,2,FALSE)&amp;"", "")</f>
        <v/>
      </c>
      <c r="Z284" t="str">
        <f ca="1">IFERROR(VLOOKUP(Funde_observations_osservazioni!W287,Table245_Host_tree[],2,FALSE)&amp;"", "")</f>
        <v/>
      </c>
      <c r="AA284" t="str">
        <f>TRIM(Funde_observations_osservazioni!X287)</f>
        <v/>
      </c>
      <c r="AB284" t="str">
        <f>TRIM(Funde_observations_osservazioni!Y287)</f>
        <v/>
      </c>
      <c r="AC284" t="str">
        <f ca="1">IFERROR(VLOOKUP(Funde_observations_osservazioni!T287,Holzabgr_mapping,2,FALSE)&amp;"", "")</f>
        <v/>
      </c>
      <c r="AD284" t="str">
        <f ca="1">IFERROR(VLOOKUP(Funde_observations_osservazioni!U287,Holzqual_mapping,2,FALSE)&amp;"", "")</f>
        <v/>
      </c>
      <c r="AE284" t="str">
        <f ca="1">IFERROR(VLOOKUP(Funde_observations_osservazioni!Z287,Table24_Near_tree[],2,FALSE)&amp;"", "")</f>
        <v/>
      </c>
      <c r="AF284" t="str">
        <f ca="1">IFERROR(VLOOKUP(Funde_observations_osservazioni!AA287,Table24_Near_tree[],2,FALSE)&amp;"", "")</f>
        <v/>
      </c>
      <c r="AG284" t="str">
        <f ca="1">IFERROR(VLOOKUP(Funde_observations_osservazioni!AB287,Table24_Near_tree[],2,FALSE)&amp;"", "")</f>
        <v/>
      </c>
      <c r="AH284" t="str">
        <f ca="1">IFERROR(VLOOKUP(Funde_observations_osservazioni!AC287,Anzfrk_mapping,2,FALSE)&amp;"", "")</f>
        <v/>
      </c>
      <c r="AI284" t="str">
        <f ca="1">IFERROR(VLOOKUP(Funde_observations_osservazioni!AD287,Sex_stage_mapping,2,FALSE)&amp;"", "")</f>
        <v/>
      </c>
      <c r="AJ284" t="str">
        <f ca="1">IFERROR(VLOOKUP(Funde_observations_osservazioni!AE287,Rust_spore_type_mapping,2,FALSE)&amp;"", "")</f>
        <v/>
      </c>
      <c r="AK284" t="str">
        <f>TRIM(Funde_observations_osservazioni!AU287)</f>
        <v/>
      </c>
      <c r="AL284" t="str">
        <f>TRIM( Funde_observations_osservazioni!AH287)</f>
        <v/>
      </c>
      <c r="AM284" t="str">
        <f>TRIM(Funde_observations_osservazioni!AI287)</f>
        <v/>
      </c>
      <c r="AN284" t="str">
        <f ca="1">IFERROR(VLOOKUP(Funde_observations_osservazioni!AG287,Table28_Herbaria[],2,FALSE)&amp;"", "")</f>
        <v/>
      </c>
      <c r="AO284" t="str">
        <f ca="1">IFERROR(VLOOKUP(Funde_observations_osservazioni!AF287,Beleg_mapping,2,FALSE)&amp;"","")</f>
        <v/>
      </c>
      <c r="AP284" t="str">
        <f>IFERROR(VLOOKUP(Funde_observations_osservazioni!AJ287,Tabelle10_literature[],2,FALSE)&amp;"", "")</f>
        <v/>
      </c>
      <c r="AQ284" t="str">
        <f>TRIM(Funde_observations_osservazioni!AV287)</f>
        <v/>
      </c>
      <c r="AR284" t="str">
        <f ca="1">IFERROR(VLOOKUP(Funde_observations_osservazioni!AK287,Rest_mapping,2,0)&amp;"","")</f>
        <v/>
      </c>
      <c r="AS284" t="str">
        <f ca="1">IFERROR(VLOOKUP(Funde_observations_osservazioni!AL287,Oeff_privat_mapping,2,0)&amp;"","")</f>
        <v/>
      </c>
      <c r="AT284" t="str">
        <f ca="1">IFERROR(VLOOKUP(Funde_observations_osservazioni!AM287,Namen_pub_mapping,2,0)&amp;"","")</f>
        <v/>
      </c>
    </row>
    <row r="285" spans="2:46" x14ac:dyDescent="0.45">
      <c r="B285" t="str">
        <f>TRIM(Funde_observations_osservazioni!B288)</f>
        <v/>
      </c>
      <c r="C285" t="str">
        <f>TRIM(Funde_observations_osservazioni!C288)</f>
        <v/>
      </c>
      <c r="D285" t="str">
        <f>TRIM(Funde_observations_osservazioni!D288)</f>
        <v/>
      </c>
      <c r="E285" t="str">
        <f>TRIM(Funde_observations_osservazioni!AN288)</f>
        <v/>
      </c>
      <c r="F285" t="str">
        <f>TRIM(Funde_observations_osservazioni!AO288)</f>
        <v/>
      </c>
      <c r="G285" t="str">
        <f>TRIM(Funde_observations_osservazioni!AP288)</f>
        <v/>
      </c>
      <c r="H285" t="str">
        <f>TRIM(Funde_observations_osservazioni!AQ288)</f>
        <v/>
      </c>
      <c r="I285" t="str">
        <f>TRIM(Funde_observations_osservazioni!AR288)</f>
        <v/>
      </c>
      <c r="J285" t="str">
        <f>TRIM(Funde_observations_osservazioni!AS288)</f>
        <v/>
      </c>
      <c r="K285" t="str">
        <f>IFERROR(VLOOKUP(Funde_observations_osservazioni!E288,Table31_Praezis[], 2, FALSE)&amp;"", "")</f>
        <v/>
      </c>
      <c r="L285" t="str">
        <f>TRIM(Funde_observations_osservazioni!AT288)</f>
        <v/>
      </c>
      <c r="M285" t="str">
        <f>TRIM(Funde_observations_osservazioni!F288)</f>
        <v/>
      </c>
      <c r="N285" t="str">
        <f>TRIM(Funde_observations_osservazioni!G288)</f>
        <v/>
      </c>
      <c r="O285" t="str">
        <f>TRIM(Funde_observations_osservazioni!H288)</f>
        <v/>
      </c>
      <c r="P285" s="161" t="str">
        <f>IF(Funde_observations_osservazioni!I288=0, "", TEXT(Funde_observations_osservazioni!I288,"dd/mm/yyyy"))</f>
        <v/>
      </c>
      <c r="Q285" t="str">
        <f>IFERROR(VLOOKUP(Funde_observations_osservazioni!J288,Table32_Datkante[],2,FALSE)&amp;"",  "")</f>
        <v/>
      </c>
      <c r="R285" t="str">
        <f>Funde_observations_osservazioni!K288&amp;""</f>
        <v/>
      </c>
      <c r="S285" t="str">
        <f>Funde_observations_osservazioni!L288&amp;""</f>
        <v/>
      </c>
      <c r="T285" t="str">
        <f>Funde_observations_osservazioni!N288&amp;""</f>
        <v/>
      </c>
      <c r="U285" t="str">
        <f>Funde_observations_osservazioni!O288&amp;""</f>
        <v/>
      </c>
      <c r="V285" t="str">
        <f>Funde_observations_osservazioni!P288&amp;""</f>
        <v/>
      </c>
      <c r="W285" t="str">
        <f ca="1">IFERROR(VLOOKUP(Funde_observations_osservazioni!V288,Table30_Delarze[],2,FALSE)&amp;"", "")</f>
        <v/>
      </c>
      <c r="X285" t="str">
        <f>IFERROR(VLOOKUP(Funde_observations_osservazioni!R288,Table6_Subgrob[],2,FALSE)&amp;"","")</f>
        <v/>
      </c>
      <c r="Y285" t="str">
        <f>IFERROR(VLOOKUP(Funde_observations_osservazioni!S288,#REF!,2,FALSE)&amp;"", "")</f>
        <v/>
      </c>
      <c r="Z285" t="str">
        <f ca="1">IFERROR(VLOOKUP(Funde_observations_osservazioni!W288,Table245_Host_tree[],2,FALSE)&amp;"", "")</f>
        <v/>
      </c>
      <c r="AA285" t="str">
        <f>TRIM(Funde_observations_osservazioni!X288)</f>
        <v/>
      </c>
      <c r="AB285" t="str">
        <f>TRIM(Funde_observations_osservazioni!Y288)</f>
        <v/>
      </c>
      <c r="AC285" t="str">
        <f ca="1">IFERROR(VLOOKUP(Funde_observations_osservazioni!T288,Holzabgr_mapping,2,FALSE)&amp;"", "")</f>
        <v/>
      </c>
      <c r="AD285" t="str">
        <f ca="1">IFERROR(VLOOKUP(Funde_observations_osservazioni!U288,Holzqual_mapping,2,FALSE)&amp;"", "")</f>
        <v/>
      </c>
      <c r="AE285" t="str">
        <f ca="1">IFERROR(VLOOKUP(Funde_observations_osservazioni!Z288,Table24_Near_tree[],2,FALSE)&amp;"", "")</f>
        <v/>
      </c>
      <c r="AF285" t="str">
        <f ca="1">IFERROR(VLOOKUP(Funde_observations_osservazioni!AA288,Table24_Near_tree[],2,FALSE)&amp;"", "")</f>
        <v/>
      </c>
      <c r="AG285" t="str">
        <f ca="1">IFERROR(VLOOKUP(Funde_observations_osservazioni!AB288,Table24_Near_tree[],2,FALSE)&amp;"", "")</f>
        <v/>
      </c>
      <c r="AH285" t="str">
        <f ca="1">IFERROR(VLOOKUP(Funde_observations_osservazioni!AC288,Anzfrk_mapping,2,FALSE)&amp;"", "")</f>
        <v/>
      </c>
      <c r="AI285" t="str">
        <f ca="1">IFERROR(VLOOKUP(Funde_observations_osservazioni!AD288,Sex_stage_mapping,2,FALSE)&amp;"", "")</f>
        <v/>
      </c>
      <c r="AJ285" t="str">
        <f ca="1">IFERROR(VLOOKUP(Funde_observations_osservazioni!AE288,Rust_spore_type_mapping,2,FALSE)&amp;"", "")</f>
        <v/>
      </c>
      <c r="AK285" t="str">
        <f>TRIM(Funde_observations_osservazioni!AU288)</f>
        <v/>
      </c>
      <c r="AL285" t="str">
        <f>TRIM( Funde_observations_osservazioni!AH288)</f>
        <v/>
      </c>
      <c r="AM285" t="str">
        <f>TRIM(Funde_observations_osservazioni!AI288)</f>
        <v/>
      </c>
      <c r="AN285" t="str">
        <f ca="1">IFERROR(VLOOKUP(Funde_observations_osservazioni!AG288,Table28_Herbaria[],2,FALSE)&amp;"", "")</f>
        <v/>
      </c>
      <c r="AO285" t="str">
        <f ca="1">IFERROR(VLOOKUP(Funde_observations_osservazioni!AF288,Beleg_mapping,2,FALSE)&amp;"","")</f>
        <v/>
      </c>
      <c r="AP285" t="str">
        <f>IFERROR(VLOOKUP(Funde_observations_osservazioni!AJ288,Tabelle10_literature[],2,FALSE)&amp;"", "")</f>
        <v/>
      </c>
      <c r="AQ285" t="str">
        <f>TRIM(Funde_observations_osservazioni!AV288)</f>
        <v/>
      </c>
      <c r="AR285" t="str">
        <f ca="1">IFERROR(VLOOKUP(Funde_observations_osservazioni!AK288,Rest_mapping,2,0)&amp;"","")</f>
        <v/>
      </c>
      <c r="AS285" t="str">
        <f ca="1">IFERROR(VLOOKUP(Funde_observations_osservazioni!AL288,Oeff_privat_mapping,2,0)&amp;"","")</f>
        <v/>
      </c>
      <c r="AT285" t="str">
        <f ca="1">IFERROR(VLOOKUP(Funde_observations_osservazioni!AM288,Namen_pub_mapping,2,0)&amp;"","")</f>
        <v/>
      </c>
    </row>
    <row r="286" spans="2:46" x14ac:dyDescent="0.45">
      <c r="B286" t="str">
        <f>TRIM(Funde_observations_osservazioni!B289)</f>
        <v/>
      </c>
      <c r="C286" t="str">
        <f>TRIM(Funde_observations_osservazioni!C289)</f>
        <v/>
      </c>
      <c r="D286" t="str">
        <f>TRIM(Funde_observations_osservazioni!D289)</f>
        <v/>
      </c>
      <c r="E286" t="str">
        <f>TRIM(Funde_observations_osservazioni!AN289)</f>
        <v/>
      </c>
      <c r="F286" t="str">
        <f>TRIM(Funde_observations_osservazioni!AO289)</f>
        <v/>
      </c>
      <c r="G286" t="str">
        <f>TRIM(Funde_observations_osservazioni!AP289)</f>
        <v/>
      </c>
      <c r="H286" t="str">
        <f>TRIM(Funde_observations_osservazioni!AQ289)</f>
        <v/>
      </c>
      <c r="I286" t="str">
        <f>TRIM(Funde_observations_osservazioni!AR289)</f>
        <v/>
      </c>
      <c r="J286" t="str">
        <f>TRIM(Funde_observations_osservazioni!AS289)</f>
        <v/>
      </c>
      <c r="K286" t="str">
        <f>IFERROR(VLOOKUP(Funde_observations_osservazioni!E289,Table31_Praezis[], 2, FALSE)&amp;"", "")</f>
        <v/>
      </c>
      <c r="L286" t="str">
        <f>TRIM(Funde_observations_osservazioni!AT289)</f>
        <v/>
      </c>
      <c r="M286" t="str">
        <f>TRIM(Funde_observations_osservazioni!F289)</f>
        <v/>
      </c>
      <c r="N286" t="str">
        <f>TRIM(Funde_observations_osservazioni!G289)</f>
        <v/>
      </c>
      <c r="O286" t="str">
        <f>TRIM(Funde_observations_osservazioni!H289)</f>
        <v/>
      </c>
      <c r="P286" s="161" t="str">
        <f>IF(Funde_observations_osservazioni!I289=0, "", TEXT(Funde_observations_osservazioni!I289,"dd/mm/yyyy"))</f>
        <v/>
      </c>
      <c r="Q286" t="str">
        <f>IFERROR(VLOOKUP(Funde_observations_osservazioni!J289,Table32_Datkante[],2,FALSE)&amp;"",  "")</f>
        <v/>
      </c>
      <c r="R286" t="str">
        <f>Funde_observations_osservazioni!K289&amp;""</f>
        <v/>
      </c>
      <c r="S286" t="str">
        <f>Funde_observations_osservazioni!L289&amp;""</f>
        <v/>
      </c>
      <c r="T286" t="str">
        <f>Funde_observations_osservazioni!N289&amp;""</f>
        <v/>
      </c>
      <c r="U286" t="str">
        <f>Funde_observations_osservazioni!O289&amp;""</f>
        <v/>
      </c>
      <c r="V286" t="str">
        <f>Funde_observations_osservazioni!P289&amp;""</f>
        <v/>
      </c>
      <c r="W286" t="str">
        <f ca="1">IFERROR(VLOOKUP(Funde_observations_osservazioni!V289,Table30_Delarze[],2,FALSE)&amp;"", "")</f>
        <v/>
      </c>
      <c r="X286" t="str">
        <f>IFERROR(VLOOKUP(Funde_observations_osservazioni!R289,Table6_Subgrob[],2,FALSE)&amp;"","")</f>
        <v/>
      </c>
      <c r="Y286" t="str">
        <f>IFERROR(VLOOKUP(Funde_observations_osservazioni!S289,#REF!,2,FALSE)&amp;"", "")</f>
        <v/>
      </c>
      <c r="Z286" t="str">
        <f ca="1">IFERROR(VLOOKUP(Funde_observations_osservazioni!W289,Table245_Host_tree[],2,FALSE)&amp;"", "")</f>
        <v/>
      </c>
      <c r="AA286" t="str">
        <f>TRIM(Funde_observations_osservazioni!X289)</f>
        <v/>
      </c>
      <c r="AB286" t="str">
        <f>TRIM(Funde_observations_osservazioni!Y289)</f>
        <v/>
      </c>
      <c r="AC286" t="str">
        <f ca="1">IFERROR(VLOOKUP(Funde_observations_osservazioni!T289,Holzabgr_mapping,2,FALSE)&amp;"", "")</f>
        <v/>
      </c>
      <c r="AD286" t="str">
        <f ca="1">IFERROR(VLOOKUP(Funde_observations_osservazioni!U289,Holzqual_mapping,2,FALSE)&amp;"", "")</f>
        <v/>
      </c>
      <c r="AE286" t="str">
        <f ca="1">IFERROR(VLOOKUP(Funde_observations_osservazioni!Z289,Table24_Near_tree[],2,FALSE)&amp;"", "")</f>
        <v/>
      </c>
      <c r="AF286" t="str">
        <f ca="1">IFERROR(VLOOKUP(Funde_observations_osservazioni!AA289,Table24_Near_tree[],2,FALSE)&amp;"", "")</f>
        <v/>
      </c>
      <c r="AG286" t="str">
        <f ca="1">IFERROR(VLOOKUP(Funde_observations_osservazioni!AB289,Table24_Near_tree[],2,FALSE)&amp;"", "")</f>
        <v/>
      </c>
      <c r="AH286" t="str">
        <f ca="1">IFERROR(VLOOKUP(Funde_observations_osservazioni!AC289,Anzfrk_mapping,2,FALSE)&amp;"", "")</f>
        <v/>
      </c>
      <c r="AI286" t="str">
        <f ca="1">IFERROR(VLOOKUP(Funde_observations_osservazioni!AD289,Sex_stage_mapping,2,FALSE)&amp;"", "")</f>
        <v/>
      </c>
      <c r="AJ286" t="str">
        <f ca="1">IFERROR(VLOOKUP(Funde_observations_osservazioni!AE289,Rust_spore_type_mapping,2,FALSE)&amp;"", "")</f>
        <v/>
      </c>
      <c r="AK286" t="str">
        <f>TRIM(Funde_observations_osservazioni!AU289)</f>
        <v/>
      </c>
      <c r="AL286" t="str">
        <f>TRIM( Funde_observations_osservazioni!AH289)</f>
        <v/>
      </c>
      <c r="AM286" t="str">
        <f>TRIM(Funde_observations_osservazioni!AI289)</f>
        <v/>
      </c>
      <c r="AN286" t="str">
        <f ca="1">IFERROR(VLOOKUP(Funde_observations_osservazioni!AG289,Table28_Herbaria[],2,FALSE)&amp;"", "")</f>
        <v/>
      </c>
      <c r="AO286" t="str">
        <f ca="1">IFERROR(VLOOKUP(Funde_observations_osservazioni!AF289,Beleg_mapping,2,FALSE)&amp;"","")</f>
        <v/>
      </c>
      <c r="AP286" t="str">
        <f>IFERROR(VLOOKUP(Funde_observations_osservazioni!AJ289,Tabelle10_literature[],2,FALSE)&amp;"", "")</f>
        <v/>
      </c>
      <c r="AQ286" t="str">
        <f>TRIM(Funde_observations_osservazioni!AV289)</f>
        <v/>
      </c>
      <c r="AR286" t="str">
        <f ca="1">IFERROR(VLOOKUP(Funde_observations_osservazioni!AK289,Rest_mapping,2,0)&amp;"","")</f>
        <v/>
      </c>
      <c r="AS286" t="str">
        <f ca="1">IFERROR(VLOOKUP(Funde_observations_osservazioni!AL289,Oeff_privat_mapping,2,0)&amp;"","")</f>
        <v/>
      </c>
      <c r="AT286" t="str">
        <f ca="1">IFERROR(VLOOKUP(Funde_observations_osservazioni!AM289,Namen_pub_mapping,2,0)&amp;"","")</f>
        <v/>
      </c>
    </row>
    <row r="287" spans="2:46" x14ac:dyDescent="0.45">
      <c r="B287" t="str">
        <f>TRIM(Funde_observations_osservazioni!B290)</f>
        <v/>
      </c>
      <c r="C287" t="str">
        <f>TRIM(Funde_observations_osservazioni!C290)</f>
        <v/>
      </c>
      <c r="D287" t="str">
        <f>TRIM(Funde_observations_osservazioni!D290)</f>
        <v/>
      </c>
      <c r="E287" t="str">
        <f>TRIM(Funde_observations_osservazioni!AN290)</f>
        <v/>
      </c>
      <c r="F287" t="str">
        <f>TRIM(Funde_observations_osservazioni!AO290)</f>
        <v/>
      </c>
      <c r="G287" t="str">
        <f>TRIM(Funde_observations_osservazioni!AP290)</f>
        <v/>
      </c>
      <c r="H287" t="str">
        <f>TRIM(Funde_observations_osservazioni!AQ290)</f>
        <v/>
      </c>
      <c r="I287" t="str">
        <f>TRIM(Funde_observations_osservazioni!AR290)</f>
        <v/>
      </c>
      <c r="J287" t="str">
        <f>TRIM(Funde_observations_osservazioni!AS290)</f>
        <v/>
      </c>
      <c r="K287" t="str">
        <f>IFERROR(VLOOKUP(Funde_observations_osservazioni!E290,Table31_Praezis[], 2, FALSE)&amp;"", "")</f>
        <v/>
      </c>
      <c r="L287" t="str">
        <f>TRIM(Funde_observations_osservazioni!AT290)</f>
        <v/>
      </c>
      <c r="M287" t="str">
        <f>TRIM(Funde_observations_osservazioni!F290)</f>
        <v/>
      </c>
      <c r="N287" t="str">
        <f>TRIM(Funde_observations_osservazioni!G290)</f>
        <v/>
      </c>
      <c r="O287" t="str">
        <f>TRIM(Funde_observations_osservazioni!H290)</f>
        <v/>
      </c>
      <c r="P287" s="161" t="str">
        <f>IF(Funde_observations_osservazioni!I290=0, "", TEXT(Funde_observations_osservazioni!I290,"dd/mm/yyyy"))</f>
        <v/>
      </c>
      <c r="Q287" t="str">
        <f>IFERROR(VLOOKUP(Funde_observations_osservazioni!J290,Table32_Datkante[],2,FALSE)&amp;"",  "")</f>
        <v/>
      </c>
      <c r="R287" t="str">
        <f>Funde_observations_osservazioni!K290&amp;""</f>
        <v/>
      </c>
      <c r="S287" t="str">
        <f>Funde_observations_osservazioni!L290&amp;""</f>
        <v/>
      </c>
      <c r="T287" t="str">
        <f>Funde_observations_osservazioni!N290&amp;""</f>
        <v/>
      </c>
      <c r="U287" t="str">
        <f>Funde_observations_osservazioni!O290&amp;""</f>
        <v/>
      </c>
      <c r="V287" t="str">
        <f>Funde_observations_osservazioni!P290&amp;""</f>
        <v/>
      </c>
      <c r="W287" t="str">
        <f ca="1">IFERROR(VLOOKUP(Funde_observations_osservazioni!V290,Table30_Delarze[],2,FALSE)&amp;"", "")</f>
        <v/>
      </c>
      <c r="X287" t="str">
        <f>IFERROR(VLOOKUP(Funde_observations_osservazioni!R290,Table6_Subgrob[],2,FALSE)&amp;"","")</f>
        <v/>
      </c>
      <c r="Y287" t="str">
        <f>IFERROR(VLOOKUP(Funde_observations_osservazioni!S290,#REF!,2,FALSE)&amp;"", "")</f>
        <v/>
      </c>
      <c r="Z287" t="str">
        <f ca="1">IFERROR(VLOOKUP(Funde_observations_osservazioni!W290,Table245_Host_tree[],2,FALSE)&amp;"", "")</f>
        <v/>
      </c>
      <c r="AA287" t="str">
        <f>TRIM(Funde_observations_osservazioni!X290)</f>
        <v/>
      </c>
      <c r="AB287" t="str">
        <f>TRIM(Funde_observations_osservazioni!Y290)</f>
        <v/>
      </c>
      <c r="AC287" t="str">
        <f ca="1">IFERROR(VLOOKUP(Funde_observations_osservazioni!T290,Holzabgr_mapping,2,FALSE)&amp;"", "")</f>
        <v/>
      </c>
      <c r="AD287" t="str">
        <f ca="1">IFERROR(VLOOKUP(Funde_observations_osservazioni!U290,Holzqual_mapping,2,FALSE)&amp;"", "")</f>
        <v/>
      </c>
      <c r="AE287" t="str">
        <f ca="1">IFERROR(VLOOKUP(Funde_observations_osservazioni!Z290,Table24_Near_tree[],2,FALSE)&amp;"", "")</f>
        <v/>
      </c>
      <c r="AF287" t="str">
        <f ca="1">IFERROR(VLOOKUP(Funde_observations_osservazioni!AA290,Table24_Near_tree[],2,FALSE)&amp;"", "")</f>
        <v/>
      </c>
      <c r="AG287" t="str">
        <f ca="1">IFERROR(VLOOKUP(Funde_observations_osservazioni!AB290,Table24_Near_tree[],2,FALSE)&amp;"", "")</f>
        <v/>
      </c>
      <c r="AH287" t="str">
        <f ca="1">IFERROR(VLOOKUP(Funde_observations_osservazioni!AC290,Anzfrk_mapping,2,FALSE)&amp;"", "")</f>
        <v/>
      </c>
      <c r="AI287" t="str">
        <f ca="1">IFERROR(VLOOKUP(Funde_observations_osservazioni!AD290,Sex_stage_mapping,2,FALSE)&amp;"", "")</f>
        <v/>
      </c>
      <c r="AJ287" t="str">
        <f ca="1">IFERROR(VLOOKUP(Funde_observations_osservazioni!AE290,Rust_spore_type_mapping,2,FALSE)&amp;"", "")</f>
        <v/>
      </c>
      <c r="AK287" t="str">
        <f>TRIM(Funde_observations_osservazioni!AU290)</f>
        <v/>
      </c>
      <c r="AL287" t="str">
        <f>TRIM( Funde_observations_osservazioni!AH290)</f>
        <v/>
      </c>
      <c r="AM287" t="str">
        <f>TRIM(Funde_observations_osservazioni!AI290)</f>
        <v/>
      </c>
      <c r="AN287" t="str">
        <f ca="1">IFERROR(VLOOKUP(Funde_observations_osservazioni!AG290,Table28_Herbaria[],2,FALSE)&amp;"", "")</f>
        <v/>
      </c>
      <c r="AO287" t="str">
        <f ca="1">IFERROR(VLOOKUP(Funde_observations_osservazioni!AF290,Beleg_mapping,2,FALSE)&amp;"","")</f>
        <v/>
      </c>
      <c r="AP287" t="str">
        <f>IFERROR(VLOOKUP(Funde_observations_osservazioni!AJ290,Tabelle10_literature[],2,FALSE)&amp;"", "")</f>
        <v/>
      </c>
      <c r="AQ287" t="str">
        <f>TRIM(Funde_observations_osservazioni!AV290)</f>
        <v/>
      </c>
      <c r="AR287" t="str">
        <f ca="1">IFERROR(VLOOKUP(Funde_observations_osservazioni!AK290,Rest_mapping,2,0)&amp;"","")</f>
        <v/>
      </c>
      <c r="AS287" t="str">
        <f ca="1">IFERROR(VLOOKUP(Funde_observations_osservazioni!AL290,Oeff_privat_mapping,2,0)&amp;"","")</f>
        <v/>
      </c>
      <c r="AT287" t="str">
        <f ca="1">IFERROR(VLOOKUP(Funde_observations_osservazioni!AM290,Namen_pub_mapping,2,0)&amp;"","")</f>
        <v/>
      </c>
    </row>
    <row r="288" spans="2:46" x14ac:dyDescent="0.45">
      <c r="B288" t="str">
        <f>TRIM(Funde_observations_osservazioni!B291)</f>
        <v/>
      </c>
      <c r="C288" t="str">
        <f>TRIM(Funde_observations_osservazioni!C291)</f>
        <v/>
      </c>
      <c r="D288" t="str">
        <f>TRIM(Funde_observations_osservazioni!D291)</f>
        <v/>
      </c>
      <c r="E288" t="str">
        <f>TRIM(Funde_observations_osservazioni!AN291)</f>
        <v/>
      </c>
      <c r="F288" t="str">
        <f>TRIM(Funde_observations_osservazioni!AO291)</f>
        <v/>
      </c>
      <c r="G288" t="str">
        <f>TRIM(Funde_observations_osservazioni!AP291)</f>
        <v/>
      </c>
      <c r="H288" t="str">
        <f>TRIM(Funde_observations_osservazioni!AQ291)</f>
        <v/>
      </c>
      <c r="I288" t="str">
        <f>TRIM(Funde_observations_osservazioni!AR291)</f>
        <v/>
      </c>
      <c r="J288" t="str">
        <f>TRIM(Funde_observations_osservazioni!AS291)</f>
        <v/>
      </c>
      <c r="K288" t="str">
        <f>IFERROR(VLOOKUP(Funde_observations_osservazioni!E291,Table31_Praezis[], 2, FALSE)&amp;"", "")</f>
        <v/>
      </c>
      <c r="L288" t="str">
        <f>TRIM(Funde_observations_osservazioni!AT291)</f>
        <v/>
      </c>
      <c r="M288" t="str">
        <f>TRIM(Funde_observations_osservazioni!F291)</f>
        <v/>
      </c>
      <c r="N288" t="str">
        <f>TRIM(Funde_observations_osservazioni!G291)</f>
        <v/>
      </c>
      <c r="O288" t="str">
        <f>TRIM(Funde_observations_osservazioni!H291)</f>
        <v/>
      </c>
      <c r="P288" s="161" t="str">
        <f>IF(Funde_observations_osservazioni!I291=0, "", TEXT(Funde_observations_osservazioni!I291,"dd/mm/yyyy"))</f>
        <v/>
      </c>
      <c r="Q288" t="str">
        <f>IFERROR(VLOOKUP(Funde_observations_osservazioni!J291,Table32_Datkante[],2,FALSE)&amp;"",  "")</f>
        <v/>
      </c>
      <c r="R288" t="str">
        <f>Funde_observations_osservazioni!K291&amp;""</f>
        <v/>
      </c>
      <c r="S288" t="str">
        <f>Funde_observations_osservazioni!L291&amp;""</f>
        <v/>
      </c>
      <c r="T288" t="str">
        <f>Funde_observations_osservazioni!N291&amp;""</f>
        <v/>
      </c>
      <c r="U288" t="str">
        <f>Funde_observations_osservazioni!O291&amp;""</f>
        <v/>
      </c>
      <c r="V288" t="str">
        <f>Funde_observations_osservazioni!P291&amp;""</f>
        <v/>
      </c>
      <c r="W288" t="str">
        <f ca="1">IFERROR(VLOOKUP(Funde_observations_osservazioni!V291,Table30_Delarze[],2,FALSE)&amp;"", "")</f>
        <v/>
      </c>
      <c r="X288" t="str">
        <f>IFERROR(VLOOKUP(Funde_observations_osservazioni!R291,Table6_Subgrob[],2,FALSE)&amp;"","")</f>
        <v/>
      </c>
      <c r="Y288" t="str">
        <f>IFERROR(VLOOKUP(Funde_observations_osservazioni!S291,#REF!,2,FALSE)&amp;"", "")</f>
        <v/>
      </c>
      <c r="Z288" t="str">
        <f ca="1">IFERROR(VLOOKUP(Funde_observations_osservazioni!W291,Table245_Host_tree[],2,FALSE)&amp;"", "")</f>
        <v/>
      </c>
      <c r="AA288" t="str">
        <f>TRIM(Funde_observations_osservazioni!X291)</f>
        <v/>
      </c>
      <c r="AB288" t="str">
        <f>TRIM(Funde_observations_osservazioni!Y291)</f>
        <v/>
      </c>
      <c r="AC288" t="str">
        <f ca="1">IFERROR(VLOOKUP(Funde_observations_osservazioni!T291,Holzabgr_mapping,2,FALSE)&amp;"", "")</f>
        <v/>
      </c>
      <c r="AD288" t="str">
        <f ca="1">IFERROR(VLOOKUP(Funde_observations_osservazioni!U291,Holzqual_mapping,2,FALSE)&amp;"", "")</f>
        <v/>
      </c>
      <c r="AE288" t="str">
        <f ca="1">IFERROR(VLOOKUP(Funde_observations_osservazioni!Z291,Table24_Near_tree[],2,FALSE)&amp;"", "")</f>
        <v/>
      </c>
      <c r="AF288" t="str">
        <f ca="1">IFERROR(VLOOKUP(Funde_observations_osservazioni!AA291,Table24_Near_tree[],2,FALSE)&amp;"", "")</f>
        <v/>
      </c>
      <c r="AG288" t="str">
        <f ca="1">IFERROR(VLOOKUP(Funde_observations_osservazioni!AB291,Table24_Near_tree[],2,FALSE)&amp;"", "")</f>
        <v/>
      </c>
      <c r="AH288" t="str">
        <f ca="1">IFERROR(VLOOKUP(Funde_observations_osservazioni!AC291,Anzfrk_mapping,2,FALSE)&amp;"", "")</f>
        <v/>
      </c>
      <c r="AI288" t="str">
        <f ca="1">IFERROR(VLOOKUP(Funde_observations_osservazioni!AD291,Sex_stage_mapping,2,FALSE)&amp;"", "")</f>
        <v/>
      </c>
      <c r="AJ288" t="str">
        <f ca="1">IFERROR(VLOOKUP(Funde_observations_osservazioni!AE291,Rust_spore_type_mapping,2,FALSE)&amp;"", "")</f>
        <v/>
      </c>
      <c r="AK288" t="str">
        <f>TRIM(Funde_observations_osservazioni!AU291)</f>
        <v/>
      </c>
      <c r="AL288" t="str">
        <f>TRIM( Funde_observations_osservazioni!AH291)</f>
        <v/>
      </c>
      <c r="AM288" t="str">
        <f>TRIM(Funde_observations_osservazioni!AI291)</f>
        <v/>
      </c>
      <c r="AN288" t="str">
        <f ca="1">IFERROR(VLOOKUP(Funde_observations_osservazioni!AG291,Table28_Herbaria[],2,FALSE)&amp;"", "")</f>
        <v/>
      </c>
      <c r="AO288" t="str">
        <f ca="1">IFERROR(VLOOKUP(Funde_observations_osservazioni!AF291,Beleg_mapping,2,FALSE)&amp;"","")</f>
        <v/>
      </c>
      <c r="AP288" t="str">
        <f>IFERROR(VLOOKUP(Funde_observations_osservazioni!AJ291,Tabelle10_literature[],2,FALSE)&amp;"", "")</f>
        <v/>
      </c>
      <c r="AQ288" t="str">
        <f>TRIM(Funde_observations_osservazioni!AV291)</f>
        <v/>
      </c>
      <c r="AR288" t="str">
        <f ca="1">IFERROR(VLOOKUP(Funde_observations_osservazioni!AK291,Rest_mapping,2,0)&amp;"","")</f>
        <v/>
      </c>
      <c r="AS288" t="str">
        <f ca="1">IFERROR(VLOOKUP(Funde_observations_osservazioni!AL291,Oeff_privat_mapping,2,0)&amp;"","")</f>
        <v/>
      </c>
      <c r="AT288" t="str">
        <f ca="1">IFERROR(VLOOKUP(Funde_observations_osservazioni!AM291,Namen_pub_mapping,2,0)&amp;"","")</f>
        <v/>
      </c>
    </row>
    <row r="289" spans="2:46" x14ac:dyDescent="0.45">
      <c r="B289" t="str">
        <f>TRIM(Funde_observations_osservazioni!B292)</f>
        <v/>
      </c>
      <c r="C289" t="str">
        <f>TRIM(Funde_observations_osservazioni!C292)</f>
        <v/>
      </c>
      <c r="D289" t="str">
        <f>TRIM(Funde_observations_osservazioni!D292)</f>
        <v/>
      </c>
      <c r="E289" t="str">
        <f>TRIM(Funde_observations_osservazioni!AN292)</f>
        <v/>
      </c>
      <c r="F289" t="str">
        <f>TRIM(Funde_observations_osservazioni!AO292)</f>
        <v/>
      </c>
      <c r="G289" t="str">
        <f>TRIM(Funde_observations_osservazioni!AP292)</f>
        <v/>
      </c>
      <c r="H289" t="str">
        <f>TRIM(Funde_observations_osservazioni!AQ292)</f>
        <v/>
      </c>
      <c r="I289" t="str">
        <f>TRIM(Funde_observations_osservazioni!AR292)</f>
        <v/>
      </c>
      <c r="J289" t="str">
        <f>TRIM(Funde_observations_osservazioni!AS292)</f>
        <v/>
      </c>
      <c r="K289" t="str">
        <f>IFERROR(VLOOKUP(Funde_observations_osservazioni!E292,Table31_Praezis[], 2, FALSE)&amp;"", "")</f>
        <v/>
      </c>
      <c r="L289" t="str">
        <f>TRIM(Funde_observations_osservazioni!AT292)</f>
        <v/>
      </c>
      <c r="M289" t="str">
        <f>TRIM(Funde_observations_osservazioni!F292)</f>
        <v/>
      </c>
      <c r="N289" t="str">
        <f>TRIM(Funde_observations_osservazioni!G292)</f>
        <v/>
      </c>
      <c r="O289" t="str">
        <f>TRIM(Funde_observations_osservazioni!H292)</f>
        <v/>
      </c>
      <c r="P289" s="161" t="str">
        <f>IF(Funde_observations_osservazioni!I292=0, "", TEXT(Funde_observations_osservazioni!I292,"dd/mm/yyyy"))</f>
        <v/>
      </c>
      <c r="Q289" t="str">
        <f>IFERROR(VLOOKUP(Funde_observations_osservazioni!J292,Table32_Datkante[],2,FALSE)&amp;"",  "")</f>
        <v/>
      </c>
      <c r="R289" t="str">
        <f>Funde_observations_osservazioni!K292&amp;""</f>
        <v/>
      </c>
      <c r="S289" t="str">
        <f>Funde_observations_osservazioni!L292&amp;""</f>
        <v/>
      </c>
      <c r="T289" t="str">
        <f>Funde_observations_osservazioni!N292&amp;""</f>
        <v/>
      </c>
      <c r="U289" t="str">
        <f>Funde_observations_osservazioni!O292&amp;""</f>
        <v/>
      </c>
      <c r="V289" t="str">
        <f>Funde_observations_osservazioni!P292&amp;""</f>
        <v/>
      </c>
      <c r="W289" t="str">
        <f ca="1">IFERROR(VLOOKUP(Funde_observations_osservazioni!V292,Table30_Delarze[],2,FALSE)&amp;"", "")</f>
        <v/>
      </c>
      <c r="X289" t="str">
        <f>IFERROR(VLOOKUP(Funde_observations_osservazioni!R292,Table6_Subgrob[],2,FALSE)&amp;"","")</f>
        <v/>
      </c>
      <c r="Y289" t="str">
        <f>IFERROR(VLOOKUP(Funde_observations_osservazioni!S292,#REF!,2,FALSE)&amp;"", "")</f>
        <v/>
      </c>
      <c r="Z289" t="str">
        <f ca="1">IFERROR(VLOOKUP(Funde_observations_osservazioni!W292,Table245_Host_tree[],2,FALSE)&amp;"", "")</f>
        <v/>
      </c>
      <c r="AA289" t="str">
        <f>TRIM(Funde_observations_osservazioni!X292)</f>
        <v/>
      </c>
      <c r="AB289" t="str">
        <f>TRIM(Funde_observations_osservazioni!Y292)</f>
        <v/>
      </c>
      <c r="AC289" t="str">
        <f ca="1">IFERROR(VLOOKUP(Funde_observations_osservazioni!T292,Holzabgr_mapping,2,FALSE)&amp;"", "")</f>
        <v/>
      </c>
      <c r="AD289" t="str">
        <f ca="1">IFERROR(VLOOKUP(Funde_observations_osservazioni!U292,Holzqual_mapping,2,FALSE)&amp;"", "")</f>
        <v/>
      </c>
      <c r="AE289" t="str">
        <f ca="1">IFERROR(VLOOKUP(Funde_observations_osservazioni!Z292,Table24_Near_tree[],2,FALSE)&amp;"", "")</f>
        <v/>
      </c>
      <c r="AF289" t="str">
        <f ca="1">IFERROR(VLOOKUP(Funde_observations_osservazioni!AA292,Table24_Near_tree[],2,FALSE)&amp;"", "")</f>
        <v/>
      </c>
      <c r="AG289" t="str">
        <f ca="1">IFERROR(VLOOKUP(Funde_observations_osservazioni!AB292,Table24_Near_tree[],2,FALSE)&amp;"", "")</f>
        <v/>
      </c>
      <c r="AH289" t="str">
        <f ca="1">IFERROR(VLOOKUP(Funde_observations_osservazioni!AC292,Anzfrk_mapping,2,FALSE)&amp;"", "")</f>
        <v/>
      </c>
      <c r="AI289" t="str">
        <f ca="1">IFERROR(VLOOKUP(Funde_observations_osservazioni!AD292,Sex_stage_mapping,2,FALSE)&amp;"", "")</f>
        <v/>
      </c>
      <c r="AJ289" t="str">
        <f ca="1">IFERROR(VLOOKUP(Funde_observations_osservazioni!AE292,Rust_spore_type_mapping,2,FALSE)&amp;"", "")</f>
        <v/>
      </c>
      <c r="AK289" t="str">
        <f>TRIM(Funde_observations_osservazioni!AU292)</f>
        <v/>
      </c>
      <c r="AL289" t="str">
        <f>TRIM( Funde_observations_osservazioni!AH292)</f>
        <v/>
      </c>
      <c r="AM289" t="str">
        <f>TRIM(Funde_observations_osservazioni!AI292)</f>
        <v/>
      </c>
      <c r="AN289" t="str">
        <f ca="1">IFERROR(VLOOKUP(Funde_observations_osservazioni!AG292,Table28_Herbaria[],2,FALSE)&amp;"", "")</f>
        <v/>
      </c>
      <c r="AO289" t="str">
        <f ca="1">IFERROR(VLOOKUP(Funde_observations_osservazioni!AF292,Beleg_mapping,2,FALSE)&amp;"","")</f>
        <v/>
      </c>
      <c r="AP289" t="str">
        <f>IFERROR(VLOOKUP(Funde_observations_osservazioni!AJ292,Tabelle10_literature[],2,FALSE)&amp;"", "")</f>
        <v/>
      </c>
      <c r="AQ289" t="str">
        <f>TRIM(Funde_observations_osservazioni!AV292)</f>
        <v/>
      </c>
      <c r="AR289" t="str">
        <f ca="1">IFERROR(VLOOKUP(Funde_observations_osservazioni!AK292,Rest_mapping,2,0)&amp;"","")</f>
        <v/>
      </c>
      <c r="AS289" t="str">
        <f ca="1">IFERROR(VLOOKUP(Funde_observations_osservazioni!AL292,Oeff_privat_mapping,2,0)&amp;"","")</f>
        <v/>
      </c>
      <c r="AT289" t="str">
        <f ca="1">IFERROR(VLOOKUP(Funde_observations_osservazioni!AM292,Namen_pub_mapping,2,0)&amp;"","")</f>
        <v/>
      </c>
    </row>
    <row r="290" spans="2:46" x14ac:dyDescent="0.45">
      <c r="B290" t="str">
        <f>TRIM(Funde_observations_osservazioni!B293)</f>
        <v/>
      </c>
      <c r="C290" t="str">
        <f>TRIM(Funde_observations_osservazioni!C293)</f>
        <v/>
      </c>
      <c r="D290" t="str">
        <f>TRIM(Funde_observations_osservazioni!D293)</f>
        <v/>
      </c>
      <c r="E290" t="str">
        <f>TRIM(Funde_observations_osservazioni!AN293)</f>
        <v/>
      </c>
      <c r="F290" t="str">
        <f>TRIM(Funde_observations_osservazioni!AO293)</f>
        <v/>
      </c>
      <c r="G290" t="str">
        <f>TRIM(Funde_observations_osservazioni!AP293)</f>
        <v/>
      </c>
      <c r="H290" t="str">
        <f>TRIM(Funde_observations_osservazioni!AQ293)</f>
        <v/>
      </c>
      <c r="I290" t="str">
        <f>TRIM(Funde_observations_osservazioni!AR293)</f>
        <v/>
      </c>
      <c r="J290" t="str">
        <f>TRIM(Funde_observations_osservazioni!AS293)</f>
        <v/>
      </c>
      <c r="K290" t="str">
        <f>IFERROR(VLOOKUP(Funde_observations_osservazioni!E293,Table31_Praezis[], 2, FALSE)&amp;"", "")</f>
        <v/>
      </c>
      <c r="L290" t="str">
        <f>TRIM(Funde_observations_osservazioni!AT293)</f>
        <v/>
      </c>
      <c r="M290" t="str">
        <f>TRIM(Funde_observations_osservazioni!F293)</f>
        <v/>
      </c>
      <c r="N290" t="str">
        <f>TRIM(Funde_observations_osservazioni!G293)</f>
        <v/>
      </c>
      <c r="O290" t="str">
        <f>TRIM(Funde_observations_osservazioni!H293)</f>
        <v/>
      </c>
      <c r="P290" s="161" t="str">
        <f>IF(Funde_observations_osservazioni!I293=0, "", TEXT(Funde_observations_osservazioni!I293,"dd/mm/yyyy"))</f>
        <v/>
      </c>
      <c r="Q290" t="str">
        <f>IFERROR(VLOOKUP(Funde_observations_osservazioni!J293,Table32_Datkante[],2,FALSE)&amp;"",  "")</f>
        <v/>
      </c>
      <c r="R290" t="str">
        <f>Funde_observations_osservazioni!K293&amp;""</f>
        <v/>
      </c>
      <c r="S290" t="str">
        <f>Funde_observations_osservazioni!L293&amp;""</f>
        <v/>
      </c>
      <c r="T290" t="str">
        <f>Funde_observations_osservazioni!N293&amp;""</f>
        <v/>
      </c>
      <c r="U290" t="str">
        <f>Funde_observations_osservazioni!O293&amp;""</f>
        <v/>
      </c>
      <c r="V290" t="str">
        <f>Funde_observations_osservazioni!P293&amp;""</f>
        <v/>
      </c>
      <c r="W290" t="str">
        <f ca="1">IFERROR(VLOOKUP(Funde_observations_osservazioni!V293,Table30_Delarze[],2,FALSE)&amp;"", "")</f>
        <v/>
      </c>
      <c r="X290" t="str">
        <f>IFERROR(VLOOKUP(Funde_observations_osservazioni!R293,Table6_Subgrob[],2,FALSE)&amp;"","")</f>
        <v/>
      </c>
      <c r="Y290" t="str">
        <f>IFERROR(VLOOKUP(Funde_observations_osservazioni!S293,#REF!,2,FALSE)&amp;"", "")</f>
        <v/>
      </c>
      <c r="Z290" t="str">
        <f ca="1">IFERROR(VLOOKUP(Funde_observations_osservazioni!W293,Table245_Host_tree[],2,FALSE)&amp;"", "")</f>
        <v/>
      </c>
      <c r="AA290" t="str">
        <f>TRIM(Funde_observations_osservazioni!X293)</f>
        <v/>
      </c>
      <c r="AB290" t="str">
        <f>TRIM(Funde_observations_osservazioni!Y293)</f>
        <v/>
      </c>
      <c r="AC290" t="str">
        <f ca="1">IFERROR(VLOOKUP(Funde_observations_osservazioni!T293,Holzabgr_mapping,2,FALSE)&amp;"", "")</f>
        <v/>
      </c>
      <c r="AD290" t="str">
        <f ca="1">IFERROR(VLOOKUP(Funde_observations_osservazioni!U293,Holzqual_mapping,2,FALSE)&amp;"", "")</f>
        <v/>
      </c>
      <c r="AE290" t="str">
        <f ca="1">IFERROR(VLOOKUP(Funde_observations_osservazioni!Z293,Table24_Near_tree[],2,FALSE)&amp;"", "")</f>
        <v/>
      </c>
      <c r="AF290" t="str">
        <f ca="1">IFERROR(VLOOKUP(Funde_observations_osservazioni!AA293,Table24_Near_tree[],2,FALSE)&amp;"", "")</f>
        <v/>
      </c>
      <c r="AG290" t="str">
        <f ca="1">IFERROR(VLOOKUP(Funde_observations_osservazioni!AB293,Table24_Near_tree[],2,FALSE)&amp;"", "")</f>
        <v/>
      </c>
      <c r="AH290" t="str">
        <f ca="1">IFERROR(VLOOKUP(Funde_observations_osservazioni!AC293,Anzfrk_mapping,2,FALSE)&amp;"", "")</f>
        <v/>
      </c>
      <c r="AI290" t="str">
        <f ca="1">IFERROR(VLOOKUP(Funde_observations_osservazioni!AD293,Sex_stage_mapping,2,FALSE)&amp;"", "")</f>
        <v/>
      </c>
      <c r="AJ290" t="str">
        <f ca="1">IFERROR(VLOOKUP(Funde_observations_osservazioni!AE293,Rust_spore_type_mapping,2,FALSE)&amp;"", "")</f>
        <v/>
      </c>
      <c r="AK290" t="str">
        <f>TRIM(Funde_observations_osservazioni!AU293)</f>
        <v/>
      </c>
      <c r="AL290" t="str">
        <f>TRIM( Funde_observations_osservazioni!AH293)</f>
        <v/>
      </c>
      <c r="AM290" t="str">
        <f>TRIM(Funde_observations_osservazioni!AI293)</f>
        <v/>
      </c>
      <c r="AN290" t="str">
        <f ca="1">IFERROR(VLOOKUP(Funde_observations_osservazioni!AG293,Table28_Herbaria[],2,FALSE)&amp;"", "")</f>
        <v/>
      </c>
      <c r="AO290" t="str">
        <f ca="1">IFERROR(VLOOKUP(Funde_observations_osservazioni!AF293,Beleg_mapping,2,FALSE)&amp;"","")</f>
        <v/>
      </c>
      <c r="AP290" t="str">
        <f>IFERROR(VLOOKUP(Funde_observations_osservazioni!AJ293,Tabelle10_literature[],2,FALSE)&amp;"", "")</f>
        <v/>
      </c>
      <c r="AQ290" t="str">
        <f>TRIM(Funde_observations_osservazioni!AV293)</f>
        <v/>
      </c>
      <c r="AR290" t="str">
        <f ca="1">IFERROR(VLOOKUP(Funde_observations_osservazioni!AK293,Rest_mapping,2,0)&amp;"","")</f>
        <v/>
      </c>
      <c r="AS290" t="str">
        <f ca="1">IFERROR(VLOOKUP(Funde_observations_osservazioni!AL293,Oeff_privat_mapping,2,0)&amp;"","")</f>
        <v/>
      </c>
      <c r="AT290" t="str">
        <f ca="1">IFERROR(VLOOKUP(Funde_observations_osservazioni!AM293,Namen_pub_mapping,2,0)&amp;"","")</f>
        <v/>
      </c>
    </row>
    <row r="291" spans="2:46" x14ac:dyDescent="0.45">
      <c r="B291" t="str">
        <f>TRIM(Funde_observations_osservazioni!B294)</f>
        <v/>
      </c>
      <c r="C291" t="str">
        <f>TRIM(Funde_observations_osservazioni!C294)</f>
        <v/>
      </c>
      <c r="D291" t="str">
        <f>TRIM(Funde_observations_osservazioni!D294)</f>
        <v/>
      </c>
      <c r="E291" t="str">
        <f>TRIM(Funde_observations_osservazioni!AN294)</f>
        <v/>
      </c>
      <c r="F291" t="str">
        <f>TRIM(Funde_observations_osservazioni!AO294)</f>
        <v/>
      </c>
      <c r="G291" t="str">
        <f>TRIM(Funde_observations_osservazioni!AP294)</f>
        <v/>
      </c>
      <c r="H291" t="str">
        <f>TRIM(Funde_observations_osservazioni!AQ294)</f>
        <v/>
      </c>
      <c r="I291" t="str">
        <f>TRIM(Funde_observations_osservazioni!AR294)</f>
        <v/>
      </c>
      <c r="J291" t="str">
        <f>TRIM(Funde_observations_osservazioni!AS294)</f>
        <v/>
      </c>
      <c r="K291" t="str">
        <f>IFERROR(VLOOKUP(Funde_observations_osservazioni!E294,Table31_Praezis[], 2, FALSE)&amp;"", "")</f>
        <v/>
      </c>
      <c r="L291" t="str">
        <f>TRIM(Funde_observations_osservazioni!AT294)</f>
        <v/>
      </c>
      <c r="M291" t="str">
        <f>TRIM(Funde_observations_osservazioni!F294)</f>
        <v/>
      </c>
      <c r="N291" t="str">
        <f>TRIM(Funde_observations_osservazioni!G294)</f>
        <v/>
      </c>
      <c r="O291" t="str">
        <f>TRIM(Funde_observations_osservazioni!H294)</f>
        <v/>
      </c>
      <c r="P291" s="161" t="str">
        <f>IF(Funde_observations_osservazioni!I294=0, "", TEXT(Funde_observations_osservazioni!I294,"dd/mm/yyyy"))</f>
        <v/>
      </c>
      <c r="Q291" t="str">
        <f>IFERROR(VLOOKUP(Funde_observations_osservazioni!J294,Table32_Datkante[],2,FALSE)&amp;"",  "")</f>
        <v/>
      </c>
      <c r="R291" t="str">
        <f>Funde_observations_osservazioni!K294&amp;""</f>
        <v/>
      </c>
      <c r="S291" t="str">
        <f>Funde_observations_osservazioni!L294&amp;""</f>
        <v/>
      </c>
      <c r="T291" t="str">
        <f>Funde_observations_osservazioni!N294&amp;""</f>
        <v/>
      </c>
      <c r="U291" t="str">
        <f>Funde_observations_osservazioni!O294&amp;""</f>
        <v/>
      </c>
      <c r="V291" t="str">
        <f>Funde_observations_osservazioni!P294&amp;""</f>
        <v/>
      </c>
      <c r="W291" t="str">
        <f ca="1">IFERROR(VLOOKUP(Funde_observations_osservazioni!V294,Table30_Delarze[],2,FALSE)&amp;"", "")</f>
        <v/>
      </c>
      <c r="X291" t="str">
        <f>IFERROR(VLOOKUP(Funde_observations_osservazioni!R294,Table6_Subgrob[],2,FALSE)&amp;"","")</f>
        <v/>
      </c>
      <c r="Y291" t="str">
        <f>IFERROR(VLOOKUP(Funde_observations_osservazioni!S294,#REF!,2,FALSE)&amp;"", "")</f>
        <v/>
      </c>
      <c r="Z291" t="str">
        <f ca="1">IFERROR(VLOOKUP(Funde_observations_osservazioni!W294,Table245_Host_tree[],2,FALSE)&amp;"", "")</f>
        <v/>
      </c>
      <c r="AA291" t="str">
        <f>TRIM(Funde_observations_osservazioni!X294)</f>
        <v/>
      </c>
      <c r="AB291" t="str">
        <f>TRIM(Funde_observations_osservazioni!Y294)</f>
        <v/>
      </c>
      <c r="AC291" t="str">
        <f ca="1">IFERROR(VLOOKUP(Funde_observations_osservazioni!T294,Holzabgr_mapping,2,FALSE)&amp;"", "")</f>
        <v/>
      </c>
      <c r="AD291" t="str">
        <f ca="1">IFERROR(VLOOKUP(Funde_observations_osservazioni!U294,Holzqual_mapping,2,FALSE)&amp;"", "")</f>
        <v/>
      </c>
      <c r="AE291" t="str">
        <f ca="1">IFERROR(VLOOKUP(Funde_observations_osservazioni!Z294,Table24_Near_tree[],2,FALSE)&amp;"", "")</f>
        <v/>
      </c>
      <c r="AF291" t="str">
        <f ca="1">IFERROR(VLOOKUP(Funde_observations_osservazioni!AA294,Table24_Near_tree[],2,FALSE)&amp;"", "")</f>
        <v/>
      </c>
      <c r="AG291" t="str">
        <f ca="1">IFERROR(VLOOKUP(Funde_observations_osservazioni!AB294,Table24_Near_tree[],2,FALSE)&amp;"", "")</f>
        <v/>
      </c>
      <c r="AH291" t="str">
        <f ca="1">IFERROR(VLOOKUP(Funde_observations_osservazioni!AC294,Anzfrk_mapping,2,FALSE)&amp;"", "")</f>
        <v/>
      </c>
      <c r="AI291" t="str">
        <f ca="1">IFERROR(VLOOKUP(Funde_observations_osservazioni!AD294,Sex_stage_mapping,2,FALSE)&amp;"", "")</f>
        <v/>
      </c>
      <c r="AJ291" t="str">
        <f ca="1">IFERROR(VLOOKUP(Funde_observations_osservazioni!AE294,Rust_spore_type_mapping,2,FALSE)&amp;"", "")</f>
        <v/>
      </c>
      <c r="AK291" t="str">
        <f>TRIM(Funde_observations_osservazioni!AU294)</f>
        <v/>
      </c>
      <c r="AL291" t="str">
        <f>TRIM( Funde_observations_osservazioni!AH294)</f>
        <v/>
      </c>
      <c r="AM291" t="str">
        <f>TRIM(Funde_observations_osservazioni!AI294)</f>
        <v/>
      </c>
      <c r="AN291" t="str">
        <f ca="1">IFERROR(VLOOKUP(Funde_observations_osservazioni!AG294,Table28_Herbaria[],2,FALSE)&amp;"", "")</f>
        <v/>
      </c>
      <c r="AO291" t="str">
        <f ca="1">IFERROR(VLOOKUP(Funde_observations_osservazioni!AF294,Beleg_mapping,2,FALSE)&amp;"","")</f>
        <v/>
      </c>
      <c r="AP291" t="str">
        <f>IFERROR(VLOOKUP(Funde_observations_osservazioni!AJ294,Tabelle10_literature[],2,FALSE)&amp;"", "")</f>
        <v/>
      </c>
      <c r="AQ291" t="str">
        <f>TRIM(Funde_observations_osservazioni!AV294)</f>
        <v/>
      </c>
      <c r="AR291" t="str">
        <f ca="1">IFERROR(VLOOKUP(Funde_observations_osservazioni!AK294,Rest_mapping,2,0)&amp;"","")</f>
        <v/>
      </c>
      <c r="AS291" t="str">
        <f ca="1">IFERROR(VLOOKUP(Funde_observations_osservazioni!AL294,Oeff_privat_mapping,2,0)&amp;"","")</f>
        <v/>
      </c>
      <c r="AT291" t="str">
        <f ca="1">IFERROR(VLOOKUP(Funde_observations_osservazioni!AM294,Namen_pub_mapping,2,0)&amp;"","")</f>
        <v/>
      </c>
    </row>
    <row r="292" spans="2:46" x14ac:dyDescent="0.45">
      <c r="B292" t="str">
        <f>TRIM(Funde_observations_osservazioni!B295)</f>
        <v/>
      </c>
      <c r="C292" t="str">
        <f>TRIM(Funde_observations_osservazioni!C295)</f>
        <v/>
      </c>
      <c r="D292" t="str">
        <f>TRIM(Funde_observations_osservazioni!D295)</f>
        <v/>
      </c>
      <c r="E292" t="str">
        <f>TRIM(Funde_observations_osservazioni!AN295)</f>
        <v/>
      </c>
      <c r="F292" t="str">
        <f>TRIM(Funde_observations_osservazioni!AO295)</f>
        <v/>
      </c>
      <c r="G292" t="str">
        <f>TRIM(Funde_observations_osservazioni!AP295)</f>
        <v/>
      </c>
      <c r="H292" t="str">
        <f>TRIM(Funde_observations_osservazioni!AQ295)</f>
        <v/>
      </c>
      <c r="I292" t="str">
        <f>TRIM(Funde_observations_osservazioni!AR295)</f>
        <v/>
      </c>
      <c r="J292" t="str">
        <f>TRIM(Funde_observations_osservazioni!AS295)</f>
        <v/>
      </c>
      <c r="K292" t="str">
        <f>IFERROR(VLOOKUP(Funde_observations_osservazioni!E295,Table31_Praezis[], 2, FALSE)&amp;"", "")</f>
        <v/>
      </c>
      <c r="L292" t="str">
        <f>TRIM(Funde_observations_osservazioni!AT295)</f>
        <v/>
      </c>
      <c r="M292" t="str">
        <f>TRIM(Funde_observations_osservazioni!F295)</f>
        <v/>
      </c>
      <c r="N292" t="str">
        <f>TRIM(Funde_observations_osservazioni!G295)</f>
        <v/>
      </c>
      <c r="O292" t="str">
        <f>TRIM(Funde_observations_osservazioni!H295)</f>
        <v/>
      </c>
      <c r="P292" s="161" t="str">
        <f>IF(Funde_observations_osservazioni!I295=0, "", TEXT(Funde_observations_osservazioni!I295,"dd/mm/yyyy"))</f>
        <v/>
      </c>
      <c r="Q292" t="str">
        <f>IFERROR(VLOOKUP(Funde_observations_osservazioni!J295,Table32_Datkante[],2,FALSE)&amp;"",  "")</f>
        <v/>
      </c>
      <c r="R292" t="str">
        <f>Funde_observations_osservazioni!K295&amp;""</f>
        <v/>
      </c>
      <c r="S292" t="str">
        <f>Funde_observations_osservazioni!L295&amp;""</f>
        <v/>
      </c>
      <c r="T292" t="str">
        <f>Funde_observations_osservazioni!N295&amp;""</f>
        <v/>
      </c>
      <c r="U292" t="str">
        <f>Funde_observations_osservazioni!O295&amp;""</f>
        <v/>
      </c>
      <c r="V292" t="str">
        <f>Funde_observations_osservazioni!P295&amp;""</f>
        <v/>
      </c>
      <c r="W292" t="str">
        <f ca="1">IFERROR(VLOOKUP(Funde_observations_osservazioni!V295,Table30_Delarze[],2,FALSE)&amp;"", "")</f>
        <v/>
      </c>
      <c r="X292" t="str">
        <f>IFERROR(VLOOKUP(Funde_observations_osservazioni!R295,Table6_Subgrob[],2,FALSE)&amp;"","")</f>
        <v/>
      </c>
      <c r="Y292" t="str">
        <f>IFERROR(VLOOKUP(Funde_observations_osservazioni!S295,#REF!,2,FALSE)&amp;"", "")</f>
        <v/>
      </c>
      <c r="Z292" t="str">
        <f ca="1">IFERROR(VLOOKUP(Funde_observations_osservazioni!W295,Table245_Host_tree[],2,FALSE)&amp;"", "")</f>
        <v/>
      </c>
      <c r="AA292" t="str">
        <f>TRIM(Funde_observations_osservazioni!X295)</f>
        <v/>
      </c>
      <c r="AB292" t="str">
        <f>TRIM(Funde_observations_osservazioni!Y295)</f>
        <v/>
      </c>
      <c r="AC292" t="str">
        <f ca="1">IFERROR(VLOOKUP(Funde_observations_osservazioni!T295,Holzabgr_mapping,2,FALSE)&amp;"", "")</f>
        <v/>
      </c>
      <c r="AD292" t="str">
        <f ca="1">IFERROR(VLOOKUP(Funde_observations_osservazioni!U295,Holzqual_mapping,2,FALSE)&amp;"", "")</f>
        <v/>
      </c>
      <c r="AE292" t="str">
        <f ca="1">IFERROR(VLOOKUP(Funde_observations_osservazioni!Z295,Table24_Near_tree[],2,FALSE)&amp;"", "")</f>
        <v/>
      </c>
      <c r="AF292" t="str">
        <f ca="1">IFERROR(VLOOKUP(Funde_observations_osservazioni!AA295,Table24_Near_tree[],2,FALSE)&amp;"", "")</f>
        <v/>
      </c>
      <c r="AG292" t="str">
        <f ca="1">IFERROR(VLOOKUP(Funde_observations_osservazioni!AB295,Table24_Near_tree[],2,FALSE)&amp;"", "")</f>
        <v/>
      </c>
      <c r="AH292" t="str">
        <f ca="1">IFERROR(VLOOKUP(Funde_observations_osservazioni!AC295,Anzfrk_mapping,2,FALSE)&amp;"", "")</f>
        <v/>
      </c>
      <c r="AI292" t="str">
        <f ca="1">IFERROR(VLOOKUP(Funde_observations_osservazioni!AD295,Sex_stage_mapping,2,FALSE)&amp;"", "")</f>
        <v/>
      </c>
      <c r="AJ292" t="str">
        <f ca="1">IFERROR(VLOOKUP(Funde_observations_osservazioni!AE295,Rust_spore_type_mapping,2,FALSE)&amp;"", "")</f>
        <v/>
      </c>
      <c r="AK292" t="str">
        <f>TRIM(Funde_observations_osservazioni!AU295)</f>
        <v/>
      </c>
      <c r="AL292" t="str">
        <f>TRIM( Funde_observations_osservazioni!AH295)</f>
        <v/>
      </c>
      <c r="AM292" t="str">
        <f>TRIM(Funde_observations_osservazioni!AI295)</f>
        <v/>
      </c>
      <c r="AN292" t="str">
        <f ca="1">IFERROR(VLOOKUP(Funde_observations_osservazioni!AG295,Table28_Herbaria[],2,FALSE)&amp;"", "")</f>
        <v/>
      </c>
      <c r="AO292" t="str">
        <f ca="1">IFERROR(VLOOKUP(Funde_observations_osservazioni!AF295,Beleg_mapping,2,FALSE)&amp;"","")</f>
        <v/>
      </c>
      <c r="AP292" t="str">
        <f>IFERROR(VLOOKUP(Funde_observations_osservazioni!AJ295,Tabelle10_literature[],2,FALSE)&amp;"", "")</f>
        <v/>
      </c>
      <c r="AQ292" t="str">
        <f>TRIM(Funde_observations_osservazioni!AV295)</f>
        <v/>
      </c>
      <c r="AR292" t="str">
        <f ca="1">IFERROR(VLOOKUP(Funde_observations_osservazioni!AK295,Rest_mapping,2,0)&amp;"","")</f>
        <v/>
      </c>
      <c r="AS292" t="str">
        <f ca="1">IFERROR(VLOOKUP(Funde_observations_osservazioni!AL295,Oeff_privat_mapping,2,0)&amp;"","")</f>
        <v/>
      </c>
      <c r="AT292" t="str">
        <f ca="1">IFERROR(VLOOKUP(Funde_observations_osservazioni!AM295,Namen_pub_mapping,2,0)&amp;"","")</f>
        <v/>
      </c>
    </row>
    <row r="293" spans="2:46" x14ac:dyDescent="0.45">
      <c r="B293" t="str">
        <f>TRIM(Funde_observations_osservazioni!B296)</f>
        <v/>
      </c>
      <c r="C293" t="str">
        <f>TRIM(Funde_observations_osservazioni!C296)</f>
        <v/>
      </c>
      <c r="D293" t="str">
        <f>TRIM(Funde_observations_osservazioni!D296)</f>
        <v/>
      </c>
      <c r="E293" t="str">
        <f>TRIM(Funde_observations_osservazioni!AN296)</f>
        <v/>
      </c>
      <c r="F293" t="str">
        <f>TRIM(Funde_observations_osservazioni!AO296)</f>
        <v/>
      </c>
      <c r="G293" t="str">
        <f>TRIM(Funde_observations_osservazioni!AP296)</f>
        <v/>
      </c>
      <c r="H293" t="str">
        <f>TRIM(Funde_observations_osservazioni!AQ296)</f>
        <v/>
      </c>
      <c r="I293" t="str">
        <f>TRIM(Funde_observations_osservazioni!AR296)</f>
        <v/>
      </c>
      <c r="J293" t="str">
        <f>TRIM(Funde_observations_osservazioni!AS296)</f>
        <v/>
      </c>
      <c r="K293" t="str">
        <f>IFERROR(VLOOKUP(Funde_observations_osservazioni!E296,Table31_Praezis[], 2, FALSE)&amp;"", "")</f>
        <v/>
      </c>
      <c r="L293" t="str">
        <f>TRIM(Funde_observations_osservazioni!AT296)</f>
        <v/>
      </c>
      <c r="M293" t="str">
        <f>TRIM(Funde_observations_osservazioni!F296)</f>
        <v/>
      </c>
      <c r="N293" t="str">
        <f>TRIM(Funde_observations_osservazioni!G296)</f>
        <v/>
      </c>
      <c r="O293" t="str">
        <f>TRIM(Funde_observations_osservazioni!H296)</f>
        <v/>
      </c>
      <c r="P293" s="161" t="str">
        <f>IF(Funde_observations_osservazioni!I296=0, "", TEXT(Funde_observations_osservazioni!I296,"dd/mm/yyyy"))</f>
        <v/>
      </c>
      <c r="Q293" t="str">
        <f>IFERROR(VLOOKUP(Funde_observations_osservazioni!J296,Table32_Datkante[],2,FALSE)&amp;"",  "")</f>
        <v/>
      </c>
      <c r="R293" t="str">
        <f>Funde_observations_osservazioni!K296&amp;""</f>
        <v/>
      </c>
      <c r="S293" t="str">
        <f>Funde_observations_osservazioni!L296&amp;""</f>
        <v/>
      </c>
      <c r="T293" t="str">
        <f>Funde_observations_osservazioni!N296&amp;""</f>
        <v/>
      </c>
      <c r="U293" t="str">
        <f>Funde_observations_osservazioni!O296&amp;""</f>
        <v/>
      </c>
      <c r="V293" t="str">
        <f>Funde_observations_osservazioni!P296&amp;""</f>
        <v/>
      </c>
      <c r="W293" t="str">
        <f ca="1">IFERROR(VLOOKUP(Funde_observations_osservazioni!V296,Table30_Delarze[],2,FALSE)&amp;"", "")</f>
        <v/>
      </c>
      <c r="X293" t="str">
        <f>IFERROR(VLOOKUP(Funde_observations_osservazioni!R296,Table6_Subgrob[],2,FALSE)&amp;"","")</f>
        <v/>
      </c>
      <c r="Y293" t="str">
        <f>IFERROR(VLOOKUP(Funde_observations_osservazioni!S296,#REF!,2,FALSE)&amp;"", "")</f>
        <v/>
      </c>
      <c r="Z293" t="str">
        <f ca="1">IFERROR(VLOOKUP(Funde_observations_osservazioni!W296,Table245_Host_tree[],2,FALSE)&amp;"", "")</f>
        <v/>
      </c>
      <c r="AA293" t="str">
        <f>TRIM(Funde_observations_osservazioni!X296)</f>
        <v/>
      </c>
      <c r="AB293" t="str">
        <f>TRIM(Funde_observations_osservazioni!Y296)</f>
        <v/>
      </c>
      <c r="AC293" t="str">
        <f ca="1">IFERROR(VLOOKUP(Funde_observations_osservazioni!T296,Holzabgr_mapping,2,FALSE)&amp;"", "")</f>
        <v/>
      </c>
      <c r="AD293" t="str">
        <f ca="1">IFERROR(VLOOKUP(Funde_observations_osservazioni!U296,Holzqual_mapping,2,FALSE)&amp;"", "")</f>
        <v/>
      </c>
      <c r="AE293" t="str">
        <f ca="1">IFERROR(VLOOKUP(Funde_observations_osservazioni!Z296,Table24_Near_tree[],2,FALSE)&amp;"", "")</f>
        <v/>
      </c>
      <c r="AF293" t="str">
        <f ca="1">IFERROR(VLOOKUP(Funde_observations_osservazioni!AA296,Table24_Near_tree[],2,FALSE)&amp;"", "")</f>
        <v/>
      </c>
      <c r="AG293" t="str">
        <f ca="1">IFERROR(VLOOKUP(Funde_observations_osservazioni!AB296,Table24_Near_tree[],2,FALSE)&amp;"", "")</f>
        <v/>
      </c>
      <c r="AH293" t="str">
        <f ca="1">IFERROR(VLOOKUP(Funde_observations_osservazioni!AC296,Anzfrk_mapping,2,FALSE)&amp;"", "")</f>
        <v/>
      </c>
      <c r="AI293" t="str">
        <f ca="1">IFERROR(VLOOKUP(Funde_observations_osservazioni!AD296,Sex_stage_mapping,2,FALSE)&amp;"", "")</f>
        <v/>
      </c>
      <c r="AJ293" t="str">
        <f ca="1">IFERROR(VLOOKUP(Funde_observations_osservazioni!AE296,Rust_spore_type_mapping,2,FALSE)&amp;"", "")</f>
        <v/>
      </c>
      <c r="AK293" t="str">
        <f>TRIM(Funde_observations_osservazioni!AU296)</f>
        <v/>
      </c>
      <c r="AL293" t="str">
        <f>TRIM( Funde_observations_osservazioni!AH296)</f>
        <v/>
      </c>
      <c r="AM293" t="str">
        <f>TRIM(Funde_observations_osservazioni!AI296)</f>
        <v/>
      </c>
      <c r="AN293" t="str">
        <f ca="1">IFERROR(VLOOKUP(Funde_observations_osservazioni!AG296,Table28_Herbaria[],2,FALSE)&amp;"", "")</f>
        <v/>
      </c>
      <c r="AO293" t="str">
        <f ca="1">IFERROR(VLOOKUP(Funde_observations_osservazioni!AF296,Beleg_mapping,2,FALSE)&amp;"","")</f>
        <v/>
      </c>
      <c r="AP293" t="str">
        <f>IFERROR(VLOOKUP(Funde_observations_osservazioni!AJ296,Tabelle10_literature[],2,FALSE)&amp;"", "")</f>
        <v/>
      </c>
      <c r="AQ293" t="str">
        <f>TRIM(Funde_observations_osservazioni!AV296)</f>
        <v/>
      </c>
      <c r="AR293" t="str">
        <f ca="1">IFERROR(VLOOKUP(Funde_observations_osservazioni!AK296,Rest_mapping,2,0)&amp;"","")</f>
        <v/>
      </c>
      <c r="AS293" t="str">
        <f ca="1">IFERROR(VLOOKUP(Funde_observations_osservazioni!AL296,Oeff_privat_mapping,2,0)&amp;"","")</f>
        <v/>
      </c>
      <c r="AT293" t="str">
        <f ca="1">IFERROR(VLOOKUP(Funde_observations_osservazioni!AM296,Namen_pub_mapping,2,0)&amp;"","")</f>
        <v/>
      </c>
    </row>
    <row r="294" spans="2:46" x14ac:dyDescent="0.45">
      <c r="B294" t="str">
        <f>TRIM(Funde_observations_osservazioni!B297)</f>
        <v/>
      </c>
      <c r="C294" t="str">
        <f>TRIM(Funde_observations_osservazioni!C297)</f>
        <v/>
      </c>
      <c r="D294" t="str">
        <f>TRIM(Funde_observations_osservazioni!D297)</f>
        <v/>
      </c>
      <c r="E294" t="str">
        <f>TRIM(Funde_observations_osservazioni!AN297)</f>
        <v/>
      </c>
      <c r="F294" t="str">
        <f>TRIM(Funde_observations_osservazioni!AO297)</f>
        <v/>
      </c>
      <c r="G294" t="str">
        <f>TRIM(Funde_observations_osservazioni!AP297)</f>
        <v/>
      </c>
      <c r="H294" t="str">
        <f>TRIM(Funde_observations_osservazioni!AQ297)</f>
        <v/>
      </c>
      <c r="I294" t="str">
        <f>TRIM(Funde_observations_osservazioni!AR297)</f>
        <v/>
      </c>
      <c r="J294" t="str">
        <f>TRIM(Funde_observations_osservazioni!AS297)</f>
        <v/>
      </c>
      <c r="K294" t="str">
        <f>IFERROR(VLOOKUP(Funde_observations_osservazioni!E297,Table31_Praezis[], 2, FALSE)&amp;"", "")</f>
        <v/>
      </c>
      <c r="L294" t="str">
        <f>TRIM(Funde_observations_osservazioni!AT297)</f>
        <v/>
      </c>
      <c r="M294" t="str">
        <f>TRIM(Funde_observations_osservazioni!F297)</f>
        <v/>
      </c>
      <c r="N294" t="str">
        <f>TRIM(Funde_observations_osservazioni!G297)</f>
        <v/>
      </c>
      <c r="O294" t="str">
        <f>TRIM(Funde_observations_osservazioni!H297)</f>
        <v/>
      </c>
      <c r="P294" s="161" t="str">
        <f>IF(Funde_observations_osservazioni!I297=0, "", TEXT(Funde_observations_osservazioni!I297,"dd/mm/yyyy"))</f>
        <v/>
      </c>
      <c r="Q294" t="str">
        <f>IFERROR(VLOOKUP(Funde_observations_osservazioni!J297,Table32_Datkante[],2,FALSE)&amp;"",  "")</f>
        <v/>
      </c>
      <c r="R294" t="str">
        <f>Funde_observations_osservazioni!K297&amp;""</f>
        <v/>
      </c>
      <c r="S294" t="str">
        <f>Funde_observations_osservazioni!L297&amp;""</f>
        <v/>
      </c>
      <c r="T294" t="str">
        <f>Funde_observations_osservazioni!N297&amp;""</f>
        <v/>
      </c>
      <c r="U294" t="str">
        <f>Funde_observations_osservazioni!O297&amp;""</f>
        <v/>
      </c>
      <c r="V294" t="str">
        <f>Funde_observations_osservazioni!P297&amp;""</f>
        <v/>
      </c>
      <c r="W294" t="str">
        <f ca="1">IFERROR(VLOOKUP(Funde_observations_osservazioni!V297,Table30_Delarze[],2,FALSE)&amp;"", "")</f>
        <v/>
      </c>
      <c r="X294" t="str">
        <f>IFERROR(VLOOKUP(Funde_observations_osservazioni!R297,Table6_Subgrob[],2,FALSE)&amp;"","")</f>
        <v/>
      </c>
      <c r="Y294" t="str">
        <f>IFERROR(VLOOKUP(Funde_observations_osservazioni!S297,#REF!,2,FALSE)&amp;"", "")</f>
        <v/>
      </c>
      <c r="Z294" t="str">
        <f ca="1">IFERROR(VLOOKUP(Funde_observations_osservazioni!W297,Table245_Host_tree[],2,FALSE)&amp;"", "")</f>
        <v/>
      </c>
      <c r="AA294" t="str">
        <f>TRIM(Funde_observations_osservazioni!X297)</f>
        <v/>
      </c>
      <c r="AB294" t="str">
        <f>TRIM(Funde_observations_osservazioni!Y297)</f>
        <v/>
      </c>
      <c r="AC294" t="str">
        <f ca="1">IFERROR(VLOOKUP(Funde_observations_osservazioni!T297,Holzabgr_mapping,2,FALSE)&amp;"", "")</f>
        <v/>
      </c>
      <c r="AD294" t="str">
        <f ca="1">IFERROR(VLOOKUP(Funde_observations_osservazioni!U297,Holzqual_mapping,2,FALSE)&amp;"", "")</f>
        <v/>
      </c>
      <c r="AE294" t="str">
        <f ca="1">IFERROR(VLOOKUP(Funde_observations_osservazioni!Z297,Table24_Near_tree[],2,FALSE)&amp;"", "")</f>
        <v/>
      </c>
      <c r="AF294" t="str">
        <f ca="1">IFERROR(VLOOKUP(Funde_observations_osservazioni!AA297,Table24_Near_tree[],2,FALSE)&amp;"", "")</f>
        <v/>
      </c>
      <c r="AG294" t="str">
        <f ca="1">IFERROR(VLOOKUP(Funde_observations_osservazioni!AB297,Table24_Near_tree[],2,FALSE)&amp;"", "")</f>
        <v/>
      </c>
      <c r="AH294" t="str">
        <f ca="1">IFERROR(VLOOKUP(Funde_observations_osservazioni!AC297,Anzfrk_mapping,2,FALSE)&amp;"", "")</f>
        <v/>
      </c>
      <c r="AI294" t="str">
        <f ca="1">IFERROR(VLOOKUP(Funde_observations_osservazioni!AD297,Sex_stage_mapping,2,FALSE)&amp;"", "")</f>
        <v/>
      </c>
      <c r="AJ294" t="str">
        <f ca="1">IFERROR(VLOOKUP(Funde_observations_osservazioni!AE297,Rust_spore_type_mapping,2,FALSE)&amp;"", "")</f>
        <v/>
      </c>
      <c r="AK294" t="str">
        <f>TRIM(Funde_observations_osservazioni!AU297)</f>
        <v/>
      </c>
      <c r="AL294" t="str">
        <f>TRIM( Funde_observations_osservazioni!AH297)</f>
        <v/>
      </c>
      <c r="AM294" t="str">
        <f>TRIM(Funde_observations_osservazioni!AI297)</f>
        <v/>
      </c>
      <c r="AN294" t="str">
        <f ca="1">IFERROR(VLOOKUP(Funde_observations_osservazioni!AG297,Table28_Herbaria[],2,FALSE)&amp;"", "")</f>
        <v/>
      </c>
      <c r="AO294" t="str">
        <f ca="1">IFERROR(VLOOKUP(Funde_observations_osservazioni!AF297,Beleg_mapping,2,FALSE)&amp;"","")</f>
        <v/>
      </c>
      <c r="AP294" t="str">
        <f>IFERROR(VLOOKUP(Funde_observations_osservazioni!AJ297,Tabelle10_literature[],2,FALSE)&amp;"", "")</f>
        <v/>
      </c>
      <c r="AQ294" t="str">
        <f>TRIM(Funde_observations_osservazioni!AV297)</f>
        <v/>
      </c>
      <c r="AR294" t="str">
        <f ca="1">IFERROR(VLOOKUP(Funde_observations_osservazioni!AK297,Rest_mapping,2,0)&amp;"","")</f>
        <v/>
      </c>
      <c r="AS294" t="str">
        <f ca="1">IFERROR(VLOOKUP(Funde_observations_osservazioni!AL297,Oeff_privat_mapping,2,0)&amp;"","")</f>
        <v/>
      </c>
      <c r="AT294" t="str">
        <f ca="1">IFERROR(VLOOKUP(Funde_observations_osservazioni!AM297,Namen_pub_mapping,2,0)&amp;"","")</f>
        <v/>
      </c>
    </row>
    <row r="295" spans="2:46" x14ac:dyDescent="0.45">
      <c r="B295" t="str">
        <f>TRIM(Funde_observations_osservazioni!B298)</f>
        <v/>
      </c>
      <c r="C295" t="str">
        <f>TRIM(Funde_observations_osservazioni!C298)</f>
        <v/>
      </c>
      <c r="D295" t="str">
        <f>TRIM(Funde_observations_osservazioni!D298)</f>
        <v/>
      </c>
      <c r="E295" t="str">
        <f>TRIM(Funde_observations_osservazioni!AN298)</f>
        <v/>
      </c>
      <c r="F295" t="str">
        <f>TRIM(Funde_observations_osservazioni!AO298)</f>
        <v/>
      </c>
      <c r="G295" t="str">
        <f>TRIM(Funde_observations_osservazioni!AP298)</f>
        <v/>
      </c>
      <c r="H295" t="str">
        <f>TRIM(Funde_observations_osservazioni!AQ298)</f>
        <v/>
      </c>
      <c r="I295" t="str">
        <f>TRIM(Funde_observations_osservazioni!AR298)</f>
        <v/>
      </c>
      <c r="J295" t="str">
        <f>TRIM(Funde_observations_osservazioni!AS298)</f>
        <v/>
      </c>
      <c r="K295" t="str">
        <f>IFERROR(VLOOKUP(Funde_observations_osservazioni!E298,Table31_Praezis[], 2, FALSE)&amp;"", "")</f>
        <v/>
      </c>
      <c r="L295" t="str">
        <f>TRIM(Funde_observations_osservazioni!AT298)</f>
        <v/>
      </c>
      <c r="M295" t="str">
        <f>TRIM(Funde_observations_osservazioni!F298)</f>
        <v/>
      </c>
      <c r="N295" t="str">
        <f>TRIM(Funde_observations_osservazioni!G298)</f>
        <v/>
      </c>
      <c r="O295" t="str">
        <f>TRIM(Funde_observations_osservazioni!H298)</f>
        <v/>
      </c>
      <c r="P295" s="161" t="str">
        <f>IF(Funde_observations_osservazioni!I298=0, "", TEXT(Funde_observations_osservazioni!I298,"dd/mm/yyyy"))</f>
        <v/>
      </c>
      <c r="Q295" t="str">
        <f>IFERROR(VLOOKUP(Funde_observations_osservazioni!J298,Table32_Datkante[],2,FALSE)&amp;"",  "")</f>
        <v/>
      </c>
      <c r="R295" t="str">
        <f>Funde_observations_osservazioni!K298&amp;""</f>
        <v/>
      </c>
      <c r="S295" t="str">
        <f>Funde_observations_osservazioni!L298&amp;""</f>
        <v/>
      </c>
      <c r="T295" t="str">
        <f>Funde_observations_osservazioni!N298&amp;""</f>
        <v/>
      </c>
      <c r="U295" t="str">
        <f>Funde_observations_osservazioni!O298&amp;""</f>
        <v/>
      </c>
      <c r="V295" t="str">
        <f>Funde_observations_osservazioni!P298&amp;""</f>
        <v/>
      </c>
      <c r="W295" t="str">
        <f ca="1">IFERROR(VLOOKUP(Funde_observations_osservazioni!V298,Table30_Delarze[],2,FALSE)&amp;"", "")</f>
        <v/>
      </c>
      <c r="X295" t="str">
        <f>IFERROR(VLOOKUP(Funde_observations_osservazioni!R298,Table6_Subgrob[],2,FALSE)&amp;"","")</f>
        <v/>
      </c>
      <c r="Y295" t="str">
        <f>IFERROR(VLOOKUP(Funde_observations_osservazioni!S298,#REF!,2,FALSE)&amp;"", "")</f>
        <v/>
      </c>
      <c r="Z295" t="str">
        <f ca="1">IFERROR(VLOOKUP(Funde_observations_osservazioni!W298,Table245_Host_tree[],2,FALSE)&amp;"", "")</f>
        <v/>
      </c>
      <c r="AA295" t="str">
        <f>TRIM(Funde_observations_osservazioni!X298)</f>
        <v/>
      </c>
      <c r="AB295" t="str">
        <f>TRIM(Funde_observations_osservazioni!Y298)</f>
        <v/>
      </c>
      <c r="AC295" t="str">
        <f ca="1">IFERROR(VLOOKUP(Funde_observations_osservazioni!T298,Holzabgr_mapping,2,FALSE)&amp;"", "")</f>
        <v/>
      </c>
      <c r="AD295" t="str">
        <f ca="1">IFERROR(VLOOKUP(Funde_observations_osservazioni!U298,Holzqual_mapping,2,FALSE)&amp;"", "")</f>
        <v/>
      </c>
      <c r="AE295" t="str">
        <f ca="1">IFERROR(VLOOKUP(Funde_observations_osservazioni!Z298,Table24_Near_tree[],2,FALSE)&amp;"", "")</f>
        <v/>
      </c>
      <c r="AF295" t="str">
        <f ca="1">IFERROR(VLOOKUP(Funde_observations_osservazioni!AA298,Table24_Near_tree[],2,FALSE)&amp;"", "")</f>
        <v/>
      </c>
      <c r="AG295" t="str">
        <f ca="1">IFERROR(VLOOKUP(Funde_observations_osservazioni!AB298,Table24_Near_tree[],2,FALSE)&amp;"", "")</f>
        <v/>
      </c>
      <c r="AH295" t="str">
        <f ca="1">IFERROR(VLOOKUP(Funde_observations_osservazioni!AC298,Anzfrk_mapping,2,FALSE)&amp;"", "")</f>
        <v/>
      </c>
      <c r="AI295" t="str">
        <f ca="1">IFERROR(VLOOKUP(Funde_observations_osservazioni!AD298,Sex_stage_mapping,2,FALSE)&amp;"", "")</f>
        <v/>
      </c>
      <c r="AJ295" t="str">
        <f ca="1">IFERROR(VLOOKUP(Funde_observations_osservazioni!AE298,Rust_spore_type_mapping,2,FALSE)&amp;"", "")</f>
        <v/>
      </c>
      <c r="AK295" t="str">
        <f>TRIM(Funde_observations_osservazioni!AU298)</f>
        <v/>
      </c>
      <c r="AL295" t="str">
        <f>TRIM( Funde_observations_osservazioni!AH298)</f>
        <v/>
      </c>
      <c r="AM295" t="str">
        <f>TRIM(Funde_observations_osservazioni!AI298)</f>
        <v/>
      </c>
      <c r="AN295" t="str">
        <f ca="1">IFERROR(VLOOKUP(Funde_observations_osservazioni!AG298,Table28_Herbaria[],2,FALSE)&amp;"", "")</f>
        <v/>
      </c>
      <c r="AO295" t="str">
        <f ca="1">IFERROR(VLOOKUP(Funde_observations_osservazioni!AF298,Beleg_mapping,2,FALSE)&amp;"","")</f>
        <v/>
      </c>
      <c r="AP295" t="str">
        <f>IFERROR(VLOOKUP(Funde_observations_osservazioni!AJ298,Tabelle10_literature[],2,FALSE)&amp;"", "")</f>
        <v/>
      </c>
      <c r="AQ295" t="str">
        <f>TRIM(Funde_observations_osservazioni!AV298)</f>
        <v/>
      </c>
      <c r="AR295" t="str">
        <f ca="1">IFERROR(VLOOKUP(Funde_observations_osservazioni!AK298,Rest_mapping,2,0)&amp;"","")</f>
        <v/>
      </c>
      <c r="AS295" t="str">
        <f ca="1">IFERROR(VLOOKUP(Funde_observations_osservazioni!AL298,Oeff_privat_mapping,2,0)&amp;"","")</f>
        <v/>
      </c>
      <c r="AT295" t="str">
        <f ca="1">IFERROR(VLOOKUP(Funde_observations_osservazioni!AM298,Namen_pub_mapping,2,0)&amp;"","")</f>
        <v/>
      </c>
    </row>
    <row r="296" spans="2:46" x14ac:dyDescent="0.45">
      <c r="B296" t="str">
        <f>TRIM(Funde_observations_osservazioni!B299)</f>
        <v/>
      </c>
      <c r="C296" t="str">
        <f>TRIM(Funde_observations_osservazioni!C299)</f>
        <v/>
      </c>
      <c r="D296" t="str">
        <f>TRIM(Funde_observations_osservazioni!D299)</f>
        <v/>
      </c>
      <c r="E296" t="str">
        <f>TRIM(Funde_observations_osservazioni!AN299)</f>
        <v/>
      </c>
      <c r="F296" t="str">
        <f>TRIM(Funde_observations_osservazioni!AO299)</f>
        <v/>
      </c>
      <c r="G296" t="str">
        <f>TRIM(Funde_observations_osservazioni!AP299)</f>
        <v/>
      </c>
      <c r="H296" t="str">
        <f>TRIM(Funde_observations_osservazioni!AQ299)</f>
        <v/>
      </c>
      <c r="I296" t="str">
        <f>TRIM(Funde_observations_osservazioni!AR299)</f>
        <v/>
      </c>
      <c r="J296" t="str">
        <f>TRIM(Funde_observations_osservazioni!AS299)</f>
        <v/>
      </c>
      <c r="K296" t="str">
        <f>IFERROR(VLOOKUP(Funde_observations_osservazioni!E299,Table31_Praezis[], 2, FALSE)&amp;"", "")</f>
        <v/>
      </c>
      <c r="L296" t="str">
        <f>TRIM(Funde_observations_osservazioni!AT299)</f>
        <v/>
      </c>
      <c r="M296" t="str">
        <f>TRIM(Funde_observations_osservazioni!F299)</f>
        <v/>
      </c>
      <c r="N296" t="str">
        <f>TRIM(Funde_observations_osservazioni!G299)</f>
        <v/>
      </c>
      <c r="O296" t="str">
        <f>TRIM(Funde_observations_osservazioni!H299)</f>
        <v/>
      </c>
      <c r="P296" s="161" t="str">
        <f>IF(Funde_observations_osservazioni!I299=0, "", TEXT(Funde_observations_osservazioni!I299,"dd/mm/yyyy"))</f>
        <v/>
      </c>
      <c r="Q296" t="str">
        <f>IFERROR(VLOOKUP(Funde_observations_osservazioni!J299,Table32_Datkante[],2,FALSE)&amp;"",  "")</f>
        <v/>
      </c>
      <c r="R296" t="str">
        <f>Funde_observations_osservazioni!K299&amp;""</f>
        <v/>
      </c>
      <c r="S296" t="str">
        <f>Funde_observations_osservazioni!L299&amp;""</f>
        <v/>
      </c>
      <c r="T296" t="str">
        <f>Funde_observations_osservazioni!N299&amp;""</f>
        <v/>
      </c>
      <c r="U296" t="str">
        <f>Funde_observations_osservazioni!O299&amp;""</f>
        <v/>
      </c>
      <c r="V296" t="str">
        <f>Funde_observations_osservazioni!P299&amp;""</f>
        <v/>
      </c>
      <c r="W296" t="str">
        <f ca="1">IFERROR(VLOOKUP(Funde_observations_osservazioni!V299,Table30_Delarze[],2,FALSE)&amp;"", "")</f>
        <v/>
      </c>
      <c r="X296" t="str">
        <f>IFERROR(VLOOKUP(Funde_observations_osservazioni!R299,Table6_Subgrob[],2,FALSE)&amp;"","")</f>
        <v/>
      </c>
      <c r="Y296" t="str">
        <f>IFERROR(VLOOKUP(Funde_observations_osservazioni!S299,#REF!,2,FALSE)&amp;"", "")</f>
        <v/>
      </c>
      <c r="Z296" t="str">
        <f ca="1">IFERROR(VLOOKUP(Funde_observations_osservazioni!W299,Table245_Host_tree[],2,FALSE)&amp;"", "")</f>
        <v/>
      </c>
      <c r="AA296" t="str">
        <f>TRIM(Funde_observations_osservazioni!X299)</f>
        <v/>
      </c>
      <c r="AB296" t="str">
        <f>TRIM(Funde_observations_osservazioni!Y299)</f>
        <v/>
      </c>
      <c r="AC296" t="str">
        <f ca="1">IFERROR(VLOOKUP(Funde_observations_osservazioni!T299,Holzabgr_mapping,2,FALSE)&amp;"", "")</f>
        <v/>
      </c>
      <c r="AD296" t="str">
        <f ca="1">IFERROR(VLOOKUP(Funde_observations_osservazioni!U299,Holzqual_mapping,2,FALSE)&amp;"", "")</f>
        <v/>
      </c>
      <c r="AE296" t="str">
        <f ca="1">IFERROR(VLOOKUP(Funde_observations_osservazioni!Z299,Table24_Near_tree[],2,FALSE)&amp;"", "")</f>
        <v/>
      </c>
      <c r="AF296" t="str">
        <f ca="1">IFERROR(VLOOKUP(Funde_observations_osservazioni!AA299,Table24_Near_tree[],2,FALSE)&amp;"", "")</f>
        <v/>
      </c>
      <c r="AG296" t="str">
        <f ca="1">IFERROR(VLOOKUP(Funde_observations_osservazioni!AB299,Table24_Near_tree[],2,FALSE)&amp;"", "")</f>
        <v/>
      </c>
      <c r="AH296" t="str">
        <f ca="1">IFERROR(VLOOKUP(Funde_observations_osservazioni!AC299,Anzfrk_mapping,2,FALSE)&amp;"", "")</f>
        <v/>
      </c>
      <c r="AI296" t="str">
        <f ca="1">IFERROR(VLOOKUP(Funde_observations_osservazioni!AD299,Sex_stage_mapping,2,FALSE)&amp;"", "")</f>
        <v/>
      </c>
      <c r="AJ296" t="str">
        <f ca="1">IFERROR(VLOOKUP(Funde_observations_osservazioni!AE299,Rust_spore_type_mapping,2,FALSE)&amp;"", "")</f>
        <v/>
      </c>
      <c r="AK296" t="str">
        <f>TRIM(Funde_observations_osservazioni!AU299)</f>
        <v/>
      </c>
      <c r="AL296" t="str">
        <f>TRIM( Funde_observations_osservazioni!AH299)</f>
        <v/>
      </c>
      <c r="AM296" t="str">
        <f>TRIM(Funde_observations_osservazioni!AI299)</f>
        <v/>
      </c>
      <c r="AN296" t="str">
        <f ca="1">IFERROR(VLOOKUP(Funde_observations_osservazioni!AG299,Table28_Herbaria[],2,FALSE)&amp;"", "")</f>
        <v/>
      </c>
      <c r="AO296" t="str">
        <f ca="1">IFERROR(VLOOKUP(Funde_observations_osservazioni!AF299,Beleg_mapping,2,FALSE)&amp;"","")</f>
        <v/>
      </c>
      <c r="AP296" t="str">
        <f>IFERROR(VLOOKUP(Funde_observations_osservazioni!AJ299,Tabelle10_literature[],2,FALSE)&amp;"", "")</f>
        <v/>
      </c>
      <c r="AQ296" t="str">
        <f>TRIM(Funde_observations_osservazioni!AV299)</f>
        <v/>
      </c>
      <c r="AR296" t="str">
        <f ca="1">IFERROR(VLOOKUP(Funde_observations_osservazioni!AK299,Rest_mapping,2,0)&amp;"","")</f>
        <v/>
      </c>
      <c r="AS296" t="str">
        <f ca="1">IFERROR(VLOOKUP(Funde_observations_osservazioni!AL299,Oeff_privat_mapping,2,0)&amp;"","")</f>
        <v/>
      </c>
      <c r="AT296" t="str">
        <f ca="1">IFERROR(VLOOKUP(Funde_observations_osservazioni!AM299,Namen_pub_mapping,2,0)&amp;"","")</f>
        <v/>
      </c>
    </row>
    <row r="297" spans="2:46" x14ac:dyDescent="0.45">
      <c r="B297" t="str">
        <f>TRIM(Funde_observations_osservazioni!B300)</f>
        <v/>
      </c>
      <c r="C297" t="str">
        <f>TRIM(Funde_observations_osservazioni!C300)</f>
        <v/>
      </c>
      <c r="D297" t="str">
        <f>TRIM(Funde_observations_osservazioni!D300)</f>
        <v/>
      </c>
      <c r="E297" t="str">
        <f>TRIM(Funde_observations_osservazioni!AN300)</f>
        <v/>
      </c>
      <c r="F297" t="str">
        <f>TRIM(Funde_observations_osservazioni!AO300)</f>
        <v/>
      </c>
      <c r="G297" t="str">
        <f>TRIM(Funde_observations_osservazioni!AP300)</f>
        <v/>
      </c>
      <c r="H297" t="str">
        <f>TRIM(Funde_observations_osservazioni!AQ300)</f>
        <v/>
      </c>
      <c r="I297" t="str">
        <f>TRIM(Funde_observations_osservazioni!AR300)</f>
        <v/>
      </c>
      <c r="J297" t="str">
        <f>TRIM(Funde_observations_osservazioni!AS300)</f>
        <v/>
      </c>
      <c r="K297" t="str">
        <f>IFERROR(VLOOKUP(Funde_observations_osservazioni!E300,Table31_Praezis[], 2, FALSE)&amp;"", "")</f>
        <v/>
      </c>
      <c r="L297" t="str">
        <f>TRIM(Funde_observations_osservazioni!AT300)</f>
        <v/>
      </c>
      <c r="M297" t="str">
        <f>TRIM(Funde_observations_osservazioni!F300)</f>
        <v/>
      </c>
      <c r="N297" t="str">
        <f>TRIM(Funde_observations_osservazioni!G300)</f>
        <v/>
      </c>
      <c r="O297" t="str">
        <f>TRIM(Funde_observations_osservazioni!H300)</f>
        <v/>
      </c>
      <c r="P297" s="161" t="str">
        <f>IF(Funde_observations_osservazioni!I300=0, "", TEXT(Funde_observations_osservazioni!I300,"dd/mm/yyyy"))</f>
        <v/>
      </c>
      <c r="Q297" t="str">
        <f>IFERROR(VLOOKUP(Funde_observations_osservazioni!J300,Table32_Datkante[],2,FALSE)&amp;"",  "")</f>
        <v/>
      </c>
      <c r="R297" t="str">
        <f>Funde_observations_osservazioni!K300&amp;""</f>
        <v/>
      </c>
      <c r="S297" t="str">
        <f>Funde_observations_osservazioni!L300&amp;""</f>
        <v/>
      </c>
      <c r="T297" t="str">
        <f>Funde_observations_osservazioni!N300&amp;""</f>
        <v/>
      </c>
      <c r="U297" t="str">
        <f>Funde_observations_osservazioni!O300&amp;""</f>
        <v/>
      </c>
      <c r="V297" t="str">
        <f>Funde_observations_osservazioni!P300&amp;""</f>
        <v/>
      </c>
      <c r="W297" t="str">
        <f ca="1">IFERROR(VLOOKUP(Funde_observations_osservazioni!V300,Table30_Delarze[],2,FALSE)&amp;"", "")</f>
        <v/>
      </c>
      <c r="X297" t="str">
        <f>IFERROR(VLOOKUP(Funde_observations_osservazioni!R300,Table6_Subgrob[],2,FALSE)&amp;"","")</f>
        <v/>
      </c>
      <c r="Y297" t="str">
        <f>IFERROR(VLOOKUP(Funde_observations_osservazioni!S300,#REF!,2,FALSE)&amp;"", "")</f>
        <v/>
      </c>
      <c r="Z297" t="str">
        <f ca="1">IFERROR(VLOOKUP(Funde_observations_osservazioni!W300,Table245_Host_tree[],2,FALSE)&amp;"", "")</f>
        <v/>
      </c>
      <c r="AA297" t="str">
        <f>TRIM(Funde_observations_osservazioni!X300)</f>
        <v/>
      </c>
      <c r="AB297" t="str">
        <f>TRIM(Funde_observations_osservazioni!Y300)</f>
        <v/>
      </c>
      <c r="AC297" t="str">
        <f ca="1">IFERROR(VLOOKUP(Funde_observations_osservazioni!T300,Holzabgr_mapping,2,FALSE)&amp;"", "")</f>
        <v/>
      </c>
      <c r="AD297" t="str">
        <f ca="1">IFERROR(VLOOKUP(Funde_observations_osservazioni!U300,Holzqual_mapping,2,FALSE)&amp;"", "")</f>
        <v/>
      </c>
      <c r="AE297" t="str">
        <f ca="1">IFERROR(VLOOKUP(Funde_observations_osservazioni!Z300,Table24_Near_tree[],2,FALSE)&amp;"", "")</f>
        <v/>
      </c>
      <c r="AF297" t="str">
        <f ca="1">IFERROR(VLOOKUP(Funde_observations_osservazioni!AA300,Table24_Near_tree[],2,FALSE)&amp;"", "")</f>
        <v/>
      </c>
      <c r="AG297" t="str">
        <f ca="1">IFERROR(VLOOKUP(Funde_observations_osservazioni!AB300,Table24_Near_tree[],2,FALSE)&amp;"", "")</f>
        <v/>
      </c>
      <c r="AH297" t="str">
        <f ca="1">IFERROR(VLOOKUP(Funde_observations_osservazioni!AC300,Anzfrk_mapping,2,FALSE)&amp;"", "")</f>
        <v/>
      </c>
      <c r="AI297" t="str">
        <f ca="1">IFERROR(VLOOKUP(Funde_observations_osservazioni!AD300,Sex_stage_mapping,2,FALSE)&amp;"", "")</f>
        <v/>
      </c>
      <c r="AJ297" t="str">
        <f ca="1">IFERROR(VLOOKUP(Funde_observations_osservazioni!AE300,Rust_spore_type_mapping,2,FALSE)&amp;"", "")</f>
        <v/>
      </c>
      <c r="AK297" t="str">
        <f>TRIM(Funde_observations_osservazioni!AU300)</f>
        <v/>
      </c>
      <c r="AL297" t="str">
        <f>TRIM( Funde_observations_osservazioni!AH300)</f>
        <v/>
      </c>
      <c r="AM297" t="str">
        <f>TRIM(Funde_observations_osservazioni!AI300)</f>
        <v/>
      </c>
      <c r="AN297" t="str">
        <f ca="1">IFERROR(VLOOKUP(Funde_observations_osservazioni!AG300,Table28_Herbaria[],2,FALSE)&amp;"", "")</f>
        <v/>
      </c>
      <c r="AO297" t="str">
        <f ca="1">IFERROR(VLOOKUP(Funde_observations_osservazioni!AF300,Beleg_mapping,2,FALSE)&amp;"","")</f>
        <v/>
      </c>
      <c r="AP297" t="str">
        <f>IFERROR(VLOOKUP(Funde_observations_osservazioni!AJ300,Tabelle10_literature[],2,FALSE)&amp;"", "")</f>
        <v/>
      </c>
      <c r="AQ297" t="str">
        <f>TRIM(Funde_observations_osservazioni!AV300)</f>
        <v/>
      </c>
      <c r="AR297" t="str">
        <f ca="1">IFERROR(VLOOKUP(Funde_observations_osservazioni!AK300,Rest_mapping,2,0)&amp;"","")</f>
        <v/>
      </c>
      <c r="AS297" t="str">
        <f ca="1">IFERROR(VLOOKUP(Funde_observations_osservazioni!AL300,Oeff_privat_mapping,2,0)&amp;"","")</f>
        <v/>
      </c>
      <c r="AT297" t="str">
        <f ca="1">IFERROR(VLOOKUP(Funde_observations_osservazioni!AM300,Namen_pub_mapping,2,0)&amp;"","")</f>
        <v/>
      </c>
    </row>
    <row r="298" spans="2:46" x14ac:dyDescent="0.45">
      <c r="B298" t="str">
        <f>TRIM(Funde_observations_osservazioni!B301)</f>
        <v/>
      </c>
      <c r="C298" t="str">
        <f>TRIM(Funde_observations_osservazioni!C301)</f>
        <v/>
      </c>
      <c r="D298" t="str">
        <f>TRIM(Funde_observations_osservazioni!D301)</f>
        <v/>
      </c>
      <c r="E298" t="str">
        <f>TRIM(Funde_observations_osservazioni!AN301)</f>
        <v/>
      </c>
      <c r="F298" t="str">
        <f>TRIM(Funde_observations_osservazioni!AO301)</f>
        <v/>
      </c>
      <c r="G298" t="str">
        <f>TRIM(Funde_observations_osservazioni!AP301)</f>
        <v/>
      </c>
      <c r="H298" t="str">
        <f>TRIM(Funde_observations_osservazioni!AQ301)</f>
        <v/>
      </c>
      <c r="I298" t="str">
        <f>TRIM(Funde_observations_osservazioni!AR301)</f>
        <v/>
      </c>
      <c r="J298" t="str">
        <f>TRIM(Funde_observations_osservazioni!AS301)</f>
        <v/>
      </c>
      <c r="K298" t="str">
        <f>IFERROR(VLOOKUP(Funde_observations_osservazioni!E301,Table31_Praezis[], 2, FALSE)&amp;"", "")</f>
        <v/>
      </c>
      <c r="L298" t="str">
        <f>TRIM(Funde_observations_osservazioni!AT301)</f>
        <v/>
      </c>
      <c r="M298" t="str">
        <f>TRIM(Funde_observations_osservazioni!F301)</f>
        <v/>
      </c>
      <c r="N298" t="str">
        <f>TRIM(Funde_observations_osservazioni!G301)</f>
        <v/>
      </c>
      <c r="O298" t="str">
        <f>TRIM(Funde_observations_osservazioni!H301)</f>
        <v/>
      </c>
      <c r="P298" s="161" t="str">
        <f>IF(Funde_observations_osservazioni!I301=0, "", TEXT(Funde_observations_osservazioni!I301,"dd/mm/yyyy"))</f>
        <v/>
      </c>
      <c r="Q298" t="str">
        <f>IFERROR(VLOOKUP(Funde_observations_osservazioni!J301,Table32_Datkante[],2,FALSE)&amp;"",  "")</f>
        <v/>
      </c>
      <c r="R298" t="str">
        <f>Funde_observations_osservazioni!K301&amp;""</f>
        <v/>
      </c>
      <c r="S298" t="str">
        <f>Funde_observations_osservazioni!L301&amp;""</f>
        <v/>
      </c>
      <c r="T298" t="str">
        <f>Funde_observations_osservazioni!N301&amp;""</f>
        <v/>
      </c>
      <c r="U298" t="str">
        <f>Funde_observations_osservazioni!O301&amp;""</f>
        <v/>
      </c>
      <c r="V298" t="str">
        <f>Funde_observations_osservazioni!P301&amp;""</f>
        <v/>
      </c>
      <c r="W298" t="str">
        <f ca="1">IFERROR(VLOOKUP(Funde_observations_osservazioni!V301,Table30_Delarze[],2,FALSE)&amp;"", "")</f>
        <v/>
      </c>
      <c r="X298" t="str">
        <f>IFERROR(VLOOKUP(Funde_observations_osservazioni!R301,Table6_Subgrob[],2,FALSE)&amp;"","")</f>
        <v/>
      </c>
      <c r="Y298" t="str">
        <f>IFERROR(VLOOKUP(Funde_observations_osservazioni!S301,#REF!,2,FALSE)&amp;"", "")</f>
        <v/>
      </c>
      <c r="Z298" t="str">
        <f ca="1">IFERROR(VLOOKUP(Funde_observations_osservazioni!W301,Table245_Host_tree[],2,FALSE)&amp;"", "")</f>
        <v/>
      </c>
      <c r="AA298" t="str">
        <f>TRIM(Funde_observations_osservazioni!X301)</f>
        <v/>
      </c>
      <c r="AB298" t="str">
        <f>TRIM(Funde_observations_osservazioni!Y301)</f>
        <v/>
      </c>
      <c r="AC298" t="str">
        <f ca="1">IFERROR(VLOOKUP(Funde_observations_osservazioni!T301,Holzabgr_mapping,2,FALSE)&amp;"", "")</f>
        <v/>
      </c>
      <c r="AD298" t="str">
        <f ca="1">IFERROR(VLOOKUP(Funde_observations_osservazioni!U301,Holzqual_mapping,2,FALSE)&amp;"", "")</f>
        <v/>
      </c>
      <c r="AE298" t="str">
        <f ca="1">IFERROR(VLOOKUP(Funde_observations_osservazioni!Z301,Table24_Near_tree[],2,FALSE)&amp;"", "")</f>
        <v/>
      </c>
      <c r="AF298" t="str">
        <f ca="1">IFERROR(VLOOKUP(Funde_observations_osservazioni!AA301,Table24_Near_tree[],2,FALSE)&amp;"", "")</f>
        <v/>
      </c>
      <c r="AG298" t="str">
        <f ca="1">IFERROR(VLOOKUP(Funde_observations_osservazioni!AB301,Table24_Near_tree[],2,FALSE)&amp;"", "")</f>
        <v/>
      </c>
      <c r="AH298" t="str">
        <f ca="1">IFERROR(VLOOKUP(Funde_observations_osservazioni!AC301,Anzfrk_mapping,2,FALSE)&amp;"", "")</f>
        <v/>
      </c>
      <c r="AI298" t="str">
        <f ca="1">IFERROR(VLOOKUP(Funde_observations_osservazioni!AD301,Sex_stage_mapping,2,FALSE)&amp;"", "")</f>
        <v/>
      </c>
      <c r="AJ298" t="str">
        <f ca="1">IFERROR(VLOOKUP(Funde_observations_osservazioni!AE301,Rust_spore_type_mapping,2,FALSE)&amp;"", "")</f>
        <v/>
      </c>
      <c r="AK298" t="str">
        <f>TRIM(Funde_observations_osservazioni!AU301)</f>
        <v/>
      </c>
      <c r="AL298" t="str">
        <f>TRIM( Funde_observations_osservazioni!AH301)</f>
        <v/>
      </c>
      <c r="AM298" t="str">
        <f>TRIM(Funde_observations_osservazioni!AI301)</f>
        <v/>
      </c>
      <c r="AN298" t="str">
        <f ca="1">IFERROR(VLOOKUP(Funde_observations_osservazioni!AG301,Table28_Herbaria[],2,FALSE)&amp;"", "")</f>
        <v/>
      </c>
      <c r="AO298" t="str">
        <f ca="1">IFERROR(VLOOKUP(Funde_observations_osservazioni!AF301,Beleg_mapping,2,FALSE)&amp;"","")</f>
        <v/>
      </c>
      <c r="AP298" t="str">
        <f>IFERROR(VLOOKUP(Funde_observations_osservazioni!AJ301,Tabelle10_literature[],2,FALSE)&amp;"", "")</f>
        <v/>
      </c>
      <c r="AQ298" t="str">
        <f>TRIM(Funde_observations_osservazioni!AV301)</f>
        <v/>
      </c>
      <c r="AR298" t="str">
        <f ca="1">IFERROR(VLOOKUP(Funde_observations_osservazioni!AK301,Rest_mapping,2,0)&amp;"","")</f>
        <v/>
      </c>
      <c r="AS298" t="str">
        <f ca="1">IFERROR(VLOOKUP(Funde_observations_osservazioni!AL301,Oeff_privat_mapping,2,0)&amp;"","")</f>
        <v/>
      </c>
      <c r="AT298" t="str">
        <f ca="1">IFERROR(VLOOKUP(Funde_observations_osservazioni!AM301,Namen_pub_mapping,2,0)&amp;"","")</f>
        <v/>
      </c>
    </row>
    <row r="299" spans="2:46" x14ac:dyDescent="0.45">
      <c r="B299" t="str">
        <f>TRIM(Funde_observations_osservazioni!B302)</f>
        <v/>
      </c>
      <c r="C299" t="str">
        <f>TRIM(Funde_observations_osservazioni!C302)</f>
        <v/>
      </c>
      <c r="D299" t="str">
        <f>TRIM(Funde_observations_osservazioni!D302)</f>
        <v/>
      </c>
      <c r="E299" t="str">
        <f>TRIM(Funde_observations_osservazioni!AN302)</f>
        <v/>
      </c>
      <c r="F299" t="str">
        <f>TRIM(Funde_observations_osservazioni!AO302)</f>
        <v/>
      </c>
      <c r="G299" t="str">
        <f>TRIM(Funde_observations_osservazioni!AP302)</f>
        <v/>
      </c>
      <c r="H299" t="str">
        <f>TRIM(Funde_observations_osservazioni!AQ302)</f>
        <v/>
      </c>
      <c r="I299" t="str">
        <f>TRIM(Funde_observations_osservazioni!AR302)</f>
        <v/>
      </c>
      <c r="J299" t="str">
        <f>TRIM(Funde_observations_osservazioni!AS302)</f>
        <v/>
      </c>
      <c r="K299" t="str">
        <f>IFERROR(VLOOKUP(Funde_observations_osservazioni!E302,Table31_Praezis[], 2, FALSE)&amp;"", "")</f>
        <v/>
      </c>
      <c r="L299" t="str">
        <f>TRIM(Funde_observations_osservazioni!AT302)</f>
        <v/>
      </c>
      <c r="M299" t="str">
        <f>TRIM(Funde_observations_osservazioni!F302)</f>
        <v/>
      </c>
      <c r="N299" t="str">
        <f>TRIM(Funde_observations_osservazioni!G302)</f>
        <v/>
      </c>
      <c r="O299" t="str">
        <f>TRIM(Funde_observations_osservazioni!H302)</f>
        <v/>
      </c>
      <c r="P299" s="161" t="str">
        <f>IF(Funde_observations_osservazioni!I302=0, "", TEXT(Funde_observations_osservazioni!I302,"dd/mm/yyyy"))</f>
        <v/>
      </c>
      <c r="Q299" t="str">
        <f>IFERROR(VLOOKUP(Funde_observations_osservazioni!J302,Table32_Datkante[],2,FALSE)&amp;"",  "")</f>
        <v/>
      </c>
      <c r="R299" t="str">
        <f>Funde_observations_osservazioni!K302&amp;""</f>
        <v/>
      </c>
      <c r="S299" t="str">
        <f>Funde_observations_osservazioni!L302&amp;""</f>
        <v/>
      </c>
      <c r="T299" t="str">
        <f>Funde_observations_osservazioni!N302&amp;""</f>
        <v/>
      </c>
      <c r="U299" t="str">
        <f>Funde_observations_osservazioni!O302&amp;""</f>
        <v/>
      </c>
      <c r="V299" t="str">
        <f>Funde_observations_osservazioni!P302&amp;""</f>
        <v/>
      </c>
      <c r="W299" t="str">
        <f ca="1">IFERROR(VLOOKUP(Funde_observations_osservazioni!V302,Table30_Delarze[],2,FALSE)&amp;"", "")</f>
        <v/>
      </c>
      <c r="X299" t="str">
        <f>IFERROR(VLOOKUP(Funde_observations_osservazioni!R302,Table6_Subgrob[],2,FALSE)&amp;"","")</f>
        <v/>
      </c>
      <c r="Y299" t="str">
        <f>IFERROR(VLOOKUP(Funde_observations_osservazioni!S302,#REF!,2,FALSE)&amp;"", "")</f>
        <v/>
      </c>
      <c r="Z299" t="str">
        <f ca="1">IFERROR(VLOOKUP(Funde_observations_osservazioni!W302,Table245_Host_tree[],2,FALSE)&amp;"", "")</f>
        <v/>
      </c>
      <c r="AA299" t="str">
        <f>TRIM(Funde_observations_osservazioni!X302)</f>
        <v/>
      </c>
      <c r="AB299" t="str">
        <f>TRIM(Funde_observations_osservazioni!Y302)</f>
        <v/>
      </c>
      <c r="AC299" t="str">
        <f ca="1">IFERROR(VLOOKUP(Funde_observations_osservazioni!T302,Holzabgr_mapping,2,FALSE)&amp;"", "")</f>
        <v/>
      </c>
      <c r="AD299" t="str">
        <f ca="1">IFERROR(VLOOKUP(Funde_observations_osservazioni!U302,Holzqual_mapping,2,FALSE)&amp;"", "")</f>
        <v/>
      </c>
      <c r="AE299" t="str">
        <f ca="1">IFERROR(VLOOKUP(Funde_observations_osservazioni!Z302,Table24_Near_tree[],2,FALSE)&amp;"", "")</f>
        <v/>
      </c>
      <c r="AF299" t="str">
        <f ca="1">IFERROR(VLOOKUP(Funde_observations_osservazioni!AA302,Table24_Near_tree[],2,FALSE)&amp;"", "")</f>
        <v/>
      </c>
      <c r="AG299" t="str">
        <f ca="1">IFERROR(VLOOKUP(Funde_observations_osservazioni!AB302,Table24_Near_tree[],2,FALSE)&amp;"", "")</f>
        <v/>
      </c>
      <c r="AH299" t="str">
        <f ca="1">IFERROR(VLOOKUP(Funde_observations_osservazioni!AC302,Anzfrk_mapping,2,FALSE)&amp;"", "")</f>
        <v/>
      </c>
      <c r="AI299" t="str">
        <f ca="1">IFERROR(VLOOKUP(Funde_observations_osservazioni!AD302,Sex_stage_mapping,2,FALSE)&amp;"", "")</f>
        <v/>
      </c>
      <c r="AJ299" t="str">
        <f ca="1">IFERROR(VLOOKUP(Funde_observations_osservazioni!AE302,Rust_spore_type_mapping,2,FALSE)&amp;"", "")</f>
        <v/>
      </c>
      <c r="AK299" t="str">
        <f>TRIM(Funde_observations_osservazioni!AU302)</f>
        <v/>
      </c>
      <c r="AL299" t="str">
        <f>TRIM( Funde_observations_osservazioni!AH302)</f>
        <v/>
      </c>
      <c r="AM299" t="str">
        <f>TRIM(Funde_observations_osservazioni!AI302)</f>
        <v/>
      </c>
      <c r="AN299" t="str">
        <f ca="1">IFERROR(VLOOKUP(Funde_observations_osservazioni!AG302,Table28_Herbaria[],2,FALSE)&amp;"", "")</f>
        <v/>
      </c>
      <c r="AO299" t="str">
        <f ca="1">IFERROR(VLOOKUP(Funde_observations_osservazioni!AF302,Beleg_mapping,2,FALSE)&amp;"","")</f>
        <v/>
      </c>
      <c r="AP299" t="str">
        <f>IFERROR(VLOOKUP(Funde_observations_osservazioni!AJ302,Tabelle10_literature[],2,FALSE)&amp;"", "")</f>
        <v/>
      </c>
      <c r="AQ299" t="str">
        <f>TRIM(Funde_observations_osservazioni!AV302)</f>
        <v/>
      </c>
      <c r="AR299" t="str">
        <f ca="1">IFERROR(VLOOKUP(Funde_observations_osservazioni!AK302,Rest_mapping,2,0)&amp;"","")</f>
        <v/>
      </c>
      <c r="AS299" t="str">
        <f ca="1">IFERROR(VLOOKUP(Funde_observations_osservazioni!AL302,Oeff_privat_mapping,2,0)&amp;"","")</f>
        <v/>
      </c>
      <c r="AT299" t="str">
        <f ca="1">IFERROR(VLOOKUP(Funde_observations_osservazioni!AM302,Namen_pub_mapping,2,0)&amp;"","")</f>
        <v/>
      </c>
    </row>
    <row r="300" spans="2:46" x14ac:dyDescent="0.45">
      <c r="B300" t="str">
        <f>TRIM(Funde_observations_osservazioni!B303)</f>
        <v/>
      </c>
      <c r="C300" t="str">
        <f>TRIM(Funde_observations_osservazioni!C303)</f>
        <v/>
      </c>
      <c r="D300" t="str">
        <f>TRIM(Funde_observations_osservazioni!D303)</f>
        <v/>
      </c>
      <c r="E300" t="str">
        <f>TRIM(Funde_observations_osservazioni!AN303)</f>
        <v/>
      </c>
      <c r="F300" t="str">
        <f>TRIM(Funde_observations_osservazioni!AO303)</f>
        <v/>
      </c>
      <c r="G300" t="str">
        <f>TRIM(Funde_observations_osservazioni!AP303)</f>
        <v/>
      </c>
      <c r="H300" t="str">
        <f>TRIM(Funde_observations_osservazioni!AQ303)</f>
        <v/>
      </c>
      <c r="I300" t="str">
        <f>TRIM(Funde_observations_osservazioni!AR303)</f>
        <v/>
      </c>
      <c r="J300" t="str">
        <f>TRIM(Funde_observations_osservazioni!AS303)</f>
        <v/>
      </c>
      <c r="K300" t="str">
        <f>IFERROR(VLOOKUP(Funde_observations_osservazioni!E303,Table31_Praezis[], 2, FALSE)&amp;"", "")</f>
        <v/>
      </c>
      <c r="L300" t="str">
        <f>TRIM(Funde_observations_osservazioni!AT303)</f>
        <v/>
      </c>
      <c r="M300" t="str">
        <f>TRIM(Funde_observations_osservazioni!F303)</f>
        <v/>
      </c>
      <c r="N300" t="str">
        <f>TRIM(Funde_observations_osservazioni!G303)</f>
        <v/>
      </c>
      <c r="O300" t="str">
        <f>TRIM(Funde_observations_osservazioni!H303)</f>
        <v/>
      </c>
      <c r="P300" s="161" t="str">
        <f>IF(Funde_observations_osservazioni!I303=0, "", TEXT(Funde_observations_osservazioni!I303,"dd/mm/yyyy"))</f>
        <v/>
      </c>
      <c r="Q300" t="str">
        <f>IFERROR(VLOOKUP(Funde_observations_osservazioni!J303,Table32_Datkante[],2,FALSE)&amp;"",  "")</f>
        <v/>
      </c>
      <c r="R300" t="str">
        <f>Funde_observations_osservazioni!K303&amp;""</f>
        <v/>
      </c>
      <c r="S300" t="str">
        <f>Funde_observations_osservazioni!L303&amp;""</f>
        <v/>
      </c>
      <c r="T300" t="str">
        <f>Funde_observations_osservazioni!N303&amp;""</f>
        <v/>
      </c>
      <c r="U300" t="str">
        <f>Funde_observations_osservazioni!O303&amp;""</f>
        <v/>
      </c>
      <c r="V300" t="str">
        <f>Funde_observations_osservazioni!P303&amp;""</f>
        <v/>
      </c>
      <c r="W300" t="str">
        <f ca="1">IFERROR(VLOOKUP(Funde_observations_osservazioni!V303,Table30_Delarze[],2,FALSE)&amp;"", "")</f>
        <v/>
      </c>
      <c r="X300" t="str">
        <f>IFERROR(VLOOKUP(Funde_observations_osservazioni!R303,Table6_Subgrob[],2,FALSE)&amp;"","")</f>
        <v/>
      </c>
      <c r="Y300" t="str">
        <f>IFERROR(VLOOKUP(Funde_observations_osservazioni!S303,#REF!,2,FALSE)&amp;"", "")</f>
        <v/>
      </c>
      <c r="Z300" t="str">
        <f ca="1">IFERROR(VLOOKUP(Funde_observations_osservazioni!W303,Table245_Host_tree[],2,FALSE)&amp;"", "")</f>
        <v/>
      </c>
      <c r="AA300" t="str">
        <f>TRIM(Funde_observations_osservazioni!X303)</f>
        <v/>
      </c>
      <c r="AB300" t="str">
        <f>TRIM(Funde_observations_osservazioni!Y303)</f>
        <v/>
      </c>
      <c r="AC300" t="str">
        <f ca="1">IFERROR(VLOOKUP(Funde_observations_osservazioni!T303,Holzabgr_mapping,2,FALSE)&amp;"", "")</f>
        <v/>
      </c>
      <c r="AD300" t="str">
        <f ca="1">IFERROR(VLOOKUP(Funde_observations_osservazioni!U303,Holzqual_mapping,2,FALSE)&amp;"", "")</f>
        <v/>
      </c>
      <c r="AE300" t="str">
        <f ca="1">IFERROR(VLOOKUP(Funde_observations_osservazioni!Z303,Table24_Near_tree[],2,FALSE)&amp;"", "")</f>
        <v/>
      </c>
      <c r="AF300" t="str">
        <f ca="1">IFERROR(VLOOKUP(Funde_observations_osservazioni!AA303,Table24_Near_tree[],2,FALSE)&amp;"", "")</f>
        <v/>
      </c>
      <c r="AG300" t="str">
        <f ca="1">IFERROR(VLOOKUP(Funde_observations_osservazioni!AB303,Table24_Near_tree[],2,FALSE)&amp;"", "")</f>
        <v/>
      </c>
      <c r="AH300" t="str">
        <f ca="1">IFERROR(VLOOKUP(Funde_observations_osservazioni!AC303,Anzfrk_mapping,2,FALSE)&amp;"", "")</f>
        <v/>
      </c>
      <c r="AI300" t="str">
        <f ca="1">IFERROR(VLOOKUP(Funde_observations_osservazioni!AD303,Sex_stage_mapping,2,FALSE)&amp;"", "")</f>
        <v/>
      </c>
      <c r="AJ300" t="str">
        <f ca="1">IFERROR(VLOOKUP(Funde_observations_osservazioni!AE303,Rust_spore_type_mapping,2,FALSE)&amp;"", "")</f>
        <v/>
      </c>
      <c r="AK300" t="str">
        <f>TRIM(Funde_observations_osservazioni!AU303)</f>
        <v/>
      </c>
      <c r="AL300" t="str">
        <f>TRIM( Funde_observations_osservazioni!AH303)</f>
        <v/>
      </c>
      <c r="AM300" t="str">
        <f>TRIM(Funde_observations_osservazioni!AI303)</f>
        <v/>
      </c>
      <c r="AN300" t="str">
        <f ca="1">IFERROR(VLOOKUP(Funde_observations_osservazioni!AG303,Table28_Herbaria[],2,FALSE)&amp;"", "")</f>
        <v/>
      </c>
      <c r="AO300" t="str">
        <f ca="1">IFERROR(VLOOKUP(Funde_observations_osservazioni!AF303,Beleg_mapping,2,FALSE)&amp;"","")</f>
        <v/>
      </c>
      <c r="AP300" t="str">
        <f>IFERROR(VLOOKUP(Funde_observations_osservazioni!AJ303,Tabelle10_literature[],2,FALSE)&amp;"", "")</f>
        <v/>
      </c>
      <c r="AQ300" t="str">
        <f>TRIM(Funde_observations_osservazioni!AV303)</f>
        <v/>
      </c>
      <c r="AR300" t="str">
        <f ca="1">IFERROR(VLOOKUP(Funde_observations_osservazioni!AK303,Rest_mapping,2,0)&amp;"","")</f>
        <v/>
      </c>
      <c r="AS300" t="str">
        <f ca="1">IFERROR(VLOOKUP(Funde_observations_osservazioni!AL303,Oeff_privat_mapping,2,0)&amp;"","")</f>
        <v/>
      </c>
      <c r="AT300" t="str">
        <f ca="1">IFERROR(VLOOKUP(Funde_observations_osservazioni!AM303,Namen_pub_mapping,2,0)&amp;"","")</f>
        <v/>
      </c>
    </row>
    <row r="301" spans="2:46" x14ac:dyDescent="0.45">
      <c r="B301" t="str">
        <f>TRIM(Funde_observations_osservazioni!B304)</f>
        <v/>
      </c>
      <c r="C301" t="str">
        <f>TRIM(Funde_observations_osservazioni!C304)</f>
        <v/>
      </c>
      <c r="D301" t="str">
        <f>TRIM(Funde_observations_osservazioni!D304)</f>
        <v/>
      </c>
      <c r="E301" t="str">
        <f>TRIM(Funde_observations_osservazioni!AN304)</f>
        <v/>
      </c>
      <c r="F301" t="str">
        <f>TRIM(Funde_observations_osservazioni!AO304)</f>
        <v/>
      </c>
      <c r="G301" t="str">
        <f>TRIM(Funde_observations_osservazioni!AP304)</f>
        <v/>
      </c>
      <c r="H301" t="str">
        <f>TRIM(Funde_observations_osservazioni!AQ304)</f>
        <v/>
      </c>
      <c r="I301" t="str">
        <f>TRIM(Funde_observations_osservazioni!AR304)</f>
        <v/>
      </c>
      <c r="J301" t="str">
        <f>TRIM(Funde_observations_osservazioni!AS304)</f>
        <v/>
      </c>
      <c r="K301" t="str">
        <f>IFERROR(VLOOKUP(Funde_observations_osservazioni!E304,Table31_Praezis[], 2, FALSE)&amp;"", "")</f>
        <v/>
      </c>
      <c r="L301" t="str">
        <f>TRIM(Funde_observations_osservazioni!AT304)</f>
        <v/>
      </c>
      <c r="M301" t="str">
        <f>TRIM(Funde_observations_osservazioni!F304)</f>
        <v/>
      </c>
      <c r="N301" t="str">
        <f>TRIM(Funde_observations_osservazioni!G304)</f>
        <v/>
      </c>
      <c r="O301" t="str">
        <f>TRIM(Funde_observations_osservazioni!H304)</f>
        <v/>
      </c>
      <c r="P301" s="161" t="str">
        <f>IF(Funde_observations_osservazioni!I304=0, "", TEXT(Funde_observations_osservazioni!I304,"dd/mm/yyyy"))</f>
        <v/>
      </c>
      <c r="Q301" t="str">
        <f>IFERROR(VLOOKUP(Funde_observations_osservazioni!J304,Table32_Datkante[],2,FALSE)&amp;"",  "")</f>
        <v/>
      </c>
      <c r="R301" t="str">
        <f>Funde_observations_osservazioni!K304&amp;""</f>
        <v/>
      </c>
      <c r="S301" t="str">
        <f>Funde_observations_osservazioni!L304&amp;""</f>
        <v/>
      </c>
      <c r="T301" t="str">
        <f>Funde_observations_osservazioni!N304&amp;""</f>
        <v/>
      </c>
      <c r="U301" t="str">
        <f>Funde_observations_osservazioni!O304&amp;""</f>
        <v/>
      </c>
      <c r="V301" t="str">
        <f>Funde_observations_osservazioni!P304&amp;""</f>
        <v/>
      </c>
      <c r="W301" t="str">
        <f ca="1">IFERROR(VLOOKUP(Funde_observations_osservazioni!V304,Table30_Delarze[],2,FALSE)&amp;"", "")</f>
        <v/>
      </c>
      <c r="X301" t="str">
        <f>IFERROR(VLOOKUP(Funde_observations_osservazioni!R304,Table6_Subgrob[],2,FALSE)&amp;"","")</f>
        <v/>
      </c>
      <c r="Y301" t="str">
        <f>IFERROR(VLOOKUP(Funde_observations_osservazioni!S304,#REF!,2,FALSE)&amp;"", "")</f>
        <v/>
      </c>
      <c r="Z301" t="str">
        <f ca="1">IFERROR(VLOOKUP(Funde_observations_osservazioni!W304,Table245_Host_tree[],2,FALSE)&amp;"", "")</f>
        <v/>
      </c>
      <c r="AA301" t="str">
        <f>TRIM(Funde_observations_osservazioni!X304)</f>
        <v/>
      </c>
      <c r="AB301" t="str">
        <f>TRIM(Funde_observations_osservazioni!Y304)</f>
        <v/>
      </c>
      <c r="AC301" t="str">
        <f ca="1">IFERROR(VLOOKUP(Funde_observations_osservazioni!T304,Holzabgr_mapping,2,FALSE)&amp;"", "")</f>
        <v/>
      </c>
      <c r="AD301" t="str">
        <f ca="1">IFERROR(VLOOKUP(Funde_observations_osservazioni!U304,Holzqual_mapping,2,FALSE)&amp;"", "")</f>
        <v/>
      </c>
      <c r="AE301" t="str">
        <f ca="1">IFERROR(VLOOKUP(Funde_observations_osservazioni!Z304,Table24_Near_tree[],2,FALSE)&amp;"", "")</f>
        <v/>
      </c>
      <c r="AF301" t="str">
        <f ca="1">IFERROR(VLOOKUP(Funde_observations_osservazioni!AA304,Table24_Near_tree[],2,FALSE)&amp;"", "")</f>
        <v/>
      </c>
      <c r="AG301" t="str">
        <f ca="1">IFERROR(VLOOKUP(Funde_observations_osservazioni!AB304,Table24_Near_tree[],2,FALSE)&amp;"", "")</f>
        <v/>
      </c>
      <c r="AH301" t="str">
        <f ca="1">IFERROR(VLOOKUP(Funde_observations_osservazioni!AC304,Anzfrk_mapping,2,FALSE)&amp;"", "")</f>
        <v/>
      </c>
      <c r="AI301" t="str">
        <f ca="1">IFERROR(VLOOKUP(Funde_observations_osservazioni!AD304,Sex_stage_mapping,2,FALSE)&amp;"", "")</f>
        <v/>
      </c>
      <c r="AJ301" t="str">
        <f ca="1">IFERROR(VLOOKUP(Funde_observations_osservazioni!AE304,Rust_spore_type_mapping,2,FALSE)&amp;"", "")</f>
        <v/>
      </c>
      <c r="AK301" t="str">
        <f>TRIM(Funde_observations_osservazioni!AU304)</f>
        <v/>
      </c>
      <c r="AL301" t="str">
        <f>TRIM( Funde_observations_osservazioni!AH304)</f>
        <v/>
      </c>
      <c r="AM301" t="str">
        <f>TRIM(Funde_observations_osservazioni!AI304)</f>
        <v/>
      </c>
      <c r="AN301" t="str">
        <f ca="1">IFERROR(VLOOKUP(Funde_observations_osservazioni!AG304,Table28_Herbaria[],2,FALSE)&amp;"", "")</f>
        <v/>
      </c>
      <c r="AO301" t="str">
        <f ca="1">IFERROR(VLOOKUP(Funde_observations_osservazioni!AF304,Beleg_mapping,2,FALSE)&amp;"","")</f>
        <v/>
      </c>
      <c r="AP301" t="str">
        <f>IFERROR(VLOOKUP(Funde_observations_osservazioni!AJ304,Tabelle10_literature[],2,FALSE)&amp;"", "")</f>
        <v/>
      </c>
      <c r="AQ301" t="str">
        <f>TRIM(Funde_observations_osservazioni!AV304)</f>
        <v/>
      </c>
      <c r="AR301" t="str">
        <f ca="1">IFERROR(VLOOKUP(Funde_observations_osservazioni!AK304,Rest_mapping,2,0)&amp;"","")</f>
        <v/>
      </c>
      <c r="AS301" t="str">
        <f ca="1">IFERROR(VLOOKUP(Funde_observations_osservazioni!AL304,Oeff_privat_mapping,2,0)&amp;"","")</f>
        <v/>
      </c>
      <c r="AT301" t="str">
        <f ca="1">IFERROR(VLOOKUP(Funde_observations_osservazioni!AM304,Namen_pub_mapping,2,0)&amp;"","")</f>
        <v/>
      </c>
    </row>
    <row r="302" spans="2:46" x14ac:dyDescent="0.45">
      <c r="B302" t="str">
        <f>TRIM(Funde_observations_osservazioni!B305)</f>
        <v/>
      </c>
      <c r="C302" t="str">
        <f>TRIM(Funde_observations_osservazioni!C305)</f>
        <v/>
      </c>
      <c r="D302" t="str">
        <f>TRIM(Funde_observations_osservazioni!D305)</f>
        <v/>
      </c>
      <c r="E302" t="str">
        <f>TRIM(Funde_observations_osservazioni!AN305)</f>
        <v/>
      </c>
      <c r="F302" t="str">
        <f>TRIM(Funde_observations_osservazioni!AO305)</f>
        <v/>
      </c>
      <c r="G302" t="str">
        <f>TRIM(Funde_observations_osservazioni!AP305)</f>
        <v/>
      </c>
      <c r="H302" t="str">
        <f>TRIM(Funde_observations_osservazioni!AQ305)</f>
        <v/>
      </c>
      <c r="I302" t="str">
        <f>TRIM(Funde_observations_osservazioni!AR305)</f>
        <v/>
      </c>
      <c r="J302" t="str">
        <f>TRIM(Funde_observations_osservazioni!AS305)</f>
        <v/>
      </c>
      <c r="K302" t="str">
        <f>IFERROR(VLOOKUP(Funde_observations_osservazioni!E305,Table31_Praezis[], 2, FALSE)&amp;"", "")</f>
        <v/>
      </c>
      <c r="L302" t="str">
        <f>TRIM(Funde_observations_osservazioni!AT305)</f>
        <v/>
      </c>
      <c r="M302" t="str">
        <f>TRIM(Funde_observations_osservazioni!F305)</f>
        <v/>
      </c>
      <c r="N302" t="str">
        <f>TRIM(Funde_observations_osservazioni!G305)</f>
        <v/>
      </c>
      <c r="O302" t="str">
        <f>TRIM(Funde_observations_osservazioni!H305)</f>
        <v/>
      </c>
      <c r="P302" s="161" t="str">
        <f>IF(Funde_observations_osservazioni!I305=0, "", TEXT(Funde_observations_osservazioni!I305,"dd/mm/yyyy"))</f>
        <v/>
      </c>
      <c r="Q302" t="str">
        <f>IFERROR(VLOOKUP(Funde_observations_osservazioni!J305,Table32_Datkante[],2,FALSE)&amp;"",  "")</f>
        <v/>
      </c>
      <c r="R302" t="str">
        <f>Funde_observations_osservazioni!K305&amp;""</f>
        <v/>
      </c>
      <c r="S302" t="str">
        <f>Funde_observations_osservazioni!L305&amp;""</f>
        <v/>
      </c>
      <c r="T302" t="str">
        <f>Funde_observations_osservazioni!N305&amp;""</f>
        <v/>
      </c>
      <c r="U302" t="str">
        <f>Funde_observations_osservazioni!O305&amp;""</f>
        <v/>
      </c>
      <c r="V302" t="str">
        <f>Funde_observations_osservazioni!P305&amp;""</f>
        <v/>
      </c>
      <c r="W302" t="str">
        <f ca="1">IFERROR(VLOOKUP(Funde_observations_osservazioni!V305,Table30_Delarze[],2,FALSE)&amp;"", "")</f>
        <v/>
      </c>
      <c r="X302" t="str">
        <f>IFERROR(VLOOKUP(Funde_observations_osservazioni!R305,Table6_Subgrob[],2,FALSE)&amp;"","")</f>
        <v/>
      </c>
      <c r="Y302" t="str">
        <f>IFERROR(VLOOKUP(Funde_observations_osservazioni!S305,#REF!,2,FALSE)&amp;"", "")</f>
        <v/>
      </c>
      <c r="Z302" t="str">
        <f ca="1">IFERROR(VLOOKUP(Funde_observations_osservazioni!W305,Table245_Host_tree[],2,FALSE)&amp;"", "")</f>
        <v/>
      </c>
      <c r="AA302" t="str">
        <f>TRIM(Funde_observations_osservazioni!X305)</f>
        <v/>
      </c>
      <c r="AB302" t="str">
        <f>TRIM(Funde_observations_osservazioni!Y305)</f>
        <v/>
      </c>
      <c r="AC302" t="str">
        <f ca="1">IFERROR(VLOOKUP(Funde_observations_osservazioni!T305,Holzabgr_mapping,2,FALSE)&amp;"", "")</f>
        <v/>
      </c>
      <c r="AD302" t="str">
        <f ca="1">IFERROR(VLOOKUP(Funde_observations_osservazioni!U305,Holzqual_mapping,2,FALSE)&amp;"", "")</f>
        <v/>
      </c>
      <c r="AE302" t="str">
        <f ca="1">IFERROR(VLOOKUP(Funde_observations_osservazioni!Z305,Table24_Near_tree[],2,FALSE)&amp;"", "")</f>
        <v/>
      </c>
      <c r="AF302" t="str">
        <f ca="1">IFERROR(VLOOKUP(Funde_observations_osservazioni!AA305,Table24_Near_tree[],2,FALSE)&amp;"", "")</f>
        <v/>
      </c>
      <c r="AG302" t="str">
        <f ca="1">IFERROR(VLOOKUP(Funde_observations_osservazioni!AB305,Table24_Near_tree[],2,FALSE)&amp;"", "")</f>
        <v/>
      </c>
      <c r="AH302" t="str">
        <f ca="1">IFERROR(VLOOKUP(Funde_observations_osservazioni!AC305,Anzfrk_mapping,2,FALSE)&amp;"", "")</f>
        <v/>
      </c>
      <c r="AI302" t="str">
        <f ca="1">IFERROR(VLOOKUP(Funde_observations_osservazioni!AD305,Sex_stage_mapping,2,FALSE)&amp;"", "")</f>
        <v/>
      </c>
      <c r="AJ302" t="str">
        <f ca="1">IFERROR(VLOOKUP(Funde_observations_osservazioni!AE305,Rust_spore_type_mapping,2,FALSE)&amp;"", "")</f>
        <v/>
      </c>
      <c r="AK302" t="str">
        <f>TRIM(Funde_observations_osservazioni!AU305)</f>
        <v/>
      </c>
      <c r="AL302" t="str">
        <f>TRIM( Funde_observations_osservazioni!AH305)</f>
        <v/>
      </c>
      <c r="AM302" t="str">
        <f>TRIM(Funde_observations_osservazioni!AI305)</f>
        <v/>
      </c>
      <c r="AN302" t="str">
        <f ca="1">IFERROR(VLOOKUP(Funde_observations_osservazioni!AG305,Table28_Herbaria[],2,FALSE)&amp;"", "")</f>
        <v/>
      </c>
      <c r="AO302" t="str">
        <f ca="1">IFERROR(VLOOKUP(Funde_observations_osservazioni!AF305,Beleg_mapping,2,FALSE)&amp;"","")</f>
        <v/>
      </c>
      <c r="AP302" t="str">
        <f>IFERROR(VLOOKUP(Funde_observations_osservazioni!AJ305,Tabelle10_literature[],2,FALSE)&amp;"", "")</f>
        <v/>
      </c>
      <c r="AQ302" t="str">
        <f>TRIM(Funde_observations_osservazioni!AV305)</f>
        <v/>
      </c>
      <c r="AR302" t="str">
        <f ca="1">IFERROR(VLOOKUP(Funde_observations_osservazioni!AK305,Rest_mapping,2,0)&amp;"","")</f>
        <v/>
      </c>
      <c r="AS302" t="str">
        <f ca="1">IFERROR(VLOOKUP(Funde_observations_osservazioni!AL305,Oeff_privat_mapping,2,0)&amp;"","")</f>
        <v/>
      </c>
      <c r="AT302" t="str">
        <f ca="1">IFERROR(VLOOKUP(Funde_observations_osservazioni!AM305,Namen_pub_mapping,2,0)&amp;"","")</f>
        <v/>
      </c>
    </row>
    <row r="303" spans="2:46" x14ac:dyDescent="0.45">
      <c r="B303" t="str">
        <f>TRIM(Funde_observations_osservazioni!B306)</f>
        <v/>
      </c>
      <c r="C303" t="str">
        <f>TRIM(Funde_observations_osservazioni!C306)</f>
        <v/>
      </c>
      <c r="D303" t="str">
        <f>TRIM(Funde_observations_osservazioni!D306)</f>
        <v/>
      </c>
      <c r="E303" t="str">
        <f>TRIM(Funde_observations_osservazioni!AN306)</f>
        <v/>
      </c>
      <c r="F303" t="str">
        <f>TRIM(Funde_observations_osservazioni!AO306)</f>
        <v/>
      </c>
      <c r="G303" t="str">
        <f>TRIM(Funde_observations_osservazioni!AP306)</f>
        <v/>
      </c>
      <c r="H303" t="str">
        <f>TRIM(Funde_observations_osservazioni!AQ306)</f>
        <v/>
      </c>
      <c r="I303" t="str">
        <f>TRIM(Funde_observations_osservazioni!AR306)</f>
        <v/>
      </c>
      <c r="J303" t="str">
        <f>TRIM(Funde_observations_osservazioni!AS306)</f>
        <v/>
      </c>
      <c r="K303" t="str">
        <f>IFERROR(VLOOKUP(Funde_observations_osservazioni!E306,Table31_Praezis[], 2, FALSE)&amp;"", "")</f>
        <v/>
      </c>
      <c r="L303" t="str">
        <f>TRIM(Funde_observations_osservazioni!AT306)</f>
        <v/>
      </c>
      <c r="M303" t="str">
        <f>TRIM(Funde_observations_osservazioni!F306)</f>
        <v/>
      </c>
      <c r="N303" t="str">
        <f>TRIM(Funde_observations_osservazioni!G306)</f>
        <v/>
      </c>
      <c r="O303" t="str">
        <f>TRIM(Funde_observations_osservazioni!H306)</f>
        <v/>
      </c>
      <c r="P303" s="161" t="str">
        <f>IF(Funde_observations_osservazioni!I306=0, "", TEXT(Funde_observations_osservazioni!I306,"dd/mm/yyyy"))</f>
        <v/>
      </c>
      <c r="Q303" t="str">
        <f>IFERROR(VLOOKUP(Funde_observations_osservazioni!J306,Table32_Datkante[],2,FALSE)&amp;"",  "")</f>
        <v/>
      </c>
      <c r="R303" t="str">
        <f>Funde_observations_osservazioni!K306&amp;""</f>
        <v/>
      </c>
      <c r="S303" t="str">
        <f>Funde_observations_osservazioni!L306&amp;""</f>
        <v/>
      </c>
      <c r="T303" t="str">
        <f>Funde_observations_osservazioni!N306&amp;""</f>
        <v/>
      </c>
      <c r="U303" t="str">
        <f>Funde_observations_osservazioni!O306&amp;""</f>
        <v/>
      </c>
      <c r="V303" t="str">
        <f>Funde_observations_osservazioni!P306&amp;""</f>
        <v/>
      </c>
      <c r="W303" t="str">
        <f ca="1">IFERROR(VLOOKUP(Funde_observations_osservazioni!V306,Table30_Delarze[],2,FALSE)&amp;"", "")</f>
        <v/>
      </c>
      <c r="X303" t="str">
        <f>IFERROR(VLOOKUP(Funde_observations_osservazioni!R306,Table6_Subgrob[],2,FALSE)&amp;"","")</f>
        <v/>
      </c>
      <c r="Y303" t="str">
        <f>IFERROR(VLOOKUP(Funde_observations_osservazioni!S306,#REF!,2,FALSE)&amp;"", "")</f>
        <v/>
      </c>
      <c r="Z303" t="str">
        <f ca="1">IFERROR(VLOOKUP(Funde_observations_osservazioni!W306,Table245_Host_tree[],2,FALSE)&amp;"", "")</f>
        <v/>
      </c>
      <c r="AA303" t="str">
        <f>TRIM(Funde_observations_osservazioni!X306)</f>
        <v/>
      </c>
      <c r="AB303" t="str">
        <f>TRIM(Funde_observations_osservazioni!Y306)</f>
        <v/>
      </c>
      <c r="AC303" t="str">
        <f ca="1">IFERROR(VLOOKUP(Funde_observations_osservazioni!T306,Holzabgr_mapping,2,FALSE)&amp;"", "")</f>
        <v/>
      </c>
      <c r="AD303" t="str">
        <f ca="1">IFERROR(VLOOKUP(Funde_observations_osservazioni!U306,Holzqual_mapping,2,FALSE)&amp;"", "")</f>
        <v/>
      </c>
      <c r="AE303" t="str">
        <f ca="1">IFERROR(VLOOKUP(Funde_observations_osservazioni!Z306,Table24_Near_tree[],2,FALSE)&amp;"", "")</f>
        <v/>
      </c>
      <c r="AF303" t="str">
        <f ca="1">IFERROR(VLOOKUP(Funde_observations_osservazioni!AA306,Table24_Near_tree[],2,FALSE)&amp;"", "")</f>
        <v/>
      </c>
      <c r="AG303" t="str">
        <f ca="1">IFERROR(VLOOKUP(Funde_observations_osservazioni!AB306,Table24_Near_tree[],2,FALSE)&amp;"", "")</f>
        <v/>
      </c>
      <c r="AH303" t="str">
        <f ca="1">IFERROR(VLOOKUP(Funde_observations_osservazioni!AC306,Anzfrk_mapping,2,FALSE)&amp;"", "")</f>
        <v/>
      </c>
      <c r="AI303" t="str">
        <f ca="1">IFERROR(VLOOKUP(Funde_observations_osservazioni!AD306,Sex_stage_mapping,2,FALSE)&amp;"", "")</f>
        <v/>
      </c>
      <c r="AJ303" t="str">
        <f ca="1">IFERROR(VLOOKUP(Funde_observations_osservazioni!AE306,Rust_spore_type_mapping,2,FALSE)&amp;"", "")</f>
        <v/>
      </c>
      <c r="AK303" t="str">
        <f>TRIM(Funde_observations_osservazioni!AU306)</f>
        <v/>
      </c>
      <c r="AL303" t="str">
        <f>TRIM( Funde_observations_osservazioni!AH306)</f>
        <v/>
      </c>
      <c r="AM303" t="str">
        <f>TRIM(Funde_observations_osservazioni!AI306)</f>
        <v/>
      </c>
      <c r="AN303" t="str">
        <f ca="1">IFERROR(VLOOKUP(Funde_observations_osservazioni!AG306,Table28_Herbaria[],2,FALSE)&amp;"", "")</f>
        <v/>
      </c>
      <c r="AO303" t="str">
        <f ca="1">IFERROR(VLOOKUP(Funde_observations_osservazioni!AF306,Beleg_mapping,2,FALSE)&amp;"","")</f>
        <v/>
      </c>
      <c r="AP303" t="str">
        <f>IFERROR(VLOOKUP(Funde_observations_osservazioni!AJ306,Tabelle10_literature[],2,FALSE)&amp;"", "")</f>
        <v/>
      </c>
      <c r="AQ303" t="str">
        <f>TRIM(Funde_observations_osservazioni!AV306)</f>
        <v/>
      </c>
      <c r="AR303" t="str">
        <f ca="1">IFERROR(VLOOKUP(Funde_observations_osservazioni!AK306,Rest_mapping,2,0)&amp;"","")</f>
        <v/>
      </c>
      <c r="AS303" t="str">
        <f ca="1">IFERROR(VLOOKUP(Funde_observations_osservazioni!AL306,Oeff_privat_mapping,2,0)&amp;"","")</f>
        <v/>
      </c>
      <c r="AT303" t="str">
        <f ca="1">IFERROR(VLOOKUP(Funde_observations_osservazioni!AM306,Namen_pub_mapping,2,0)&amp;"","")</f>
        <v/>
      </c>
    </row>
    <row r="304" spans="2:46" x14ac:dyDescent="0.45">
      <c r="B304" t="str">
        <f>TRIM(Funde_observations_osservazioni!B307)</f>
        <v/>
      </c>
      <c r="C304" t="str">
        <f>TRIM(Funde_observations_osservazioni!C307)</f>
        <v/>
      </c>
      <c r="D304" t="str">
        <f>TRIM(Funde_observations_osservazioni!D307)</f>
        <v/>
      </c>
      <c r="E304" t="str">
        <f>TRIM(Funde_observations_osservazioni!AN307)</f>
        <v/>
      </c>
      <c r="F304" t="str">
        <f>TRIM(Funde_observations_osservazioni!AO307)</f>
        <v/>
      </c>
      <c r="G304" t="str">
        <f>TRIM(Funde_observations_osservazioni!AP307)</f>
        <v/>
      </c>
      <c r="H304" t="str">
        <f>TRIM(Funde_observations_osservazioni!AQ307)</f>
        <v/>
      </c>
      <c r="I304" t="str">
        <f>TRIM(Funde_observations_osservazioni!AR307)</f>
        <v/>
      </c>
      <c r="J304" t="str">
        <f>TRIM(Funde_observations_osservazioni!AS307)</f>
        <v/>
      </c>
      <c r="K304" t="str">
        <f>IFERROR(VLOOKUP(Funde_observations_osservazioni!E307,Table31_Praezis[], 2, FALSE)&amp;"", "")</f>
        <v/>
      </c>
      <c r="L304" t="str">
        <f>TRIM(Funde_observations_osservazioni!AT307)</f>
        <v/>
      </c>
      <c r="M304" t="str">
        <f>TRIM(Funde_observations_osservazioni!F307)</f>
        <v/>
      </c>
      <c r="N304" t="str">
        <f>TRIM(Funde_observations_osservazioni!G307)</f>
        <v/>
      </c>
      <c r="O304" t="str">
        <f>TRIM(Funde_observations_osservazioni!H307)</f>
        <v/>
      </c>
      <c r="P304" s="161" t="str">
        <f>IF(Funde_observations_osservazioni!I307=0, "", TEXT(Funde_observations_osservazioni!I307,"dd/mm/yyyy"))</f>
        <v/>
      </c>
      <c r="Q304" t="str">
        <f>IFERROR(VLOOKUP(Funde_observations_osservazioni!J307,Table32_Datkante[],2,FALSE)&amp;"",  "")</f>
        <v/>
      </c>
      <c r="R304" t="str">
        <f>Funde_observations_osservazioni!K307&amp;""</f>
        <v/>
      </c>
      <c r="S304" t="str">
        <f>Funde_observations_osservazioni!L307&amp;""</f>
        <v/>
      </c>
      <c r="T304" t="str">
        <f>Funde_observations_osservazioni!N307&amp;""</f>
        <v/>
      </c>
      <c r="U304" t="str">
        <f>Funde_observations_osservazioni!O307&amp;""</f>
        <v/>
      </c>
      <c r="V304" t="str">
        <f>Funde_observations_osservazioni!P307&amp;""</f>
        <v/>
      </c>
      <c r="W304" t="str">
        <f ca="1">IFERROR(VLOOKUP(Funde_observations_osservazioni!V307,Table30_Delarze[],2,FALSE)&amp;"", "")</f>
        <v/>
      </c>
      <c r="X304" t="str">
        <f>IFERROR(VLOOKUP(Funde_observations_osservazioni!R307,Table6_Subgrob[],2,FALSE)&amp;"","")</f>
        <v/>
      </c>
      <c r="Y304" t="str">
        <f>IFERROR(VLOOKUP(Funde_observations_osservazioni!S307,#REF!,2,FALSE)&amp;"", "")</f>
        <v/>
      </c>
      <c r="Z304" t="str">
        <f ca="1">IFERROR(VLOOKUP(Funde_observations_osservazioni!W307,Table245_Host_tree[],2,FALSE)&amp;"", "")</f>
        <v/>
      </c>
      <c r="AA304" t="str">
        <f>TRIM(Funde_observations_osservazioni!X307)</f>
        <v/>
      </c>
      <c r="AB304" t="str">
        <f>TRIM(Funde_observations_osservazioni!Y307)</f>
        <v/>
      </c>
      <c r="AC304" t="str">
        <f ca="1">IFERROR(VLOOKUP(Funde_observations_osservazioni!T307,Holzabgr_mapping,2,FALSE)&amp;"", "")</f>
        <v/>
      </c>
      <c r="AD304" t="str">
        <f ca="1">IFERROR(VLOOKUP(Funde_observations_osservazioni!U307,Holzqual_mapping,2,FALSE)&amp;"", "")</f>
        <v/>
      </c>
      <c r="AE304" t="str">
        <f ca="1">IFERROR(VLOOKUP(Funde_observations_osservazioni!Z307,Table24_Near_tree[],2,FALSE)&amp;"", "")</f>
        <v/>
      </c>
      <c r="AF304" t="str">
        <f ca="1">IFERROR(VLOOKUP(Funde_observations_osservazioni!AA307,Table24_Near_tree[],2,FALSE)&amp;"", "")</f>
        <v/>
      </c>
      <c r="AG304" t="str">
        <f ca="1">IFERROR(VLOOKUP(Funde_observations_osservazioni!AB307,Table24_Near_tree[],2,FALSE)&amp;"", "")</f>
        <v/>
      </c>
      <c r="AH304" t="str">
        <f ca="1">IFERROR(VLOOKUP(Funde_observations_osservazioni!AC307,Anzfrk_mapping,2,FALSE)&amp;"", "")</f>
        <v/>
      </c>
      <c r="AI304" t="str">
        <f ca="1">IFERROR(VLOOKUP(Funde_observations_osservazioni!AD307,Sex_stage_mapping,2,FALSE)&amp;"", "")</f>
        <v/>
      </c>
      <c r="AJ304" t="str">
        <f ca="1">IFERROR(VLOOKUP(Funde_observations_osservazioni!AE307,Rust_spore_type_mapping,2,FALSE)&amp;"", "")</f>
        <v/>
      </c>
      <c r="AK304" t="str">
        <f>TRIM(Funde_observations_osservazioni!AU307)</f>
        <v/>
      </c>
      <c r="AL304" t="str">
        <f>TRIM( Funde_observations_osservazioni!AH307)</f>
        <v/>
      </c>
      <c r="AM304" t="str">
        <f>TRIM(Funde_observations_osservazioni!AI307)</f>
        <v/>
      </c>
      <c r="AN304" t="str">
        <f ca="1">IFERROR(VLOOKUP(Funde_observations_osservazioni!AG307,Table28_Herbaria[],2,FALSE)&amp;"", "")</f>
        <v/>
      </c>
      <c r="AO304" t="str">
        <f ca="1">IFERROR(VLOOKUP(Funde_observations_osservazioni!AF307,Beleg_mapping,2,FALSE)&amp;"","")</f>
        <v/>
      </c>
      <c r="AP304" t="str">
        <f>IFERROR(VLOOKUP(Funde_observations_osservazioni!AJ307,Tabelle10_literature[],2,FALSE)&amp;"", "")</f>
        <v/>
      </c>
      <c r="AQ304" t="str">
        <f>TRIM(Funde_observations_osservazioni!AV307)</f>
        <v/>
      </c>
      <c r="AR304" t="str">
        <f ca="1">IFERROR(VLOOKUP(Funde_observations_osservazioni!AK307,Rest_mapping,2,0)&amp;"","")</f>
        <v/>
      </c>
      <c r="AS304" t="str">
        <f ca="1">IFERROR(VLOOKUP(Funde_observations_osservazioni!AL307,Oeff_privat_mapping,2,0)&amp;"","")</f>
        <v/>
      </c>
      <c r="AT304" t="str">
        <f ca="1">IFERROR(VLOOKUP(Funde_observations_osservazioni!AM307,Namen_pub_mapping,2,0)&amp;"","")</f>
        <v/>
      </c>
    </row>
    <row r="305" spans="2:46" x14ac:dyDescent="0.45">
      <c r="B305" t="str">
        <f>TRIM(Funde_observations_osservazioni!B308)</f>
        <v/>
      </c>
      <c r="C305" t="str">
        <f>TRIM(Funde_observations_osservazioni!C308)</f>
        <v/>
      </c>
      <c r="D305" t="str">
        <f>TRIM(Funde_observations_osservazioni!D308)</f>
        <v/>
      </c>
      <c r="E305" t="str">
        <f>TRIM(Funde_observations_osservazioni!AN308)</f>
        <v/>
      </c>
      <c r="F305" t="str">
        <f>TRIM(Funde_observations_osservazioni!AO308)</f>
        <v/>
      </c>
      <c r="G305" t="str">
        <f>TRIM(Funde_observations_osservazioni!AP308)</f>
        <v/>
      </c>
      <c r="H305" t="str">
        <f>TRIM(Funde_observations_osservazioni!AQ308)</f>
        <v/>
      </c>
      <c r="I305" t="str">
        <f>TRIM(Funde_observations_osservazioni!AR308)</f>
        <v/>
      </c>
      <c r="J305" t="str">
        <f>TRIM(Funde_observations_osservazioni!AS308)</f>
        <v/>
      </c>
      <c r="K305" t="str">
        <f>IFERROR(VLOOKUP(Funde_observations_osservazioni!E308,Table31_Praezis[], 2, FALSE)&amp;"", "")</f>
        <v/>
      </c>
      <c r="L305" t="str">
        <f>TRIM(Funde_observations_osservazioni!AT308)</f>
        <v/>
      </c>
      <c r="M305" t="str">
        <f>TRIM(Funde_observations_osservazioni!F308)</f>
        <v/>
      </c>
      <c r="N305" t="str">
        <f>TRIM(Funde_observations_osservazioni!G308)</f>
        <v/>
      </c>
      <c r="O305" t="str">
        <f>TRIM(Funde_observations_osservazioni!H308)</f>
        <v/>
      </c>
      <c r="P305" s="161" t="str">
        <f>IF(Funde_observations_osservazioni!I308=0, "", TEXT(Funde_observations_osservazioni!I308,"dd/mm/yyyy"))</f>
        <v/>
      </c>
      <c r="Q305" t="str">
        <f>IFERROR(VLOOKUP(Funde_observations_osservazioni!J308,Table32_Datkante[],2,FALSE)&amp;"",  "")</f>
        <v/>
      </c>
      <c r="R305" t="str">
        <f>Funde_observations_osservazioni!K308&amp;""</f>
        <v/>
      </c>
      <c r="S305" t="str">
        <f>Funde_observations_osservazioni!L308&amp;""</f>
        <v/>
      </c>
      <c r="T305" t="str">
        <f>Funde_observations_osservazioni!N308&amp;""</f>
        <v/>
      </c>
      <c r="U305" t="str">
        <f>Funde_observations_osservazioni!O308&amp;""</f>
        <v/>
      </c>
      <c r="V305" t="str">
        <f>Funde_observations_osservazioni!P308&amp;""</f>
        <v/>
      </c>
      <c r="W305" t="str">
        <f ca="1">IFERROR(VLOOKUP(Funde_observations_osservazioni!V308,Table30_Delarze[],2,FALSE)&amp;"", "")</f>
        <v/>
      </c>
      <c r="X305" t="str">
        <f>IFERROR(VLOOKUP(Funde_observations_osservazioni!R308,Table6_Subgrob[],2,FALSE)&amp;"","")</f>
        <v/>
      </c>
      <c r="Y305" t="str">
        <f>IFERROR(VLOOKUP(Funde_observations_osservazioni!S308,#REF!,2,FALSE)&amp;"", "")</f>
        <v/>
      </c>
      <c r="Z305" t="str">
        <f ca="1">IFERROR(VLOOKUP(Funde_observations_osservazioni!W308,Table245_Host_tree[],2,FALSE)&amp;"", "")</f>
        <v/>
      </c>
      <c r="AA305" t="str">
        <f>TRIM(Funde_observations_osservazioni!X308)</f>
        <v/>
      </c>
      <c r="AB305" t="str">
        <f>TRIM(Funde_observations_osservazioni!Y308)</f>
        <v/>
      </c>
      <c r="AC305" t="str">
        <f ca="1">IFERROR(VLOOKUP(Funde_observations_osservazioni!T308,Holzabgr_mapping,2,FALSE)&amp;"", "")</f>
        <v/>
      </c>
      <c r="AD305" t="str">
        <f ca="1">IFERROR(VLOOKUP(Funde_observations_osservazioni!U308,Holzqual_mapping,2,FALSE)&amp;"", "")</f>
        <v/>
      </c>
      <c r="AE305" t="str">
        <f ca="1">IFERROR(VLOOKUP(Funde_observations_osservazioni!Z308,Table24_Near_tree[],2,FALSE)&amp;"", "")</f>
        <v/>
      </c>
      <c r="AF305" t="str">
        <f ca="1">IFERROR(VLOOKUP(Funde_observations_osservazioni!AA308,Table24_Near_tree[],2,FALSE)&amp;"", "")</f>
        <v/>
      </c>
      <c r="AG305" t="str">
        <f ca="1">IFERROR(VLOOKUP(Funde_observations_osservazioni!AB308,Table24_Near_tree[],2,FALSE)&amp;"", "")</f>
        <v/>
      </c>
      <c r="AH305" t="str">
        <f ca="1">IFERROR(VLOOKUP(Funde_observations_osservazioni!AC308,Anzfrk_mapping,2,FALSE)&amp;"", "")</f>
        <v/>
      </c>
      <c r="AI305" t="str">
        <f ca="1">IFERROR(VLOOKUP(Funde_observations_osservazioni!AD308,Sex_stage_mapping,2,FALSE)&amp;"", "")</f>
        <v/>
      </c>
      <c r="AJ305" t="str">
        <f ca="1">IFERROR(VLOOKUP(Funde_observations_osservazioni!AE308,Rust_spore_type_mapping,2,FALSE)&amp;"", "")</f>
        <v/>
      </c>
      <c r="AK305" t="str">
        <f>TRIM(Funde_observations_osservazioni!AU308)</f>
        <v/>
      </c>
      <c r="AL305" t="str">
        <f>TRIM( Funde_observations_osservazioni!AH308)</f>
        <v/>
      </c>
      <c r="AM305" t="str">
        <f>TRIM(Funde_observations_osservazioni!AI308)</f>
        <v/>
      </c>
      <c r="AN305" t="str">
        <f ca="1">IFERROR(VLOOKUP(Funde_observations_osservazioni!AG308,Table28_Herbaria[],2,FALSE)&amp;"", "")</f>
        <v/>
      </c>
      <c r="AO305" t="str">
        <f ca="1">IFERROR(VLOOKUP(Funde_observations_osservazioni!AF308,Beleg_mapping,2,FALSE)&amp;"","")</f>
        <v/>
      </c>
      <c r="AP305" t="str">
        <f>IFERROR(VLOOKUP(Funde_observations_osservazioni!AJ308,Tabelle10_literature[],2,FALSE)&amp;"", "")</f>
        <v/>
      </c>
      <c r="AQ305" t="str">
        <f>TRIM(Funde_observations_osservazioni!AV308)</f>
        <v/>
      </c>
      <c r="AR305" t="str">
        <f ca="1">IFERROR(VLOOKUP(Funde_observations_osservazioni!AK308,Rest_mapping,2,0)&amp;"","")</f>
        <v/>
      </c>
      <c r="AS305" t="str">
        <f ca="1">IFERROR(VLOOKUP(Funde_observations_osservazioni!AL308,Oeff_privat_mapping,2,0)&amp;"","")</f>
        <v/>
      </c>
      <c r="AT305" t="str">
        <f ca="1">IFERROR(VLOOKUP(Funde_observations_osservazioni!AM308,Namen_pub_mapping,2,0)&amp;"","")</f>
        <v/>
      </c>
    </row>
    <row r="306" spans="2:46" x14ac:dyDescent="0.45">
      <c r="B306" t="str">
        <f>TRIM(Funde_observations_osservazioni!B309)</f>
        <v/>
      </c>
      <c r="C306" t="str">
        <f>TRIM(Funde_observations_osservazioni!C309)</f>
        <v/>
      </c>
      <c r="D306" t="str">
        <f>TRIM(Funde_observations_osservazioni!D309)</f>
        <v/>
      </c>
      <c r="E306" t="str">
        <f>TRIM(Funde_observations_osservazioni!AN309)</f>
        <v/>
      </c>
      <c r="F306" t="str">
        <f>TRIM(Funde_observations_osservazioni!AO309)</f>
        <v/>
      </c>
      <c r="G306" t="str">
        <f>TRIM(Funde_observations_osservazioni!AP309)</f>
        <v/>
      </c>
      <c r="H306" t="str">
        <f>TRIM(Funde_observations_osservazioni!AQ309)</f>
        <v/>
      </c>
      <c r="I306" t="str">
        <f>TRIM(Funde_observations_osservazioni!AR309)</f>
        <v/>
      </c>
      <c r="J306" t="str">
        <f>TRIM(Funde_observations_osservazioni!AS309)</f>
        <v/>
      </c>
      <c r="K306" t="str">
        <f>IFERROR(VLOOKUP(Funde_observations_osservazioni!E309,Table31_Praezis[], 2, FALSE)&amp;"", "")</f>
        <v/>
      </c>
      <c r="L306" t="str">
        <f>TRIM(Funde_observations_osservazioni!AT309)</f>
        <v/>
      </c>
      <c r="M306" t="str">
        <f>TRIM(Funde_observations_osservazioni!F309)</f>
        <v/>
      </c>
      <c r="N306" t="str">
        <f>TRIM(Funde_observations_osservazioni!G309)</f>
        <v/>
      </c>
      <c r="O306" t="str">
        <f>TRIM(Funde_observations_osservazioni!H309)</f>
        <v/>
      </c>
      <c r="P306" s="161" t="str">
        <f>IF(Funde_observations_osservazioni!I309=0, "", TEXT(Funde_observations_osservazioni!I309,"dd/mm/yyyy"))</f>
        <v/>
      </c>
      <c r="Q306" t="str">
        <f>IFERROR(VLOOKUP(Funde_observations_osservazioni!J309,Table32_Datkante[],2,FALSE)&amp;"",  "")</f>
        <v/>
      </c>
      <c r="R306" t="str">
        <f>Funde_observations_osservazioni!K309&amp;""</f>
        <v/>
      </c>
      <c r="S306" t="str">
        <f>Funde_observations_osservazioni!L309&amp;""</f>
        <v/>
      </c>
      <c r="T306" t="str">
        <f>Funde_observations_osservazioni!N309&amp;""</f>
        <v/>
      </c>
      <c r="U306" t="str">
        <f>Funde_observations_osservazioni!O309&amp;""</f>
        <v/>
      </c>
      <c r="V306" t="str">
        <f>Funde_observations_osservazioni!P309&amp;""</f>
        <v/>
      </c>
      <c r="W306" t="str">
        <f ca="1">IFERROR(VLOOKUP(Funde_observations_osservazioni!V309,Table30_Delarze[],2,FALSE)&amp;"", "")</f>
        <v/>
      </c>
      <c r="X306" t="str">
        <f>IFERROR(VLOOKUP(Funde_observations_osservazioni!R309,Table6_Subgrob[],2,FALSE)&amp;"","")</f>
        <v/>
      </c>
      <c r="Y306" t="str">
        <f>IFERROR(VLOOKUP(Funde_observations_osservazioni!S309,#REF!,2,FALSE)&amp;"", "")</f>
        <v/>
      </c>
      <c r="Z306" t="str">
        <f ca="1">IFERROR(VLOOKUP(Funde_observations_osservazioni!W309,Table245_Host_tree[],2,FALSE)&amp;"", "")</f>
        <v/>
      </c>
      <c r="AA306" t="str">
        <f>TRIM(Funde_observations_osservazioni!X309)</f>
        <v/>
      </c>
      <c r="AB306" t="str">
        <f>TRIM(Funde_observations_osservazioni!Y309)</f>
        <v/>
      </c>
      <c r="AC306" t="str">
        <f ca="1">IFERROR(VLOOKUP(Funde_observations_osservazioni!T309,Holzabgr_mapping,2,FALSE)&amp;"", "")</f>
        <v/>
      </c>
      <c r="AD306" t="str">
        <f ca="1">IFERROR(VLOOKUP(Funde_observations_osservazioni!U309,Holzqual_mapping,2,FALSE)&amp;"", "")</f>
        <v/>
      </c>
      <c r="AE306" t="str">
        <f ca="1">IFERROR(VLOOKUP(Funde_observations_osservazioni!Z309,Table24_Near_tree[],2,FALSE)&amp;"", "")</f>
        <v/>
      </c>
      <c r="AF306" t="str">
        <f ca="1">IFERROR(VLOOKUP(Funde_observations_osservazioni!AA309,Table24_Near_tree[],2,FALSE)&amp;"", "")</f>
        <v/>
      </c>
      <c r="AG306" t="str">
        <f ca="1">IFERROR(VLOOKUP(Funde_observations_osservazioni!AB309,Table24_Near_tree[],2,FALSE)&amp;"", "")</f>
        <v/>
      </c>
      <c r="AH306" t="str">
        <f ca="1">IFERROR(VLOOKUP(Funde_observations_osservazioni!AC309,Anzfrk_mapping,2,FALSE)&amp;"", "")</f>
        <v/>
      </c>
      <c r="AI306" t="str">
        <f ca="1">IFERROR(VLOOKUP(Funde_observations_osservazioni!AD309,Sex_stage_mapping,2,FALSE)&amp;"", "")</f>
        <v/>
      </c>
      <c r="AJ306" t="str">
        <f ca="1">IFERROR(VLOOKUP(Funde_observations_osservazioni!AE309,Rust_spore_type_mapping,2,FALSE)&amp;"", "")</f>
        <v/>
      </c>
      <c r="AK306" t="str">
        <f>TRIM(Funde_observations_osservazioni!AU309)</f>
        <v/>
      </c>
      <c r="AL306" t="str">
        <f>TRIM( Funde_observations_osservazioni!AH309)</f>
        <v/>
      </c>
      <c r="AM306" t="str">
        <f>TRIM(Funde_observations_osservazioni!AI309)</f>
        <v/>
      </c>
      <c r="AN306" t="str">
        <f ca="1">IFERROR(VLOOKUP(Funde_observations_osservazioni!AG309,Table28_Herbaria[],2,FALSE)&amp;"", "")</f>
        <v/>
      </c>
      <c r="AO306" t="str">
        <f ca="1">IFERROR(VLOOKUP(Funde_observations_osservazioni!AF309,Beleg_mapping,2,FALSE)&amp;"","")</f>
        <v/>
      </c>
      <c r="AP306" t="str">
        <f>IFERROR(VLOOKUP(Funde_observations_osservazioni!AJ309,Tabelle10_literature[],2,FALSE)&amp;"", "")</f>
        <v/>
      </c>
      <c r="AQ306" t="str">
        <f>TRIM(Funde_observations_osservazioni!AV309)</f>
        <v/>
      </c>
      <c r="AR306" t="str">
        <f ca="1">IFERROR(VLOOKUP(Funde_observations_osservazioni!AK309,Rest_mapping,2,0)&amp;"","")</f>
        <v/>
      </c>
      <c r="AS306" t="str">
        <f ca="1">IFERROR(VLOOKUP(Funde_observations_osservazioni!AL309,Oeff_privat_mapping,2,0)&amp;"","")</f>
        <v/>
      </c>
      <c r="AT306" t="str">
        <f ca="1">IFERROR(VLOOKUP(Funde_observations_osservazioni!AM309,Namen_pub_mapping,2,0)&amp;"","")</f>
        <v/>
      </c>
    </row>
    <row r="307" spans="2:46" x14ac:dyDescent="0.45">
      <c r="B307" t="str">
        <f>TRIM(Funde_observations_osservazioni!B310)</f>
        <v/>
      </c>
      <c r="C307" t="str">
        <f>TRIM(Funde_observations_osservazioni!C310)</f>
        <v/>
      </c>
      <c r="D307" t="str">
        <f>TRIM(Funde_observations_osservazioni!D310)</f>
        <v/>
      </c>
      <c r="E307" t="str">
        <f>TRIM(Funde_observations_osservazioni!AN310)</f>
        <v/>
      </c>
      <c r="F307" t="str">
        <f>TRIM(Funde_observations_osservazioni!AO310)</f>
        <v/>
      </c>
      <c r="G307" t="str">
        <f>TRIM(Funde_observations_osservazioni!AP310)</f>
        <v/>
      </c>
      <c r="H307" t="str">
        <f>TRIM(Funde_observations_osservazioni!AQ310)</f>
        <v/>
      </c>
      <c r="I307" t="str">
        <f>TRIM(Funde_observations_osservazioni!AR310)</f>
        <v/>
      </c>
      <c r="J307" t="str">
        <f>TRIM(Funde_observations_osservazioni!AS310)</f>
        <v/>
      </c>
      <c r="K307" t="str">
        <f>IFERROR(VLOOKUP(Funde_observations_osservazioni!E310,Table31_Praezis[], 2, FALSE)&amp;"", "")</f>
        <v/>
      </c>
      <c r="L307" t="str">
        <f>TRIM(Funde_observations_osservazioni!AT310)</f>
        <v/>
      </c>
      <c r="M307" t="str">
        <f>TRIM(Funde_observations_osservazioni!F310)</f>
        <v/>
      </c>
      <c r="N307" t="str">
        <f>TRIM(Funde_observations_osservazioni!G310)</f>
        <v/>
      </c>
      <c r="O307" t="str">
        <f>TRIM(Funde_observations_osservazioni!H310)</f>
        <v/>
      </c>
      <c r="P307" s="161" t="str">
        <f>IF(Funde_observations_osservazioni!I310=0, "", TEXT(Funde_observations_osservazioni!I310,"dd/mm/yyyy"))</f>
        <v/>
      </c>
      <c r="Q307" t="str">
        <f>IFERROR(VLOOKUP(Funde_observations_osservazioni!J310,Table32_Datkante[],2,FALSE)&amp;"",  "")</f>
        <v/>
      </c>
      <c r="R307" t="str">
        <f>Funde_observations_osservazioni!K310&amp;""</f>
        <v/>
      </c>
      <c r="S307" t="str">
        <f>Funde_observations_osservazioni!L310&amp;""</f>
        <v/>
      </c>
      <c r="T307" t="str">
        <f>Funde_observations_osservazioni!N310&amp;""</f>
        <v/>
      </c>
      <c r="U307" t="str">
        <f>Funde_observations_osservazioni!O310&amp;""</f>
        <v/>
      </c>
      <c r="V307" t="str">
        <f>Funde_observations_osservazioni!P310&amp;""</f>
        <v/>
      </c>
      <c r="W307" t="str">
        <f ca="1">IFERROR(VLOOKUP(Funde_observations_osservazioni!V310,Table30_Delarze[],2,FALSE)&amp;"", "")</f>
        <v/>
      </c>
      <c r="X307" t="str">
        <f>IFERROR(VLOOKUP(Funde_observations_osservazioni!R310,Table6_Subgrob[],2,FALSE)&amp;"","")</f>
        <v/>
      </c>
      <c r="Y307" t="str">
        <f>IFERROR(VLOOKUP(Funde_observations_osservazioni!S310,#REF!,2,FALSE)&amp;"", "")</f>
        <v/>
      </c>
      <c r="Z307" t="str">
        <f ca="1">IFERROR(VLOOKUP(Funde_observations_osservazioni!W310,Table245_Host_tree[],2,FALSE)&amp;"", "")</f>
        <v/>
      </c>
      <c r="AA307" t="str">
        <f>TRIM(Funde_observations_osservazioni!X310)</f>
        <v/>
      </c>
      <c r="AB307" t="str">
        <f>TRIM(Funde_observations_osservazioni!Y310)</f>
        <v/>
      </c>
      <c r="AC307" t="str">
        <f ca="1">IFERROR(VLOOKUP(Funde_observations_osservazioni!T310,Holzabgr_mapping,2,FALSE)&amp;"", "")</f>
        <v/>
      </c>
      <c r="AD307" t="str">
        <f ca="1">IFERROR(VLOOKUP(Funde_observations_osservazioni!U310,Holzqual_mapping,2,FALSE)&amp;"", "")</f>
        <v/>
      </c>
      <c r="AE307" t="str">
        <f ca="1">IFERROR(VLOOKUP(Funde_observations_osservazioni!Z310,Table24_Near_tree[],2,FALSE)&amp;"", "")</f>
        <v/>
      </c>
      <c r="AF307" t="str">
        <f ca="1">IFERROR(VLOOKUP(Funde_observations_osservazioni!AA310,Table24_Near_tree[],2,FALSE)&amp;"", "")</f>
        <v/>
      </c>
      <c r="AG307" t="str">
        <f ca="1">IFERROR(VLOOKUP(Funde_observations_osservazioni!AB310,Table24_Near_tree[],2,FALSE)&amp;"", "")</f>
        <v/>
      </c>
      <c r="AH307" t="str">
        <f ca="1">IFERROR(VLOOKUP(Funde_observations_osservazioni!AC310,Anzfrk_mapping,2,FALSE)&amp;"", "")</f>
        <v/>
      </c>
      <c r="AI307" t="str">
        <f ca="1">IFERROR(VLOOKUP(Funde_observations_osservazioni!AD310,Sex_stage_mapping,2,FALSE)&amp;"", "")</f>
        <v/>
      </c>
      <c r="AJ307" t="str">
        <f ca="1">IFERROR(VLOOKUP(Funde_observations_osservazioni!AE310,Rust_spore_type_mapping,2,FALSE)&amp;"", "")</f>
        <v/>
      </c>
      <c r="AK307" t="str">
        <f>TRIM(Funde_observations_osservazioni!AU310)</f>
        <v/>
      </c>
      <c r="AL307" t="str">
        <f>TRIM( Funde_observations_osservazioni!AH310)</f>
        <v/>
      </c>
      <c r="AM307" t="str">
        <f>TRIM(Funde_observations_osservazioni!AI310)</f>
        <v/>
      </c>
      <c r="AN307" t="str">
        <f ca="1">IFERROR(VLOOKUP(Funde_observations_osservazioni!AG310,Table28_Herbaria[],2,FALSE)&amp;"", "")</f>
        <v/>
      </c>
      <c r="AO307" t="str">
        <f ca="1">IFERROR(VLOOKUP(Funde_observations_osservazioni!AF310,Beleg_mapping,2,FALSE)&amp;"","")</f>
        <v/>
      </c>
      <c r="AP307" t="str">
        <f>IFERROR(VLOOKUP(Funde_observations_osservazioni!AJ310,Tabelle10_literature[],2,FALSE)&amp;"", "")</f>
        <v/>
      </c>
      <c r="AQ307" t="str">
        <f>TRIM(Funde_observations_osservazioni!AV310)</f>
        <v/>
      </c>
      <c r="AR307" t="str">
        <f ca="1">IFERROR(VLOOKUP(Funde_observations_osservazioni!AK310,Rest_mapping,2,0)&amp;"","")</f>
        <v/>
      </c>
      <c r="AS307" t="str">
        <f ca="1">IFERROR(VLOOKUP(Funde_observations_osservazioni!AL310,Oeff_privat_mapping,2,0)&amp;"","")</f>
        <v/>
      </c>
      <c r="AT307" t="str">
        <f ca="1">IFERROR(VLOOKUP(Funde_observations_osservazioni!AM310,Namen_pub_mapping,2,0)&amp;"","")</f>
        <v/>
      </c>
    </row>
    <row r="308" spans="2:46" x14ac:dyDescent="0.45">
      <c r="B308" t="str">
        <f>TRIM(Funde_observations_osservazioni!B311)</f>
        <v/>
      </c>
      <c r="C308" t="str">
        <f>TRIM(Funde_observations_osservazioni!C311)</f>
        <v/>
      </c>
      <c r="D308" t="str">
        <f>TRIM(Funde_observations_osservazioni!D311)</f>
        <v/>
      </c>
      <c r="E308" t="str">
        <f>TRIM(Funde_observations_osservazioni!AN311)</f>
        <v/>
      </c>
      <c r="F308" t="str">
        <f>TRIM(Funde_observations_osservazioni!AO311)</f>
        <v/>
      </c>
      <c r="G308" t="str">
        <f>TRIM(Funde_observations_osservazioni!AP311)</f>
        <v/>
      </c>
      <c r="H308" t="str">
        <f>TRIM(Funde_observations_osservazioni!AQ311)</f>
        <v/>
      </c>
      <c r="I308" t="str">
        <f>TRIM(Funde_observations_osservazioni!AR311)</f>
        <v/>
      </c>
      <c r="J308" t="str">
        <f>TRIM(Funde_observations_osservazioni!AS311)</f>
        <v/>
      </c>
      <c r="K308" t="str">
        <f>IFERROR(VLOOKUP(Funde_observations_osservazioni!E311,Table31_Praezis[], 2, FALSE)&amp;"", "")</f>
        <v/>
      </c>
      <c r="L308" t="str">
        <f>TRIM(Funde_observations_osservazioni!AT311)</f>
        <v/>
      </c>
      <c r="M308" t="str">
        <f>TRIM(Funde_observations_osservazioni!F311)</f>
        <v/>
      </c>
      <c r="N308" t="str">
        <f>TRIM(Funde_observations_osservazioni!G311)</f>
        <v/>
      </c>
      <c r="O308" t="str">
        <f>TRIM(Funde_observations_osservazioni!H311)</f>
        <v/>
      </c>
      <c r="P308" s="161" t="str">
        <f>IF(Funde_observations_osservazioni!I311=0, "", TEXT(Funde_observations_osservazioni!I311,"dd/mm/yyyy"))</f>
        <v/>
      </c>
      <c r="Q308" t="str">
        <f>IFERROR(VLOOKUP(Funde_observations_osservazioni!J311,Table32_Datkante[],2,FALSE)&amp;"",  "")</f>
        <v/>
      </c>
      <c r="R308" t="str">
        <f>Funde_observations_osservazioni!K311&amp;""</f>
        <v/>
      </c>
      <c r="S308" t="str">
        <f>Funde_observations_osservazioni!L311&amp;""</f>
        <v/>
      </c>
      <c r="T308" t="str">
        <f>Funde_observations_osservazioni!N311&amp;""</f>
        <v/>
      </c>
      <c r="U308" t="str">
        <f>Funde_observations_osservazioni!O311&amp;""</f>
        <v/>
      </c>
      <c r="V308" t="str">
        <f>Funde_observations_osservazioni!P311&amp;""</f>
        <v/>
      </c>
      <c r="W308" t="str">
        <f ca="1">IFERROR(VLOOKUP(Funde_observations_osservazioni!V311,Table30_Delarze[],2,FALSE)&amp;"", "")</f>
        <v/>
      </c>
      <c r="X308" t="str">
        <f>IFERROR(VLOOKUP(Funde_observations_osservazioni!R311,Table6_Subgrob[],2,FALSE)&amp;"","")</f>
        <v/>
      </c>
      <c r="Y308" t="str">
        <f>IFERROR(VLOOKUP(Funde_observations_osservazioni!S311,#REF!,2,FALSE)&amp;"", "")</f>
        <v/>
      </c>
      <c r="Z308" t="str">
        <f ca="1">IFERROR(VLOOKUP(Funde_observations_osservazioni!W311,Table245_Host_tree[],2,FALSE)&amp;"", "")</f>
        <v/>
      </c>
      <c r="AA308" t="str">
        <f>TRIM(Funde_observations_osservazioni!X311)</f>
        <v/>
      </c>
      <c r="AB308" t="str">
        <f>TRIM(Funde_observations_osservazioni!Y311)</f>
        <v/>
      </c>
      <c r="AC308" t="str">
        <f ca="1">IFERROR(VLOOKUP(Funde_observations_osservazioni!T311,Holzabgr_mapping,2,FALSE)&amp;"", "")</f>
        <v/>
      </c>
      <c r="AD308" t="str">
        <f ca="1">IFERROR(VLOOKUP(Funde_observations_osservazioni!U311,Holzqual_mapping,2,FALSE)&amp;"", "")</f>
        <v/>
      </c>
      <c r="AE308" t="str">
        <f ca="1">IFERROR(VLOOKUP(Funde_observations_osservazioni!Z311,Table24_Near_tree[],2,FALSE)&amp;"", "")</f>
        <v/>
      </c>
      <c r="AF308" t="str">
        <f ca="1">IFERROR(VLOOKUP(Funde_observations_osservazioni!AA311,Table24_Near_tree[],2,FALSE)&amp;"", "")</f>
        <v/>
      </c>
      <c r="AG308" t="str">
        <f ca="1">IFERROR(VLOOKUP(Funde_observations_osservazioni!AB311,Table24_Near_tree[],2,FALSE)&amp;"", "")</f>
        <v/>
      </c>
      <c r="AH308" t="str">
        <f ca="1">IFERROR(VLOOKUP(Funde_observations_osservazioni!AC311,Anzfrk_mapping,2,FALSE)&amp;"", "")</f>
        <v/>
      </c>
      <c r="AI308" t="str">
        <f ca="1">IFERROR(VLOOKUP(Funde_observations_osservazioni!AD311,Sex_stage_mapping,2,FALSE)&amp;"", "")</f>
        <v/>
      </c>
      <c r="AJ308" t="str">
        <f ca="1">IFERROR(VLOOKUP(Funde_observations_osservazioni!AE311,Rust_spore_type_mapping,2,FALSE)&amp;"", "")</f>
        <v/>
      </c>
      <c r="AK308" t="str">
        <f>TRIM(Funde_observations_osservazioni!AU311)</f>
        <v/>
      </c>
      <c r="AL308" t="str">
        <f>TRIM( Funde_observations_osservazioni!AH311)</f>
        <v/>
      </c>
      <c r="AM308" t="str">
        <f>TRIM(Funde_observations_osservazioni!AI311)</f>
        <v/>
      </c>
      <c r="AN308" t="str">
        <f ca="1">IFERROR(VLOOKUP(Funde_observations_osservazioni!AG311,Table28_Herbaria[],2,FALSE)&amp;"", "")</f>
        <v/>
      </c>
      <c r="AO308" t="str">
        <f ca="1">IFERROR(VLOOKUP(Funde_observations_osservazioni!AF311,Beleg_mapping,2,FALSE)&amp;"","")</f>
        <v/>
      </c>
      <c r="AP308" t="str">
        <f>IFERROR(VLOOKUP(Funde_observations_osservazioni!AJ311,Tabelle10_literature[],2,FALSE)&amp;"", "")</f>
        <v/>
      </c>
      <c r="AQ308" t="str">
        <f>TRIM(Funde_observations_osservazioni!AV311)</f>
        <v/>
      </c>
      <c r="AR308" t="str">
        <f ca="1">IFERROR(VLOOKUP(Funde_observations_osservazioni!AK311,Rest_mapping,2,0)&amp;"","")</f>
        <v/>
      </c>
      <c r="AS308" t="str">
        <f ca="1">IFERROR(VLOOKUP(Funde_observations_osservazioni!AL311,Oeff_privat_mapping,2,0)&amp;"","")</f>
        <v/>
      </c>
      <c r="AT308" t="str">
        <f ca="1">IFERROR(VLOOKUP(Funde_observations_osservazioni!AM311,Namen_pub_mapping,2,0)&amp;"","")</f>
        <v/>
      </c>
    </row>
    <row r="309" spans="2:46" x14ac:dyDescent="0.45">
      <c r="B309" t="str">
        <f>TRIM(Funde_observations_osservazioni!B312)</f>
        <v/>
      </c>
      <c r="C309" t="str">
        <f>TRIM(Funde_observations_osservazioni!C312)</f>
        <v/>
      </c>
      <c r="D309" t="str">
        <f>TRIM(Funde_observations_osservazioni!D312)</f>
        <v/>
      </c>
      <c r="E309" t="str">
        <f>TRIM(Funde_observations_osservazioni!AN312)</f>
        <v/>
      </c>
      <c r="F309" t="str">
        <f>TRIM(Funde_observations_osservazioni!AO312)</f>
        <v/>
      </c>
      <c r="G309" t="str">
        <f>TRIM(Funde_observations_osservazioni!AP312)</f>
        <v/>
      </c>
      <c r="H309" t="str">
        <f>TRIM(Funde_observations_osservazioni!AQ312)</f>
        <v/>
      </c>
      <c r="I309" t="str">
        <f>TRIM(Funde_observations_osservazioni!AR312)</f>
        <v/>
      </c>
      <c r="J309" t="str">
        <f>TRIM(Funde_observations_osservazioni!AS312)</f>
        <v/>
      </c>
      <c r="K309" t="str">
        <f>IFERROR(VLOOKUP(Funde_observations_osservazioni!E312,Table31_Praezis[], 2, FALSE)&amp;"", "")</f>
        <v/>
      </c>
      <c r="L309" t="str">
        <f>TRIM(Funde_observations_osservazioni!AT312)</f>
        <v/>
      </c>
      <c r="M309" t="str">
        <f>TRIM(Funde_observations_osservazioni!F312)</f>
        <v/>
      </c>
      <c r="N309" t="str">
        <f>TRIM(Funde_observations_osservazioni!G312)</f>
        <v/>
      </c>
      <c r="O309" t="str">
        <f>TRIM(Funde_observations_osservazioni!H312)</f>
        <v/>
      </c>
      <c r="P309" s="161" t="str">
        <f>IF(Funde_observations_osservazioni!I312=0, "", TEXT(Funde_observations_osservazioni!I312,"dd/mm/yyyy"))</f>
        <v/>
      </c>
      <c r="Q309" t="str">
        <f>IFERROR(VLOOKUP(Funde_observations_osservazioni!J312,Table32_Datkante[],2,FALSE)&amp;"",  "")</f>
        <v/>
      </c>
      <c r="R309" t="str">
        <f>Funde_observations_osservazioni!K312&amp;""</f>
        <v/>
      </c>
      <c r="S309" t="str">
        <f>Funde_observations_osservazioni!L312&amp;""</f>
        <v/>
      </c>
      <c r="T309" t="str">
        <f>Funde_observations_osservazioni!N312&amp;""</f>
        <v/>
      </c>
      <c r="U309" t="str">
        <f>Funde_observations_osservazioni!O312&amp;""</f>
        <v/>
      </c>
      <c r="V309" t="str">
        <f>Funde_observations_osservazioni!P312&amp;""</f>
        <v/>
      </c>
      <c r="W309" t="str">
        <f ca="1">IFERROR(VLOOKUP(Funde_observations_osservazioni!V312,Table30_Delarze[],2,FALSE)&amp;"", "")</f>
        <v/>
      </c>
      <c r="X309" t="str">
        <f>IFERROR(VLOOKUP(Funde_observations_osservazioni!R312,Table6_Subgrob[],2,FALSE)&amp;"","")</f>
        <v/>
      </c>
      <c r="Y309" t="str">
        <f>IFERROR(VLOOKUP(Funde_observations_osservazioni!S312,#REF!,2,FALSE)&amp;"", "")</f>
        <v/>
      </c>
      <c r="Z309" t="str">
        <f ca="1">IFERROR(VLOOKUP(Funde_observations_osservazioni!W312,Table245_Host_tree[],2,FALSE)&amp;"", "")</f>
        <v/>
      </c>
      <c r="AA309" t="str">
        <f>TRIM(Funde_observations_osservazioni!X312)</f>
        <v/>
      </c>
      <c r="AB309" t="str">
        <f>TRIM(Funde_observations_osservazioni!Y312)</f>
        <v/>
      </c>
      <c r="AC309" t="str">
        <f ca="1">IFERROR(VLOOKUP(Funde_observations_osservazioni!T312,Holzabgr_mapping,2,FALSE)&amp;"", "")</f>
        <v/>
      </c>
      <c r="AD309" t="str">
        <f ca="1">IFERROR(VLOOKUP(Funde_observations_osservazioni!U312,Holzqual_mapping,2,FALSE)&amp;"", "")</f>
        <v/>
      </c>
      <c r="AE309" t="str">
        <f ca="1">IFERROR(VLOOKUP(Funde_observations_osservazioni!Z312,Table24_Near_tree[],2,FALSE)&amp;"", "")</f>
        <v/>
      </c>
      <c r="AF309" t="str">
        <f ca="1">IFERROR(VLOOKUP(Funde_observations_osservazioni!AA312,Table24_Near_tree[],2,FALSE)&amp;"", "")</f>
        <v/>
      </c>
      <c r="AG309" t="str">
        <f ca="1">IFERROR(VLOOKUP(Funde_observations_osservazioni!AB312,Table24_Near_tree[],2,FALSE)&amp;"", "")</f>
        <v/>
      </c>
      <c r="AH309" t="str">
        <f ca="1">IFERROR(VLOOKUP(Funde_observations_osservazioni!AC312,Anzfrk_mapping,2,FALSE)&amp;"", "")</f>
        <v/>
      </c>
      <c r="AI309" t="str">
        <f ca="1">IFERROR(VLOOKUP(Funde_observations_osservazioni!AD312,Sex_stage_mapping,2,FALSE)&amp;"", "")</f>
        <v/>
      </c>
      <c r="AJ309" t="str">
        <f ca="1">IFERROR(VLOOKUP(Funde_observations_osservazioni!AE312,Rust_spore_type_mapping,2,FALSE)&amp;"", "")</f>
        <v/>
      </c>
      <c r="AK309" t="str">
        <f>TRIM(Funde_observations_osservazioni!AU312)</f>
        <v/>
      </c>
      <c r="AL309" t="str">
        <f>TRIM( Funde_observations_osservazioni!AH312)</f>
        <v/>
      </c>
      <c r="AM309" t="str">
        <f>TRIM(Funde_observations_osservazioni!AI312)</f>
        <v/>
      </c>
      <c r="AN309" t="str">
        <f ca="1">IFERROR(VLOOKUP(Funde_observations_osservazioni!AG312,Table28_Herbaria[],2,FALSE)&amp;"", "")</f>
        <v/>
      </c>
      <c r="AO309" t="str">
        <f ca="1">IFERROR(VLOOKUP(Funde_observations_osservazioni!AF312,Beleg_mapping,2,FALSE)&amp;"","")</f>
        <v/>
      </c>
      <c r="AP309" t="str">
        <f>IFERROR(VLOOKUP(Funde_observations_osservazioni!AJ312,Tabelle10_literature[],2,FALSE)&amp;"", "")</f>
        <v/>
      </c>
      <c r="AQ309" t="str">
        <f>TRIM(Funde_observations_osservazioni!AV312)</f>
        <v/>
      </c>
      <c r="AR309" t="str">
        <f ca="1">IFERROR(VLOOKUP(Funde_observations_osservazioni!AK312,Rest_mapping,2,0)&amp;"","")</f>
        <v/>
      </c>
      <c r="AS309" t="str">
        <f ca="1">IFERROR(VLOOKUP(Funde_observations_osservazioni!AL312,Oeff_privat_mapping,2,0)&amp;"","")</f>
        <v/>
      </c>
      <c r="AT309" t="str">
        <f ca="1">IFERROR(VLOOKUP(Funde_observations_osservazioni!AM312,Namen_pub_mapping,2,0)&amp;"","")</f>
        <v/>
      </c>
    </row>
    <row r="310" spans="2:46" x14ac:dyDescent="0.45">
      <c r="B310" t="str">
        <f>TRIM(Funde_observations_osservazioni!B313)</f>
        <v/>
      </c>
      <c r="C310" t="str">
        <f>TRIM(Funde_observations_osservazioni!C313)</f>
        <v/>
      </c>
      <c r="D310" t="str">
        <f>TRIM(Funde_observations_osservazioni!D313)</f>
        <v/>
      </c>
      <c r="E310" t="str">
        <f>TRIM(Funde_observations_osservazioni!AN313)</f>
        <v/>
      </c>
      <c r="F310" t="str">
        <f>TRIM(Funde_observations_osservazioni!AO313)</f>
        <v/>
      </c>
      <c r="G310" t="str">
        <f>TRIM(Funde_observations_osservazioni!AP313)</f>
        <v/>
      </c>
      <c r="H310" t="str">
        <f>TRIM(Funde_observations_osservazioni!AQ313)</f>
        <v/>
      </c>
      <c r="I310" t="str">
        <f>TRIM(Funde_observations_osservazioni!AR313)</f>
        <v/>
      </c>
      <c r="J310" t="str">
        <f>TRIM(Funde_observations_osservazioni!AS313)</f>
        <v/>
      </c>
      <c r="K310" t="str">
        <f>IFERROR(VLOOKUP(Funde_observations_osservazioni!E313,Table31_Praezis[], 2, FALSE)&amp;"", "")</f>
        <v/>
      </c>
      <c r="L310" t="str">
        <f>TRIM(Funde_observations_osservazioni!AT313)</f>
        <v/>
      </c>
      <c r="M310" t="str">
        <f>TRIM(Funde_observations_osservazioni!F313)</f>
        <v/>
      </c>
      <c r="N310" t="str">
        <f>TRIM(Funde_observations_osservazioni!G313)</f>
        <v/>
      </c>
      <c r="O310" t="str">
        <f>TRIM(Funde_observations_osservazioni!H313)</f>
        <v/>
      </c>
      <c r="P310" s="161" t="str">
        <f>IF(Funde_observations_osservazioni!I313=0, "", TEXT(Funde_observations_osservazioni!I313,"dd/mm/yyyy"))</f>
        <v/>
      </c>
      <c r="Q310" t="str">
        <f>IFERROR(VLOOKUP(Funde_observations_osservazioni!J313,Table32_Datkante[],2,FALSE)&amp;"",  "")</f>
        <v/>
      </c>
      <c r="R310" t="str">
        <f>Funde_observations_osservazioni!K313&amp;""</f>
        <v/>
      </c>
      <c r="S310" t="str">
        <f>Funde_observations_osservazioni!L313&amp;""</f>
        <v/>
      </c>
      <c r="T310" t="str">
        <f>Funde_observations_osservazioni!N313&amp;""</f>
        <v/>
      </c>
      <c r="U310" t="str">
        <f>Funde_observations_osservazioni!O313&amp;""</f>
        <v/>
      </c>
      <c r="V310" t="str">
        <f>Funde_observations_osservazioni!P313&amp;""</f>
        <v/>
      </c>
      <c r="W310" t="str">
        <f ca="1">IFERROR(VLOOKUP(Funde_observations_osservazioni!V313,Table30_Delarze[],2,FALSE)&amp;"", "")</f>
        <v/>
      </c>
      <c r="X310" t="str">
        <f>IFERROR(VLOOKUP(Funde_observations_osservazioni!R313,Table6_Subgrob[],2,FALSE)&amp;"","")</f>
        <v/>
      </c>
      <c r="Y310" t="str">
        <f>IFERROR(VLOOKUP(Funde_observations_osservazioni!S313,#REF!,2,FALSE)&amp;"", "")</f>
        <v/>
      </c>
      <c r="Z310" t="str">
        <f ca="1">IFERROR(VLOOKUP(Funde_observations_osservazioni!W313,Table245_Host_tree[],2,FALSE)&amp;"", "")</f>
        <v/>
      </c>
      <c r="AA310" t="str">
        <f>TRIM(Funde_observations_osservazioni!X313)</f>
        <v/>
      </c>
      <c r="AB310" t="str">
        <f>TRIM(Funde_observations_osservazioni!Y313)</f>
        <v/>
      </c>
      <c r="AC310" t="str">
        <f ca="1">IFERROR(VLOOKUP(Funde_observations_osservazioni!T313,Holzabgr_mapping,2,FALSE)&amp;"", "")</f>
        <v/>
      </c>
      <c r="AD310" t="str">
        <f ca="1">IFERROR(VLOOKUP(Funde_observations_osservazioni!U313,Holzqual_mapping,2,FALSE)&amp;"", "")</f>
        <v/>
      </c>
      <c r="AE310" t="str">
        <f ca="1">IFERROR(VLOOKUP(Funde_observations_osservazioni!Z313,Table24_Near_tree[],2,FALSE)&amp;"", "")</f>
        <v/>
      </c>
      <c r="AF310" t="str">
        <f ca="1">IFERROR(VLOOKUP(Funde_observations_osservazioni!AA313,Table24_Near_tree[],2,FALSE)&amp;"", "")</f>
        <v/>
      </c>
      <c r="AG310" t="str">
        <f ca="1">IFERROR(VLOOKUP(Funde_observations_osservazioni!AB313,Table24_Near_tree[],2,FALSE)&amp;"", "")</f>
        <v/>
      </c>
      <c r="AH310" t="str">
        <f ca="1">IFERROR(VLOOKUP(Funde_observations_osservazioni!AC313,Anzfrk_mapping,2,FALSE)&amp;"", "")</f>
        <v/>
      </c>
      <c r="AI310" t="str">
        <f ca="1">IFERROR(VLOOKUP(Funde_observations_osservazioni!AD313,Sex_stage_mapping,2,FALSE)&amp;"", "")</f>
        <v/>
      </c>
      <c r="AJ310" t="str">
        <f ca="1">IFERROR(VLOOKUP(Funde_observations_osservazioni!AE313,Rust_spore_type_mapping,2,FALSE)&amp;"", "")</f>
        <v/>
      </c>
      <c r="AK310" t="str">
        <f>TRIM(Funde_observations_osservazioni!AU313)</f>
        <v/>
      </c>
      <c r="AL310" t="str">
        <f>TRIM( Funde_observations_osservazioni!AH313)</f>
        <v/>
      </c>
      <c r="AM310" t="str">
        <f>TRIM(Funde_observations_osservazioni!AI313)</f>
        <v/>
      </c>
      <c r="AN310" t="str">
        <f ca="1">IFERROR(VLOOKUP(Funde_observations_osservazioni!AG313,Table28_Herbaria[],2,FALSE)&amp;"", "")</f>
        <v/>
      </c>
      <c r="AO310" t="str">
        <f ca="1">IFERROR(VLOOKUP(Funde_observations_osservazioni!AF313,Beleg_mapping,2,FALSE)&amp;"","")</f>
        <v/>
      </c>
      <c r="AP310" t="str">
        <f>IFERROR(VLOOKUP(Funde_observations_osservazioni!AJ313,Tabelle10_literature[],2,FALSE)&amp;"", "")</f>
        <v/>
      </c>
      <c r="AQ310" t="str">
        <f>TRIM(Funde_observations_osservazioni!AV313)</f>
        <v/>
      </c>
      <c r="AR310" t="str">
        <f ca="1">IFERROR(VLOOKUP(Funde_observations_osservazioni!AK313,Rest_mapping,2,0)&amp;"","")</f>
        <v/>
      </c>
      <c r="AS310" t="str">
        <f ca="1">IFERROR(VLOOKUP(Funde_observations_osservazioni!AL313,Oeff_privat_mapping,2,0)&amp;"","")</f>
        <v/>
      </c>
      <c r="AT310" t="str">
        <f ca="1">IFERROR(VLOOKUP(Funde_observations_osservazioni!AM313,Namen_pub_mapping,2,0)&amp;"","")</f>
        <v/>
      </c>
    </row>
    <row r="311" spans="2:46" x14ac:dyDescent="0.45">
      <c r="B311" t="str">
        <f>TRIM(Funde_observations_osservazioni!B314)</f>
        <v/>
      </c>
      <c r="C311" t="str">
        <f>TRIM(Funde_observations_osservazioni!C314)</f>
        <v/>
      </c>
      <c r="D311" t="str">
        <f>TRIM(Funde_observations_osservazioni!D314)</f>
        <v/>
      </c>
      <c r="E311" t="str">
        <f>TRIM(Funde_observations_osservazioni!AN314)</f>
        <v/>
      </c>
      <c r="F311" t="str">
        <f>TRIM(Funde_observations_osservazioni!AO314)</f>
        <v/>
      </c>
      <c r="G311" t="str">
        <f>TRIM(Funde_observations_osservazioni!AP314)</f>
        <v/>
      </c>
      <c r="H311" t="str">
        <f>TRIM(Funde_observations_osservazioni!AQ314)</f>
        <v/>
      </c>
      <c r="I311" t="str">
        <f>TRIM(Funde_observations_osservazioni!AR314)</f>
        <v/>
      </c>
      <c r="J311" t="str">
        <f>TRIM(Funde_observations_osservazioni!AS314)</f>
        <v/>
      </c>
      <c r="K311" t="str">
        <f>IFERROR(VLOOKUP(Funde_observations_osservazioni!E314,Table31_Praezis[], 2, FALSE)&amp;"", "")</f>
        <v/>
      </c>
      <c r="L311" t="str">
        <f>TRIM(Funde_observations_osservazioni!AT314)</f>
        <v/>
      </c>
      <c r="M311" t="str">
        <f>TRIM(Funde_observations_osservazioni!F314)</f>
        <v/>
      </c>
      <c r="N311" t="str">
        <f>TRIM(Funde_observations_osservazioni!G314)</f>
        <v/>
      </c>
      <c r="O311" t="str">
        <f>TRIM(Funde_observations_osservazioni!H314)</f>
        <v/>
      </c>
      <c r="P311" s="161" t="str">
        <f>IF(Funde_observations_osservazioni!I314=0, "", TEXT(Funde_observations_osservazioni!I314,"dd/mm/yyyy"))</f>
        <v/>
      </c>
      <c r="Q311" t="str">
        <f>IFERROR(VLOOKUP(Funde_observations_osservazioni!J314,Table32_Datkante[],2,FALSE)&amp;"",  "")</f>
        <v/>
      </c>
      <c r="R311" t="str">
        <f>Funde_observations_osservazioni!K314&amp;""</f>
        <v/>
      </c>
      <c r="S311" t="str">
        <f>Funde_observations_osservazioni!L314&amp;""</f>
        <v/>
      </c>
      <c r="T311" t="str">
        <f>Funde_observations_osservazioni!N314&amp;""</f>
        <v/>
      </c>
      <c r="U311" t="str">
        <f>Funde_observations_osservazioni!O314&amp;""</f>
        <v/>
      </c>
      <c r="V311" t="str">
        <f>Funde_observations_osservazioni!P314&amp;""</f>
        <v/>
      </c>
      <c r="W311" t="str">
        <f ca="1">IFERROR(VLOOKUP(Funde_observations_osservazioni!V314,Table30_Delarze[],2,FALSE)&amp;"", "")</f>
        <v/>
      </c>
      <c r="X311" t="str">
        <f>IFERROR(VLOOKUP(Funde_observations_osservazioni!R314,Table6_Subgrob[],2,FALSE)&amp;"","")</f>
        <v/>
      </c>
      <c r="Y311" t="str">
        <f>IFERROR(VLOOKUP(Funde_observations_osservazioni!S314,#REF!,2,FALSE)&amp;"", "")</f>
        <v/>
      </c>
      <c r="Z311" t="str">
        <f ca="1">IFERROR(VLOOKUP(Funde_observations_osservazioni!W314,Table245_Host_tree[],2,FALSE)&amp;"", "")</f>
        <v/>
      </c>
      <c r="AA311" t="str">
        <f>TRIM(Funde_observations_osservazioni!X314)</f>
        <v/>
      </c>
      <c r="AB311" t="str">
        <f>TRIM(Funde_observations_osservazioni!Y314)</f>
        <v/>
      </c>
      <c r="AC311" t="str">
        <f ca="1">IFERROR(VLOOKUP(Funde_observations_osservazioni!T314,Holzabgr_mapping,2,FALSE)&amp;"", "")</f>
        <v/>
      </c>
      <c r="AD311" t="str">
        <f ca="1">IFERROR(VLOOKUP(Funde_observations_osservazioni!U314,Holzqual_mapping,2,FALSE)&amp;"", "")</f>
        <v/>
      </c>
      <c r="AE311" t="str">
        <f ca="1">IFERROR(VLOOKUP(Funde_observations_osservazioni!Z314,Table24_Near_tree[],2,FALSE)&amp;"", "")</f>
        <v/>
      </c>
      <c r="AF311" t="str">
        <f ca="1">IFERROR(VLOOKUP(Funde_observations_osservazioni!AA314,Table24_Near_tree[],2,FALSE)&amp;"", "")</f>
        <v/>
      </c>
      <c r="AG311" t="str">
        <f ca="1">IFERROR(VLOOKUP(Funde_observations_osservazioni!AB314,Table24_Near_tree[],2,FALSE)&amp;"", "")</f>
        <v/>
      </c>
      <c r="AH311" t="str">
        <f ca="1">IFERROR(VLOOKUP(Funde_observations_osservazioni!AC314,Anzfrk_mapping,2,FALSE)&amp;"", "")</f>
        <v/>
      </c>
      <c r="AI311" t="str">
        <f ca="1">IFERROR(VLOOKUP(Funde_observations_osservazioni!AD314,Sex_stage_mapping,2,FALSE)&amp;"", "")</f>
        <v/>
      </c>
      <c r="AJ311" t="str">
        <f ca="1">IFERROR(VLOOKUP(Funde_observations_osservazioni!AE314,Rust_spore_type_mapping,2,FALSE)&amp;"", "")</f>
        <v/>
      </c>
      <c r="AK311" t="str">
        <f>TRIM(Funde_observations_osservazioni!AU314)</f>
        <v/>
      </c>
      <c r="AL311" t="str">
        <f>TRIM( Funde_observations_osservazioni!AH314)</f>
        <v/>
      </c>
      <c r="AM311" t="str">
        <f>TRIM(Funde_observations_osservazioni!AI314)</f>
        <v/>
      </c>
      <c r="AN311" t="str">
        <f ca="1">IFERROR(VLOOKUP(Funde_observations_osservazioni!AG314,Table28_Herbaria[],2,FALSE)&amp;"", "")</f>
        <v/>
      </c>
      <c r="AO311" t="str">
        <f ca="1">IFERROR(VLOOKUP(Funde_observations_osservazioni!AF314,Beleg_mapping,2,FALSE)&amp;"","")</f>
        <v/>
      </c>
      <c r="AP311" t="str">
        <f>IFERROR(VLOOKUP(Funde_observations_osservazioni!AJ314,Tabelle10_literature[],2,FALSE)&amp;"", "")</f>
        <v/>
      </c>
      <c r="AQ311" t="str">
        <f>TRIM(Funde_observations_osservazioni!AV314)</f>
        <v/>
      </c>
      <c r="AR311" t="str">
        <f ca="1">IFERROR(VLOOKUP(Funde_observations_osservazioni!AK314,Rest_mapping,2,0)&amp;"","")</f>
        <v/>
      </c>
      <c r="AS311" t="str">
        <f ca="1">IFERROR(VLOOKUP(Funde_observations_osservazioni!AL314,Oeff_privat_mapping,2,0)&amp;"","")</f>
        <v/>
      </c>
      <c r="AT311" t="str">
        <f ca="1">IFERROR(VLOOKUP(Funde_observations_osservazioni!AM314,Namen_pub_mapping,2,0)&amp;"","")</f>
        <v/>
      </c>
    </row>
    <row r="312" spans="2:46" x14ac:dyDescent="0.45">
      <c r="B312" t="str">
        <f>TRIM(Funde_observations_osservazioni!B315)</f>
        <v/>
      </c>
      <c r="C312" t="str">
        <f>TRIM(Funde_observations_osservazioni!C315)</f>
        <v/>
      </c>
      <c r="D312" t="str">
        <f>TRIM(Funde_observations_osservazioni!D315)</f>
        <v/>
      </c>
      <c r="E312" t="str">
        <f>TRIM(Funde_observations_osservazioni!AN315)</f>
        <v/>
      </c>
      <c r="F312" t="str">
        <f>TRIM(Funde_observations_osservazioni!AO315)</f>
        <v/>
      </c>
      <c r="G312" t="str">
        <f>TRIM(Funde_observations_osservazioni!AP315)</f>
        <v/>
      </c>
      <c r="H312" t="str">
        <f>TRIM(Funde_observations_osservazioni!AQ315)</f>
        <v/>
      </c>
      <c r="I312" t="str">
        <f>TRIM(Funde_observations_osservazioni!AR315)</f>
        <v/>
      </c>
      <c r="J312" t="str">
        <f>TRIM(Funde_observations_osservazioni!AS315)</f>
        <v/>
      </c>
      <c r="K312" t="str">
        <f>IFERROR(VLOOKUP(Funde_observations_osservazioni!E315,Table31_Praezis[], 2, FALSE)&amp;"", "")</f>
        <v/>
      </c>
      <c r="L312" t="str">
        <f>TRIM(Funde_observations_osservazioni!AT315)</f>
        <v/>
      </c>
      <c r="M312" t="str">
        <f>TRIM(Funde_observations_osservazioni!F315)</f>
        <v/>
      </c>
      <c r="N312" t="str">
        <f>TRIM(Funde_observations_osservazioni!G315)</f>
        <v/>
      </c>
      <c r="O312" t="str">
        <f>TRIM(Funde_observations_osservazioni!H315)</f>
        <v/>
      </c>
      <c r="P312" s="161" t="str">
        <f>IF(Funde_observations_osservazioni!I315=0, "", TEXT(Funde_observations_osservazioni!I315,"dd/mm/yyyy"))</f>
        <v/>
      </c>
      <c r="Q312" t="str">
        <f>IFERROR(VLOOKUP(Funde_observations_osservazioni!J315,Table32_Datkante[],2,FALSE)&amp;"",  "")</f>
        <v/>
      </c>
      <c r="R312" t="str">
        <f>Funde_observations_osservazioni!K315&amp;""</f>
        <v/>
      </c>
      <c r="S312" t="str">
        <f>Funde_observations_osservazioni!L315&amp;""</f>
        <v/>
      </c>
      <c r="T312" t="str">
        <f>Funde_observations_osservazioni!N315&amp;""</f>
        <v/>
      </c>
      <c r="U312" t="str">
        <f>Funde_observations_osservazioni!O315&amp;""</f>
        <v/>
      </c>
      <c r="V312" t="str">
        <f>Funde_observations_osservazioni!P315&amp;""</f>
        <v/>
      </c>
      <c r="W312" t="str">
        <f ca="1">IFERROR(VLOOKUP(Funde_observations_osservazioni!V315,Table30_Delarze[],2,FALSE)&amp;"", "")</f>
        <v/>
      </c>
      <c r="X312" t="str">
        <f>IFERROR(VLOOKUP(Funde_observations_osservazioni!R315,Table6_Subgrob[],2,FALSE)&amp;"","")</f>
        <v/>
      </c>
      <c r="Y312" t="str">
        <f>IFERROR(VLOOKUP(Funde_observations_osservazioni!S315,#REF!,2,FALSE)&amp;"", "")</f>
        <v/>
      </c>
      <c r="Z312" t="str">
        <f ca="1">IFERROR(VLOOKUP(Funde_observations_osservazioni!W315,Table245_Host_tree[],2,FALSE)&amp;"", "")</f>
        <v/>
      </c>
      <c r="AA312" t="str">
        <f>TRIM(Funde_observations_osservazioni!X315)</f>
        <v/>
      </c>
      <c r="AB312" t="str">
        <f>TRIM(Funde_observations_osservazioni!Y315)</f>
        <v/>
      </c>
      <c r="AC312" t="str">
        <f ca="1">IFERROR(VLOOKUP(Funde_observations_osservazioni!T315,Holzabgr_mapping,2,FALSE)&amp;"", "")</f>
        <v/>
      </c>
      <c r="AD312" t="str">
        <f ca="1">IFERROR(VLOOKUP(Funde_observations_osservazioni!U315,Holzqual_mapping,2,FALSE)&amp;"", "")</f>
        <v/>
      </c>
      <c r="AE312" t="str">
        <f ca="1">IFERROR(VLOOKUP(Funde_observations_osservazioni!Z315,Table24_Near_tree[],2,FALSE)&amp;"", "")</f>
        <v/>
      </c>
      <c r="AF312" t="str">
        <f ca="1">IFERROR(VLOOKUP(Funde_observations_osservazioni!AA315,Table24_Near_tree[],2,FALSE)&amp;"", "")</f>
        <v/>
      </c>
      <c r="AG312" t="str">
        <f ca="1">IFERROR(VLOOKUP(Funde_observations_osservazioni!AB315,Table24_Near_tree[],2,FALSE)&amp;"", "")</f>
        <v/>
      </c>
      <c r="AH312" t="str">
        <f ca="1">IFERROR(VLOOKUP(Funde_observations_osservazioni!AC315,Anzfrk_mapping,2,FALSE)&amp;"", "")</f>
        <v/>
      </c>
      <c r="AI312" t="str">
        <f ca="1">IFERROR(VLOOKUP(Funde_observations_osservazioni!AD315,Sex_stage_mapping,2,FALSE)&amp;"", "")</f>
        <v/>
      </c>
      <c r="AJ312" t="str">
        <f ca="1">IFERROR(VLOOKUP(Funde_observations_osservazioni!AE315,Rust_spore_type_mapping,2,FALSE)&amp;"", "")</f>
        <v/>
      </c>
      <c r="AK312" t="str">
        <f>TRIM(Funde_observations_osservazioni!AU315)</f>
        <v/>
      </c>
      <c r="AL312" t="str">
        <f>TRIM( Funde_observations_osservazioni!AH315)</f>
        <v/>
      </c>
      <c r="AM312" t="str">
        <f>TRIM(Funde_observations_osservazioni!AI315)</f>
        <v/>
      </c>
      <c r="AN312" t="str">
        <f ca="1">IFERROR(VLOOKUP(Funde_observations_osservazioni!AG315,Table28_Herbaria[],2,FALSE)&amp;"", "")</f>
        <v/>
      </c>
      <c r="AO312" t="str">
        <f ca="1">IFERROR(VLOOKUP(Funde_observations_osservazioni!AF315,Beleg_mapping,2,FALSE)&amp;"","")</f>
        <v/>
      </c>
      <c r="AP312" t="str">
        <f>IFERROR(VLOOKUP(Funde_observations_osservazioni!AJ315,Tabelle10_literature[],2,FALSE)&amp;"", "")</f>
        <v/>
      </c>
      <c r="AQ312" t="str">
        <f>TRIM(Funde_observations_osservazioni!AV315)</f>
        <v/>
      </c>
      <c r="AR312" t="str">
        <f ca="1">IFERROR(VLOOKUP(Funde_observations_osservazioni!AK315,Rest_mapping,2,0)&amp;"","")</f>
        <v/>
      </c>
      <c r="AS312" t="str">
        <f ca="1">IFERROR(VLOOKUP(Funde_observations_osservazioni!AL315,Oeff_privat_mapping,2,0)&amp;"","")</f>
        <v/>
      </c>
      <c r="AT312" t="str">
        <f ca="1">IFERROR(VLOOKUP(Funde_observations_osservazioni!AM315,Namen_pub_mapping,2,0)&amp;"","")</f>
        <v/>
      </c>
    </row>
    <row r="313" spans="2:46" x14ac:dyDescent="0.45">
      <c r="B313" t="str">
        <f>TRIM(Funde_observations_osservazioni!B316)</f>
        <v/>
      </c>
      <c r="C313" t="str">
        <f>TRIM(Funde_observations_osservazioni!C316)</f>
        <v/>
      </c>
      <c r="D313" t="str">
        <f>TRIM(Funde_observations_osservazioni!D316)</f>
        <v/>
      </c>
      <c r="E313" t="str">
        <f>TRIM(Funde_observations_osservazioni!AN316)</f>
        <v/>
      </c>
      <c r="F313" t="str">
        <f>TRIM(Funde_observations_osservazioni!AO316)</f>
        <v/>
      </c>
      <c r="G313" t="str">
        <f>TRIM(Funde_observations_osservazioni!AP316)</f>
        <v/>
      </c>
      <c r="H313" t="str">
        <f>TRIM(Funde_observations_osservazioni!AQ316)</f>
        <v/>
      </c>
      <c r="I313" t="str">
        <f>TRIM(Funde_observations_osservazioni!AR316)</f>
        <v/>
      </c>
      <c r="J313" t="str">
        <f>TRIM(Funde_observations_osservazioni!AS316)</f>
        <v/>
      </c>
      <c r="K313" t="str">
        <f>IFERROR(VLOOKUP(Funde_observations_osservazioni!E316,Table31_Praezis[], 2, FALSE)&amp;"", "")</f>
        <v/>
      </c>
      <c r="L313" t="str">
        <f>TRIM(Funde_observations_osservazioni!AT316)</f>
        <v/>
      </c>
      <c r="M313" t="str">
        <f>TRIM(Funde_observations_osservazioni!F316)</f>
        <v/>
      </c>
      <c r="N313" t="str">
        <f>TRIM(Funde_observations_osservazioni!G316)</f>
        <v/>
      </c>
      <c r="O313" t="str">
        <f>TRIM(Funde_observations_osservazioni!H316)</f>
        <v/>
      </c>
      <c r="P313" s="161" t="str">
        <f>IF(Funde_observations_osservazioni!I316=0, "", TEXT(Funde_observations_osservazioni!I316,"dd/mm/yyyy"))</f>
        <v/>
      </c>
      <c r="Q313" t="str">
        <f>IFERROR(VLOOKUP(Funde_observations_osservazioni!J316,Table32_Datkante[],2,FALSE)&amp;"",  "")</f>
        <v/>
      </c>
      <c r="R313" t="str">
        <f>Funde_observations_osservazioni!K316&amp;""</f>
        <v/>
      </c>
      <c r="S313" t="str">
        <f>Funde_observations_osservazioni!L316&amp;""</f>
        <v/>
      </c>
      <c r="T313" t="str">
        <f>Funde_observations_osservazioni!N316&amp;""</f>
        <v/>
      </c>
      <c r="U313" t="str">
        <f>Funde_observations_osservazioni!O316&amp;""</f>
        <v/>
      </c>
      <c r="V313" t="str">
        <f>Funde_observations_osservazioni!P316&amp;""</f>
        <v/>
      </c>
      <c r="W313" t="str">
        <f ca="1">IFERROR(VLOOKUP(Funde_observations_osservazioni!V316,Table30_Delarze[],2,FALSE)&amp;"", "")</f>
        <v/>
      </c>
      <c r="X313" t="str">
        <f>IFERROR(VLOOKUP(Funde_observations_osservazioni!R316,Table6_Subgrob[],2,FALSE)&amp;"","")</f>
        <v/>
      </c>
      <c r="Y313" t="str">
        <f>IFERROR(VLOOKUP(Funde_observations_osservazioni!S316,#REF!,2,FALSE)&amp;"", "")</f>
        <v/>
      </c>
      <c r="Z313" t="str">
        <f ca="1">IFERROR(VLOOKUP(Funde_observations_osservazioni!W316,Table245_Host_tree[],2,FALSE)&amp;"", "")</f>
        <v/>
      </c>
      <c r="AA313" t="str">
        <f>TRIM(Funde_observations_osservazioni!X316)</f>
        <v/>
      </c>
      <c r="AB313" t="str">
        <f>TRIM(Funde_observations_osservazioni!Y316)</f>
        <v/>
      </c>
      <c r="AC313" t="str">
        <f ca="1">IFERROR(VLOOKUP(Funde_observations_osservazioni!T316,Holzabgr_mapping,2,FALSE)&amp;"", "")</f>
        <v/>
      </c>
      <c r="AD313" t="str">
        <f ca="1">IFERROR(VLOOKUP(Funde_observations_osservazioni!U316,Holzqual_mapping,2,FALSE)&amp;"", "")</f>
        <v/>
      </c>
      <c r="AE313" t="str">
        <f ca="1">IFERROR(VLOOKUP(Funde_observations_osservazioni!Z316,Table24_Near_tree[],2,FALSE)&amp;"", "")</f>
        <v/>
      </c>
      <c r="AF313" t="str">
        <f ca="1">IFERROR(VLOOKUP(Funde_observations_osservazioni!AA316,Table24_Near_tree[],2,FALSE)&amp;"", "")</f>
        <v/>
      </c>
      <c r="AG313" t="str">
        <f ca="1">IFERROR(VLOOKUP(Funde_observations_osservazioni!AB316,Table24_Near_tree[],2,FALSE)&amp;"", "")</f>
        <v/>
      </c>
      <c r="AH313" t="str">
        <f ca="1">IFERROR(VLOOKUP(Funde_observations_osservazioni!AC316,Anzfrk_mapping,2,FALSE)&amp;"", "")</f>
        <v/>
      </c>
      <c r="AI313" t="str">
        <f ca="1">IFERROR(VLOOKUP(Funde_observations_osservazioni!AD316,Sex_stage_mapping,2,FALSE)&amp;"", "")</f>
        <v/>
      </c>
      <c r="AJ313" t="str">
        <f ca="1">IFERROR(VLOOKUP(Funde_observations_osservazioni!AE316,Rust_spore_type_mapping,2,FALSE)&amp;"", "")</f>
        <v/>
      </c>
      <c r="AK313" t="str">
        <f>TRIM(Funde_observations_osservazioni!AU316)</f>
        <v/>
      </c>
      <c r="AL313" t="str">
        <f>TRIM( Funde_observations_osservazioni!AH316)</f>
        <v/>
      </c>
      <c r="AM313" t="str">
        <f>TRIM(Funde_observations_osservazioni!AI316)</f>
        <v/>
      </c>
      <c r="AN313" t="str">
        <f ca="1">IFERROR(VLOOKUP(Funde_observations_osservazioni!AG316,Table28_Herbaria[],2,FALSE)&amp;"", "")</f>
        <v/>
      </c>
      <c r="AO313" t="str">
        <f ca="1">IFERROR(VLOOKUP(Funde_observations_osservazioni!AF316,Beleg_mapping,2,FALSE)&amp;"","")</f>
        <v/>
      </c>
      <c r="AP313" t="str">
        <f>IFERROR(VLOOKUP(Funde_observations_osservazioni!AJ316,Tabelle10_literature[],2,FALSE)&amp;"", "")</f>
        <v/>
      </c>
      <c r="AQ313" t="str">
        <f>TRIM(Funde_observations_osservazioni!AV316)</f>
        <v/>
      </c>
      <c r="AR313" t="str">
        <f ca="1">IFERROR(VLOOKUP(Funde_observations_osservazioni!AK316,Rest_mapping,2,0)&amp;"","")</f>
        <v/>
      </c>
      <c r="AS313" t="str">
        <f ca="1">IFERROR(VLOOKUP(Funde_observations_osservazioni!AL316,Oeff_privat_mapping,2,0)&amp;"","")</f>
        <v/>
      </c>
      <c r="AT313" t="str">
        <f ca="1">IFERROR(VLOOKUP(Funde_observations_osservazioni!AM316,Namen_pub_mapping,2,0)&amp;"","")</f>
        <v/>
      </c>
    </row>
    <row r="314" spans="2:46" x14ac:dyDescent="0.45">
      <c r="B314" t="str">
        <f>TRIM(Funde_observations_osservazioni!B317)</f>
        <v/>
      </c>
      <c r="C314" t="str">
        <f>TRIM(Funde_observations_osservazioni!C317)</f>
        <v/>
      </c>
      <c r="D314" t="str">
        <f>TRIM(Funde_observations_osservazioni!D317)</f>
        <v/>
      </c>
      <c r="E314" t="str">
        <f>TRIM(Funde_observations_osservazioni!AN317)</f>
        <v/>
      </c>
      <c r="F314" t="str">
        <f>TRIM(Funde_observations_osservazioni!AO317)</f>
        <v/>
      </c>
      <c r="G314" t="str">
        <f>TRIM(Funde_observations_osservazioni!AP317)</f>
        <v/>
      </c>
      <c r="H314" t="str">
        <f>TRIM(Funde_observations_osservazioni!AQ317)</f>
        <v/>
      </c>
      <c r="I314" t="str">
        <f>TRIM(Funde_observations_osservazioni!AR317)</f>
        <v/>
      </c>
      <c r="J314" t="str">
        <f>TRIM(Funde_observations_osservazioni!AS317)</f>
        <v/>
      </c>
      <c r="K314" t="str">
        <f>IFERROR(VLOOKUP(Funde_observations_osservazioni!E317,Table31_Praezis[], 2, FALSE)&amp;"", "")</f>
        <v/>
      </c>
      <c r="L314" t="str">
        <f>TRIM(Funde_observations_osservazioni!AT317)</f>
        <v/>
      </c>
      <c r="M314" t="str">
        <f>TRIM(Funde_observations_osservazioni!F317)</f>
        <v/>
      </c>
      <c r="N314" t="str">
        <f>TRIM(Funde_observations_osservazioni!G317)</f>
        <v/>
      </c>
      <c r="O314" t="str">
        <f>TRIM(Funde_observations_osservazioni!H317)</f>
        <v/>
      </c>
      <c r="P314" s="161" t="str">
        <f>IF(Funde_observations_osservazioni!I317=0, "", TEXT(Funde_observations_osservazioni!I317,"dd/mm/yyyy"))</f>
        <v/>
      </c>
      <c r="Q314" t="str">
        <f>IFERROR(VLOOKUP(Funde_observations_osservazioni!J317,Table32_Datkante[],2,FALSE)&amp;"",  "")</f>
        <v/>
      </c>
      <c r="R314" t="str">
        <f>Funde_observations_osservazioni!K317&amp;""</f>
        <v/>
      </c>
      <c r="S314" t="str">
        <f>Funde_observations_osservazioni!L317&amp;""</f>
        <v/>
      </c>
      <c r="T314" t="str">
        <f>Funde_observations_osservazioni!N317&amp;""</f>
        <v/>
      </c>
      <c r="U314" t="str">
        <f>Funde_observations_osservazioni!O317&amp;""</f>
        <v/>
      </c>
      <c r="V314" t="str">
        <f>Funde_observations_osservazioni!P317&amp;""</f>
        <v/>
      </c>
      <c r="W314" t="str">
        <f ca="1">IFERROR(VLOOKUP(Funde_observations_osservazioni!V317,Table30_Delarze[],2,FALSE)&amp;"", "")</f>
        <v/>
      </c>
      <c r="X314" t="str">
        <f>IFERROR(VLOOKUP(Funde_observations_osservazioni!R317,Table6_Subgrob[],2,FALSE)&amp;"","")</f>
        <v/>
      </c>
      <c r="Y314" t="str">
        <f>IFERROR(VLOOKUP(Funde_observations_osservazioni!S317,#REF!,2,FALSE)&amp;"", "")</f>
        <v/>
      </c>
      <c r="Z314" t="str">
        <f ca="1">IFERROR(VLOOKUP(Funde_observations_osservazioni!W317,Table245_Host_tree[],2,FALSE)&amp;"", "")</f>
        <v/>
      </c>
      <c r="AA314" t="str">
        <f>TRIM(Funde_observations_osservazioni!X317)</f>
        <v/>
      </c>
      <c r="AB314" t="str">
        <f>TRIM(Funde_observations_osservazioni!Y317)</f>
        <v/>
      </c>
      <c r="AC314" t="str">
        <f ca="1">IFERROR(VLOOKUP(Funde_observations_osservazioni!T317,Holzabgr_mapping,2,FALSE)&amp;"", "")</f>
        <v/>
      </c>
      <c r="AD314" t="str">
        <f ca="1">IFERROR(VLOOKUP(Funde_observations_osservazioni!U317,Holzqual_mapping,2,FALSE)&amp;"", "")</f>
        <v/>
      </c>
      <c r="AE314" t="str">
        <f ca="1">IFERROR(VLOOKUP(Funde_observations_osservazioni!Z317,Table24_Near_tree[],2,FALSE)&amp;"", "")</f>
        <v/>
      </c>
      <c r="AF314" t="str">
        <f ca="1">IFERROR(VLOOKUP(Funde_observations_osservazioni!AA317,Table24_Near_tree[],2,FALSE)&amp;"", "")</f>
        <v/>
      </c>
      <c r="AG314" t="str">
        <f ca="1">IFERROR(VLOOKUP(Funde_observations_osservazioni!AB317,Table24_Near_tree[],2,FALSE)&amp;"", "")</f>
        <v/>
      </c>
      <c r="AH314" t="str">
        <f ca="1">IFERROR(VLOOKUP(Funde_observations_osservazioni!AC317,Anzfrk_mapping,2,FALSE)&amp;"", "")</f>
        <v/>
      </c>
      <c r="AI314" t="str">
        <f ca="1">IFERROR(VLOOKUP(Funde_observations_osservazioni!AD317,Sex_stage_mapping,2,FALSE)&amp;"", "")</f>
        <v/>
      </c>
      <c r="AJ314" t="str">
        <f ca="1">IFERROR(VLOOKUP(Funde_observations_osservazioni!AE317,Rust_spore_type_mapping,2,FALSE)&amp;"", "")</f>
        <v/>
      </c>
      <c r="AK314" t="str">
        <f>TRIM(Funde_observations_osservazioni!AU317)</f>
        <v/>
      </c>
      <c r="AL314" t="str">
        <f>TRIM( Funde_observations_osservazioni!AH317)</f>
        <v/>
      </c>
      <c r="AM314" t="str">
        <f>TRIM(Funde_observations_osservazioni!AI317)</f>
        <v/>
      </c>
      <c r="AN314" t="str">
        <f ca="1">IFERROR(VLOOKUP(Funde_observations_osservazioni!AG317,Table28_Herbaria[],2,FALSE)&amp;"", "")</f>
        <v/>
      </c>
      <c r="AO314" t="str">
        <f ca="1">IFERROR(VLOOKUP(Funde_observations_osservazioni!AF317,Beleg_mapping,2,FALSE)&amp;"","")</f>
        <v/>
      </c>
      <c r="AP314" t="str">
        <f>IFERROR(VLOOKUP(Funde_observations_osservazioni!AJ317,Tabelle10_literature[],2,FALSE)&amp;"", "")</f>
        <v/>
      </c>
      <c r="AQ314" t="str">
        <f>TRIM(Funde_observations_osservazioni!AV317)</f>
        <v/>
      </c>
      <c r="AR314" t="str">
        <f ca="1">IFERROR(VLOOKUP(Funde_observations_osservazioni!AK317,Rest_mapping,2,0)&amp;"","")</f>
        <v/>
      </c>
      <c r="AS314" t="str">
        <f ca="1">IFERROR(VLOOKUP(Funde_observations_osservazioni!AL317,Oeff_privat_mapping,2,0)&amp;"","")</f>
        <v/>
      </c>
      <c r="AT314" t="str">
        <f ca="1">IFERROR(VLOOKUP(Funde_observations_osservazioni!AM317,Namen_pub_mapping,2,0)&amp;"","")</f>
        <v/>
      </c>
    </row>
    <row r="315" spans="2:46" x14ac:dyDescent="0.45">
      <c r="B315" t="str">
        <f>TRIM(Funde_observations_osservazioni!B318)</f>
        <v/>
      </c>
      <c r="C315" t="str">
        <f>TRIM(Funde_observations_osservazioni!C318)</f>
        <v/>
      </c>
      <c r="D315" t="str">
        <f>TRIM(Funde_observations_osservazioni!D318)</f>
        <v/>
      </c>
      <c r="E315" t="str">
        <f>TRIM(Funde_observations_osservazioni!AN318)</f>
        <v/>
      </c>
      <c r="F315" t="str">
        <f>TRIM(Funde_observations_osservazioni!AO318)</f>
        <v/>
      </c>
      <c r="G315" t="str">
        <f>TRIM(Funde_observations_osservazioni!AP318)</f>
        <v/>
      </c>
      <c r="H315" t="str">
        <f>TRIM(Funde_observations_osservazioni!AQ318)</f>
        <v/>
      </c>
      <c r="I315" t="str">
        <f>TRIM(Funde_observations_osservazioni!AR318)</f>
        <v/>
      </c>
      <c r="J315" t="str">
        <f>TRIM(Funde_observations_osservazioni!AS318)</f>
        <v/>
      </c>
      <c r="K315" t="str">
        <f>IFERROR(VLOOKUP(Funde_observations_osservazioni!E318,Table31_Praezis[], 2, FALSE)&amp;"", "")</f>
        <v/>
      </c>
      <c r="L315" t="str">
        <f>TRIM(Funde_observations_osservazioni!AT318)</f>
        <v/>
      </c>
      <c r="M315" t="str">
        <f>TRIM(Funde_observations_osservazioni!F318)</f>
        <v/>
      </c>
      <c r="N315" t="str">
        <f>TRIM(Funde_observations_osservazioni!G318)</f>
        <v/>
      </c>
      <c r="O315" t="str">
        <f>TRIM(Funde_observations_osservazioni!H318)</f>
        <v/>
      </c>
      <c r="P315" s="161" t="str">
        <f>IF(Funde_observations_osservazioni!I318=0, "", TEXT(Funde_observations_osservazioni!I318,"dd/mm/yyyy"))</f>
        <v/>
      </c>
      <c r="Q315" t="str">
        <f>IFERROR(VLOOKUP(Funde_observations_osservazioni!J318,Table32_Datkante[],2,FALSE)&amp;"",  "")</f>
        <v/>
      </c>
      <c r="R315" t="str">
        <f>Funde_observations_osservazioni!K318&amp;""</f>
        <v/>
      </c>
      <c r="S315" t="str">
        <f>Funde_observations_osservazioni!L318&amp;""</f>
        <v/>
      </c>
      <c r="T315" t="str">
        <f>Funde_observations_osservazioni!N318&amp;""</f>
        <v/>
      </c>
      <c r="U315" t="str">
        <f>Funde_observations_osservazioni!O318&amp;""</f>
        <v/>
      </c>
      <c r="V315" t="str">
        <f>Funde_observations_osservazioni!P318&amp;""</f>
        <v/>
      </c>
      <c r="W315" t="str">
        <f ca="1">IFERROR(VLOOKUP(Funde_observations_osservazioni!V318,Table30_Delarze[],2,FALSE)&amp;"", "")</f>
        <v/>
      </c>
      <c r="X315" t="str">
        <f>IFERROR(VLOOKUP(Funde_observations_osservazioni!R318,Table6_Subgrob[],2,FALSE)&amp;"","")</f>
        <v/>
      </c>
      <c r="Y315" t="str">
        <f>IFERROR(VLOOKUP(Funde_observations_osservazioni!S318,#REF!,2,FALSE)&amp;"", "")</f>
        <v/>
      </c>
      <c r="Z315" t="str">
        <f ca="1">IFERROR(VLOOKUP(Funde_observations_osservazioni!W318,Table245_Host_tree[],2,FALSE)&amp;"", "")</f>
        <v/>
      </c>
      <c r="AA315" t="str">
        <f>TRIM(Funde_observations_osservazioni!X318)</f>
        <v/>
      </c>
      <c r="AB315" t="str">
        <f>TRIM(Funde_observations_osservazioni!Y318)</f>
        <v/>
      </c>
      <c r="AC315" t="str">
        <f ca="1">IFERROR(VLOOKUP(Funde_observations_osservazioni!T318,Holzabgr_mapping,2,FALSE)&amp;"", "")</f>
        <v/>
      </c>
      <c r="AD315" t="str">
        <f ca="1">IFERROR(VLOOKUP(Funde_observations_osservazioni!U318,Holzqual_mapping,2,FALSE)&amp;"", "")</f>
        <v/>
      </c>
      <c r="AE315" t="str">
        <f ca="1">IFERROR(VLOOKUP(Funde_observations_osservazioni!Z318,Table24_Near_tree[],2,FALSE)&amp;"", "")</f>
        <v/>
      </c>
      <c r="AF315" t="str">
        <f ca="1">IFERROR(VLOOKUP(Funde_observations_osservazioni!AA318,Table24_Near_tree[],2,FALSE)&amp;"", "")</f>
        <v/>
      </c>
      <c r="AG315" t="str">
        <f ca="1">IFERROR(VLOOKUP(Funde_observations_osservazioni!AB318,Table24_Near_tree[],2,FALSE)&amp;"", "")</f>
        <v/>
      </c>
      <c r="AH315" t="str">
        <f ca="1">IFERROR(VLOOKUP(Funde_observations_osservazioni!AC318,Anzfrk_mapping,2,FALSE)&amp;"", "")</f>
        <v/>
      </c>
      <c r="AI315" t="str">
        <f ca="1">IFERROR(VLOOKUP(Funde_observations_osservazioni!AD318,Sex_stage_mapping,2,FALSE)&amp;"", "")</f>
        <v/>
      </c>
      <c r="AJ315" t="str">
        <f ca="1">IFERROR(VLOOKUP(Funde_observations_osservazioni!AE318,Rust_spore_type_mapping,2,FALSE)&amp;"", "")</f>
        <v/>
      </c>
      <c r="AK315" t="str">
        <f>TRIM(Funde_observations_osservazioni!AU318)</f>
        <v/>
      </c>
      <c r="AL315" t="str">
        <f>TRIM( Funde_observations_osservazioni!AH318)</f>
        <v/>
      </c>
      <c r="AM315" t="str">
        <f>TRIM(Funde_observations_osservazioni!AI318)</f>
        <v/>
      </c>
      <c r="AN315" t="str">
        <f ca="1">IFERROR(VLOOKUP(Funde_observations_osservazioni!AG318,Table28_Herbaria[],2,FALSE)&amp;"", "")</f>
        <v/>
      </c>
      <c r="AO315" t="str">
        <f ca="1">IFERROR(VLOOKUP(Funde_observations_osservazioni!AF318,Beleg_mapping,2,FALSE)&amp;"","")</f>
        <v/>
      </c>
      <c r="AP315" t="str">
        <f>IFERROR(VLOOKUP(Funde_observations_osservazioni!AJ318,Tabelle10_literature[],2,FALSE)&amp;"", "")</f>
        <v/>
      </c>
      <c r="AQ315" t="str">
        <f>TRIM(Funde_observations_osservazioni!AV318)</f>
        <v/>
      </c>
      <c r="AR315" t="str">
        <f ca="1">IFERROR(VLOOKUP(Funde_observations_osservazioni!AK318,Rest_mapping,2,0)&amp;"","")</f>
        <v/>
      </c>
      <c r="AS315" t="str">
        <f ca="1">IFERROR(VLOOKUP(Funde_observations_osservazioni!AL318,Oeff_privat_mapping,2,0)&amp;"","")</f>
        <v/>
      </c>
      <c r="AT315" t="str">
        <f ca="1">IFERROR(VLOOKUP(Funde_observations_osservazioni!AM318,Namen_pub_mapping,2,0)&amp;"","")</f>
        <v/>
      </c>
    </row>
    <row r="316" spans="2:46" x14ac:dyDescent="0.45">
      <c r="B316" t="str">
        <f>TRIM(Funde_observations_osservazioni!B319)</f>
        <v/>
      </c>
      <c r="C316" t="str">
        <f>TRIM(Funde_observations_osservazioni!C319)</f>
        <v/>
      </c>
      <c r="D316" t="str">
        <f>TRIM(Funde_observations_osservazioni!D319)</f>
        <v/>
      </c>
      <c r="E316" t="str">
        <f>TRIM(Funde_observations_osservazioni!AN319)</f>
        <v/>
      </c>
      <c r="F316" t="str">
        <f>TRIM(Funde_observations_osservazioni!AO319)</f>
        <v/>
      </c>
      <c r="G316" t="str">
        <f>TRIM(Funde_observations_osservazioni!AP319)</f>
        <v/>
      </c>
      <c r="H316" t="str">
        <f>TRIM(Funde_observations_osservazioni!AQ319)</f>
        <v/>
      </c>
      <c r="I316" t="str">
        <f>TRIM(Funde_observations_osservazioni!AR319)</f>
        <v/>
      </c>
      <c r="J316" t="str">
        <f>TRIM(Funde_observations_osservazioni!AS319)</f>
        <v/>
      </c>
      <c r="K316" t="str">
        <f>IFERROR(VLOOKUP(Funde_observations_osservazioni!E319,Table31_Praezis[], 2, FALSE)&amp;"", "")</f>
        <v/>
      </c>
      <c r="L316" t="str">
        <f>TRIM(Funde_observations_osservazioni!AT319)</f>
        <v/>
      </c>
      <c r="M316" t="str">
        <f>TRIM(Funde_observations_osservazioni!F319)</f>
        <v/>
      </c>
      <c r="N316" t="str">
        <f>TRIM(Funde_observations_osservazioni!G319)</f>
        <v/>
      </c>
      <c r="O316" t="str">
        <f>TRIM(Funde_observations_osservazioni!H319)</f>
        <v/>
      </c>
      <c r="P316" s="161" t="str">
        <f>IF(Funde_observations_osservazioni!I319=0, "", TEXT(Funde_observations_osservazioni!I319,"dd/mm/yyyy"))</f>
        <v/>
      </c>
      <c r="Q316" t="str">
        <f>IFERROR(VLOOKUP(Funde_observations_osservazioni!J319,Table32_Datkante[],2,FALSE)&amp;"",  "")</f>
        <v/>
      </c>
      <c r="R316" t="str">
        <f>Funde_observations_osservazioni!K319&amp;""</f>
        <v/>
      </c>
      <c r="S316" t="str">
        <f>Funde_observations_osservazioni!L319&amp;""</f>
        <v/>
      </c>
      <c r="T316" t="str">
        <f>Funde_observations_osservazioni!N319&amp;""</f>
        <v/>
      </c>
      <c r="U316" t="str">
        <f>Funde_observations_osservazioni!O319&amp;""</f>
        <v/>
      </c>
      <c r="V316" t="str">
        <f>Funde_observations_osservazioni!P319&amp;""</f>
        <v/>
      </c>
      <c r="W316" t="str">
        <f ca="1">IFERROR(VLOOKUP(Funde_observations_osservazioni!V319,Table30_Delarze[],2,FALSE)&amp;"", "")</f>
        <v/>
      </c>
      <c r="X316" t="str">
        <f>IFERROR(VLOOKUP(Funde_observations_osservazioni!R319,Table6_Subgrob[],2,FALSE)&amp;"","")</f>
        <v/>
      </c>
      <c r="Y316" t="str">
        <f>IFERROR(VLOOKUP(Funde_observations_osservazioni!S319,#REF!,2,FALSE)&amp;"", "")</f>
        <v/>
      </c>
      <c r="Z316" t="str">
        <f ca="1">IFERROR(VLOOKUP(Funde_observations_osservazioni!W319,Table245_Host_tree[],2,FALSE)&amp;"", "")</f>
        <v/>
      </c>
      <c r="AA316" t="str">
        <f>TRIM(Funde_observations_osservazioni!X319)</f>
        <v/>
      </c>
      <c r="AB316" t="str">
        <f>TRIM(Funde_observations_osservazioni!Y319)</f>
        <v/>
      </c>
      <c r="AC316" t="str">
        <f ca="1">IFERROR(VLOOKUP(Funde_observations_osservazioni!T319,Holzabgr_mapping,2,FALSE)&amp;"", "")</f>
        <v/>
      </c>
      <c r="AD316" t="str">
        <f ca="1">IFERROR(VLOOKUP(Funde_observations_osservazioni!U319,Holzqual_mapping,2,FALSE)&amp;"", "")</f>
        <v/>
      </c>
      <c r="AE316" t="str">
        <f ca="1">IFERROR(VLOOKUP(Funde_observations_osservazioni!Z319,Table24_Near_tree[],2,FALSE)&amp;"", "")</f>
        <v/>
      </c>
      <c r="AF316" t="str">
        <f ca="1">IFERROR(VLOOKUP(Funde_observations_osservazioni!AA319,Table24_Near_tree[],2,FALSE)&amp;"", "")</f>
        <v/>
      </c>
      <c r="AG316" t="str">
        <f ca="1">IFERROR(VLOOKUP(Funde_observations_osservazioni!AB319,Table24_Near_tree[],2,FALSE)&amp;"", "")</f>
        <v/>
      </c>
      <c r="AH316" t="str">
        <f ca="1">IFERROR(VLOOKUP(Funde_observations_osservazioni!AC319,Anzfrk_mapping,2,FALSE)&amp;"", "")</f>
        <v/>
      </c>
      <c r="AI316" t="str">
        <f ca="1">IFERROR(VLOOKUP(Funde_observations_osservazioni!AD319,Sex_stage_mapping,2,FALSE)&amp;"", "")</f>
        <v/>
      </c>
      <c r="AJ316" t="str">
        <f ca="1">IFERROR(VLOOKUP(Funde_observations_osservazioni!AE319,Rust_spore_type_mapping,2,FALSE)&amp;"", "")</f>
        <v/>
      </c>
      <c r="AK316" t="str">
        <f>TRIM(Funde_observations_osservazioni!AU319)</f>
        <v/>
      </c>
      <c r="AL316" t="str">
        <f>TRIM( Funde_observations_osservazioni!AH319)</f>
        <v/>
      </c>
      <c r="AM316" t="str">
        <f>TRIM(Funde_observations_osservazioni!AI319)</f>
        <v/>
      </c>
      <c r="AN316" t="str">
        <f ca="1">IFERROR(VLOOKUP(Funde_observations_osservazioni!AG319,Table28_Herbaria[],2,FALSE)&amp;"", "")</f>
        <v/>
      </c>
      <c r="AO316" t="str">
        <f ca="1">IFERROR(VLOOKUP(Funde_observations_osservazioni!AF319,Beleg_mapping,2,FALSE)&amp;"","")</f>
        <v/>
      </c>
      <c r="AP316" t="str">
        <f>IFERROR(VLOOKUP(Funde_observations_osservazioni!AJ319,Tabelle10_literature[],2,FALSE)&amp;"", "")</f>
        <v/>
      </c>
      <c r="AQ316" t="str">
        <f>TRIM(Funde_observations_osservazioni!AV319)</f>
        <v/>
      </c>
      <c r="AR316" t="str">
        <f ca="1">IFERROR(VLOOKUP(Funde_observations_osservazioni!AK319,Rest_mapping,2,0)&amp;"","")</f>
        <v/>
      </c>
      <c r="AS316" t="str">
        <f ca="1">IFERROR(VLOOKUP(Funde_observations_osservazioni!AL319,Oeff_privat_mapping,2,0)&amp;"","")</f>
        <v/>
      </c>
      <c r="AT316" t="str">
        <f ca="1">IFERROR(VLOOKUP(Funde_observations_osservazioni!AM319,Namen_pub_mapping,2,0)&amp;"","")</f>
        <v/>
      </c>
    </row>
    <row r="317" spans="2:46" x14ac:dyDescent="0.45">
      <c r="B317" t="str">
        <f>TRIM(Funde_observations_osservazioni!B320)</f>
        <v/>
      </c>
      <c r="C317" t="str">
        <f>TRIM(Funde_observations_osservazioni!C320)</f>
        <v/>
      </c>
      <c r="D317" t="str">
        <f>TRIM(Funde_observations_osservazioni!D320)</f>
        <v/>
      </c>
      <c r="E317" t="str">
        <f>TRIM(Funde_observations_osservazioni!AN320)</f>
        <v/>
      </c>
      <c r="F317" t="str">
        <f>TRIM(Funde_observations_osservazioni!AO320)</f>
        <v/>
      </c>
      <c r="G317" t="str">
        <f>TRIM(Funde_observations_osservazioni!AP320)</f>
        <v/>
      </c>
      <c r="H317" t="str">
        <f>TRIM(Funde_observations_osservazioni!AQ320)</f>
        <v/>
      </c>
      <c r="I317" t="str">
        <f>TRIM(Funde_observations_osservazioni!AR320)</f>
        <v/>
      </c>
      <c r="J317" t="str">
        <f>TRIM(Funde_observations_osservazioni!AS320)</f>
        <v/>
      </c>
      <c r="K317" t="str">
        <f>IFERROR(VLOOKUP(Funde_observations_osservazioni!E320,Table31_Praezis[], 2, FALSE)&amp;"", "")</f>
        <v/>
      </c>
      <c r="L317" t="str">
        <f>TRIM(Funde_observations_osservazioni!AT320)</f>
        <v/>
      </c>
      <c r="M317" t="str">
        <f>TRIM(Funde_observations_osservazioni!F320)</f>
        <v/>
      </c>
      <c r="N317" t="str">
        <f>TRIM(Funde_observations_osservazioni!G320)</f>
        <v/>
      </c>
      <c r="O317" t="str">
        <f>TRIM(Funde_observations_osservazioni!H320)</f>
        <v/>
      </c>
      <c r="P317" s="161" t="str">
        <f>IF(Funde_observations_osservazioni!I320=0, "", TEXT(Funde_observations_osservazioni!I320,"dd/mm/yyyy"))</f>
        <v/>
      </c>
      <c r="Q317" t="str">
        <f>IFERROR(VLOOKUP(Funde_observations_osservazioni!J320,Table32_Datkante[],2,FALSE)&amp;"",  "")</f>
        <v/>
      </c>
      <c r="R317" t="str">
        <f>Funde_observations_osservazioni!K320&amp;""</f>
        <v/>
      </c>
      <c r="S317" t="str">
        <f>Funde_observations_osservazioni!L320&amp;""</f>
        <v/>
      </c>
      <c r="T317" t="str">
        <f>Funde_observations_osservazioni!N320&amp;""</f>
        <v/>
      </c>
      <c r="U317" t="str">
        <f>Funde_observations_osservazioni!O320&amp;""</f>
        <v/>
      </c>
      <c r="V317" t="str">
        <f>Funde_observations_osservazioni!P320&amp;""</f>
        <v/>
      </c>
      <c r="W317" t="str">
        <f ca="1">IFERROR(VLOOKUP(Funde_observations_osservazioni!V320,Table30_Delarze[],2,FALSE)&amp;"", "")</f>
        <v/>
      </c>
      <c r="X317" t="str">
        <f>IFERROR(VLOOKUP(Funde_observations_osservazioni!R320,Table6_Subgrob[],2,FALSE)&amp;"","")</f>
        <v/>
      </c>
      <c r="Y317" t="str">
        <f>IFERROR(VLOOKUP(Funde_observations_osservazioni!S320,#REF!,2,FALSE)&amp;"", "")</f>
        <v/>
      </c>
      <c r="Z317" t="str">
        <f ca="1">IFERROR(VLOOKUP(Funde_observations_osservazioni!W320,Table245_Host_tree[],2,FALSE)&amp;"", "")</f>
        <v/>
      </c>
      <c r="AA317" t="str">
        <f>TRIM(Funde_observations_osservazioni!X320)</f>
        <v/>
      </c>
      <c r="AB317" t="str">
        <f>TRIM(Funde_observations_osservazioni!Y320)</f>
        <v/>
      </c>
      <c r="AC317" t="str">
        <f ca="1">IFERROR(VLOOKUP(Funde_observations_osservazioni!T320,Holzabgr_mapping,2,FALSE)&amp;"", "")</f>
        <v/>
      </c>
      <c r="AD317" t="str">
        <f ca="1">IFERROR(VLOOKUP(Funde_observations_osservazioni!U320,Holzqual_mapping,2,FALSE)&amp;"", "")</f>
        <v/>
      </c>
      <c r="AE317" t="str">
        <f ca="1">IFERROR(VLOOKUP(Funde_observations_osservazioni!Z320,Table24_Near_tree[],2,FALSE)&amp;"", "")</f>
        <v/>
      </c>
      <c r="AF317" t="str">
        <f ca="1">IFERROR(VLOOKUP(Funde_observations_osservazioni!AA320,Table24_Near_tree[],2,FALSE)&amp;"", "")</f>
        <v/>
      </c>
      <c r="AG317" t="str">
        <f ca="1">IFERROR(VLOOKUP(Funde_observations_osservazioni!AB320,Table24_Near_tree[],2,FALSE)&amp;"", "")</f>
        <v/>
      </c>
      <c r="AH317" t="str">
        <f ca="1">IFERROR(VLOOKUP(Funde_observations_osservazioni!AC320,Anzfrk_mapping,2,FALSE)&amp;"", "")</f>
        <v/>
      </c>
      <c r="AI317" t="str">
        <f ca="1">IFERROR(VLOOKUP(Funde_observations_osservazioni!AD320,Sex_stage_mapping,2,FALSE)&amp;"", "")</f>
        <v/>
      </c>
      <c r="AJ317" t="str">
        <f ca="1">IFERROR(VLOOKUP(Funde_observations_osservazioni!AE320,Rust_spore_type_mapping,2,FALSE)&amp;"", "")</f>
        <v/>
      </c>
      <c r="AK317" t="str">
        <f>TRIM(Funde_observations_osservazioni!AU320)</f>
        <v/>
      </c>
      <c r="AL317" t="str">
        <f>TRIM( Funde_observations_osservazioni!AH320)</f>
        <v/>
      </c>
      <c r="AM317" t="str">
        <f>TRIM(Funde_observations_osservazioni!AI320)</f>
        <v/>
      </c>
      <c r="AN317" t="str">
        <f ca="1">IFERROR(VLOOKUP(Funde_observations_osservazioni!AG320,Table28_Herbaria[],2,FALSE)&amp;"", "")</f>
        <v/>
      </c>
      <c r="AO317" t="str">
        <f ca="1">IFERROR(VLOOKUP(Funde_observations_osservazioni!AF320,Beleg_mapping,2,FALSE)&amp;"","")</f>
        <v/>
      </c>
      <c r="AP317" t="str">
        <f>IFERROR(VLOOKUP(Funde_observations_osservazioni!AJ320,Tabelle10_literature[],2,FALSE)&amp;"", "")</f>
        <v/>
      </c>
      <c r="AQ317" t="str">
        <f>TRIM(Funde_observations_osservazioni!AV320)</f>
        <v/>
      </c>
      <c r="AR317" t="str">
        <f ca="1">IFERROR(VLOOKUP(Funde_observations_osservazioni!AK320,Rest_mapping,2,0)&amp;"","")</f>
        <v/>
      </c>
      <c r="AS317" t="str">
        <f ca="1">IFERROR(VLOOKUP(Funde_observations_osservazioni!AL320,Oeff_privat_mapping,2,0)&amp;"","")</f>
        <v/>
      </c>
      <c r="AT317" t="str">
        <f ca="1">IFERROR(VLOOKUP(Funde_observations_osservazioni!AM320,Namen_pub_mapping,2,0)&amp;"","")</f>
        <v/>
      </c>
    </row>
    <row r="318" spans="2:46" x14ac:dyDescent="0.45">
      <c r="B318" t="str">
        <f>TRIM(Funde_observations_osservazioni!B321)</f>
        <v/>
      </c>
      <c r="C318" t="str">
        <f>TRIM(Funde_observations_osservazioni!C321)</f>
        <v/>
      </c>
      <c r="D318" t="str">
        <f>TRIM(Funde_observations_osservazioni!D321)</f>
        <v/>
      </c>
      <c r="E318" t="str">
        <f>TRIM(Funde_observations_osservazioni!AN321)</f>
        <v/>
      </c>
      <c r="F318" t="str">
        <f>TRIM(Funde_observations_osservazioni!AO321)</f>
        <v/>
      </c>
      <c r="G318" t="str">
        <f>TRIM(Funde_observations_osservazioni!AP321)</f>
        <v/>
      </c>
      <c r="H318" t="str">
        <f>TRIM(Funde_observations_osservazioni!AQ321)</f>
        <v/>
      </c>
      <c r="I318" t="str">
        <f>TRIM(Funde_observations_osservazioni!AR321)</f>
        <v/>
      </c>
      <c r="J318" t="str">
        <f>TRIM(Funde_observations_osservazioni!AS321)</f>
        <v/>
      </c>
      <c r="K318" t="str">
        <f>IFERROR(VLOOKUP(Funde_observations_osservazioni!E321,Table31_Praezis[], 2, FALSE)&amp;"", "")</f>
        <v/>
      </c>
      <c r="L318" t="str">
        <f>TRIM(Funde_observations_osservazioni!AT321)</f>
        <v/>
      </c>
      <c r="M318" t="str">
        <f>TRIM(Funde_observations_osservazioni!F321)</f>
        <v/>
      </c>
      <c r="N318" t="str">
        <f>TRIM(Funde_observations_osservazioni!G321)</f>
        <v/>
      </c>
      <c r="O318" t="str">
        <f>TRIM(Funde_observations_osservazioni!H321)</f>
        <v/>
      </c>
      <c r="P318" s="161" t="str">
        <f>IF(Funde_observations_osservazioni!I321=0, "", TEXT(Funde_observations_osservazioni!I321,"dd/mm/yyyy"))</f>
        <v/>
      </c>
      <c r="Q318" t="str">
        <f>IFERROR(VLOOKUP(Funde_observations_osservazioni!J321,Table32_Datkante[],2,FALSE)&amp;"",  "")</f>
        <v/>
      </c>
      <c r="R318" t="str">
        <f>Funde_observations_osservazioni!K321&amp;""</f>
        <v/>
      </c>
      <c r="S318" t="str">
        <f>Funde_observations_osservazioni!L321&amp;""</f>
        <v/>
      </c>
      <c r="T318" t="str">
        <f>Funde_observations_osservazioni!N321&amp;""</f>
        <v/>
      </c>
      <c r="U318" t="str">
        <f>Funde_observations_osservazioni!O321&amp;""</f>
        <v/>
      </c>
      <c r="V318" t="str">
        <f>Funde_observations_osservazioni!P321&amp;""</f>
        <v/>
      </c>
      <c r="W318" t="str">
        <f ca="1">IFERROR(VLOOKUP(Funde_observations_osservazioni!V321,Table30_Delarze[],2,FALSE)&amp;"", "")</f>
        <v/>
      </c>
      <c r="X318" t="str">
        <f>IFERROR(VLOOKUP(Funde_observations_osservazioni!R321,Table6_Subgrob[],2,FALSE)&amp;"","")</f>
        <v/>
      </c>
      <c r="Y318" t="str">
        <f>IFERROR(VLOOKUP(Funde_observations_osservazioni!S321,#REF!,2,FALSE)&amp;"", "")</f>
        <v/>
      </c>
      <c r="Z318" t="str">
        <f ca="1">IFERROR(VLOOKUP(Funde_observations_osservazioni!W321,Table245_Host_tree[],2,FALSE)&amp;"", "")</f>
        <v/>
      </c>
      <c r="AA318" t="str">
        <f>TRIM(Funde_observations_osservazioni!X321)</f>
        <v/>
      </c>
      <c r="AB318" t="str">
        <f>TRIM(Funde_observations_osservazioni!Y321)</f>
        <v/>
      </c>
      <c r="AC318" t="str">
        <f ca="1">IFERROR(VLOOKUP(Funde_observations_osservazioni!T321,Holzabgr_mapping,2,FALSE)&amp;"", "")</f>
        <v/>
      </c>
      <c r="AD318" t="str">
        <f ca="1">IFERROR(VLOOKUP(Funde_observations_osservazioni!U321,Holzqual_mapping,2,FALSE)&amp;"", "")</f>
        <v/>
      </c>
      <c r="AE318" t="str">
        <f ca="1">IFERROR(VLOOKUP(Funde_observations_osservazioni!Z321,Table24_Near_tree[],2,FALSE)&amp;"", "")</f>
        <v/>
      </c>
      <c r="AF318" t="str">
        <f ca="1">IFERROR(VLOOKUP(Funde_observations_osservazioni!AA321,Table24_Near_tree[],2,FALSE)&amp;"", "")</f>
        <v/>
      </c>
      <c r="AG318" t="str">
        <f ca="1">IFERROR(VLOOKUP(Funde_observations_osservazioni!AB321,Table24_Near_tree[],2,FALSE)&amp;"", "")</f>
        <v/>
      </c>
      <c r="AH318" t="str">
        <f ca="1">IFERROR(VLOOKUP(Funde_observations_osservazioni!AC321,Anzfrk_mapping,2,FALSE)&amp;"", "")</f>
        <v/>
      </c>
      <c r="AI318" t="str">
        <f ca="1">IFERROR(VLOOKUP(Funde_observations_osservazioni!AD321,Sex_stage_mapping,2,FALSE)&amp;"", "")</f>
        <v/>
      </c>
      <c r="AJ318" t="str">
        <f ca="1">IFERROR(VLOOKUP(Funde_observations_osservazioni!AE321,Rust_spore_type_mapping,2,FALSE)&amp;"", "")</f>
        <v/>
      </c>
      <c r="AK318" t="str">
        <f>TRIM(Funde_observations_osservazioni!AU321)</f>
        <v/>
      </c>
      <c r="AL318" t="str">
        <f>TRIM( Funde_observations_osservazioni!AH321)</f>
        <v/>
      </c>
      <c r="AM318" t="str">
        <f>TRIM(Funde_observations_osservazioni!AI321)</f>
        <v/>
      </c>
      <c r="AN318" t="str">
        <f ca="1">IFERROR(VLOOKUP(Funde_observations_osservazioni!AG321,Table28_Herbaria[],2,FALSE)&amp;"", "")</f>
        <v/>
      </c>
      <c r="AO318" t="str">
        <f ca="1">IFERROR(VLOOKUP(Funde_observations_osservazioni!AF321,Beleg_mapping,2,FALSE)&amp;"","")</f>
        <v/>
      </c>
      <c r="AP318" t="str">
        <f>IFERROR(VLOOKUP(Funde_observations_osservazioni!AJ321,Tabelle10_literature[],2,FALSE)&amp;"", "")</f>
        <v/>
      </c>
      <c r="AQ318" t="str">
        <f>TRIM(Funde_observations_osservazioni!AV321)</f>
        <v/>
      </c>
      <c r="AR318" t="str">
        <f ca="1">IFERROR(VLOOKUP(Funde_observations_osservazioni!AK321,Rest_mapping,2,0)&amp;"","")</f>
        <v/>
      </c>
      <c r="AS318" t="str">
        <f ca="1">IFERROR(VLOOKUP(Funde_observations_osservazioni!AL321,Oeff_privat_mapping,2,0)&amp;"","")</f>
        <v/>
      </c>
      <c r="AT318" t="str">
        <f ca="1">IFERROR(VLOOKUP(Funde_observations_osservazioni!AM321,Namen_pub_mapping,2,0)&amp;"","")</f>
        <v/>
      </c>
    </row>
    <row r="319" spans="2:46" x14ac:dyDescent="0.45">
      <c r="B319" t="str">
        <f>TRIM(Funde_observations_osservazioni!B322)</f>
        <v/>
      </c>
      <c r="C319" t="str">
        <f>TRIM(Funde_observations_osservazioni!C322)</f>
        <v/>
      </c>
      <c r="D319" t="str">
        <f>TRIM(Funde_observations_osservazioni!D322)</f>
        <v/>
      </c>
      <c r="E319" t="str">
        <f>TRIM(Funde_observations_osservazioni!AN322)</f>
        <v/>
      </c>
      <c r="F319" t="str">
        <f>TRIM(Funde_observations_osservazioni!AO322)</f>
        <v/>
      </c>
      <c r="G319" t="str">
        <f>TRIM(Funde_observations_osservazioni!AP322)</f>
        <v/>
      </c>
      <c r="H319" t="str">
        <f>TRIM(Funde_observations_osservazioni!AQ322)</f>
        <v/>
      </c>
      <c r="I319" t="str">
        <f>TRIM(Funde_observations_osservazioni!AR322)</f>
        <v/>
      </c>
      <c r="J319" t="str">
        <f>TRIM(Funde_observations_osservazioni!AS322)</f>
        <v/>
      </c>
      <c r="K319" t="str">
        <f>IFERROR(VLOOKUP(Funde_observations_osservazioni!E322,Table31_Praezis[], 2, FALSE)&amp;"", "")</f>
        <v/>
      </c>
      <c r="L319" t="str">
        <f>TRIM(Funde_observations_osservazioni!AT322)</f>
        <v/>
      </c>
      <c r="M319" t="str">
        <f>TRIM(Funde_observations_osservazioni!F322)</f>
        <v/>
      </c>
      <c r="N319" t="str">
        <f>TRIM(Funde_observations_osservazioni!G322)</f>
        <v/>
      </c>
      <c r="O319" t="str">
        <f>TRIM(Funde_observations_osservazioni!H322)</f>
        <v/>
      </c>
      <c r="P319" s="161" t="str">
        <f>IF(Funde_observations_osservazioni!I322=0, "", TEXT(Funde_observations_osservazioni!I322,"dd/mm/yyyy"))</f>
        <v/>
      </c>
      <c r="Q319" t="str">
        <f>IFERROR(VLOOKUP(Funde_observations_osservazioni!J322,Table32_Datkante[],2,FALSE)&amp;"",  "")</f>
        <v/>
      </c>
      <c r="R319" t="str">
        <f>Funde_observations_osservazioni!K322&amp;""</f>
        <v/>
      </c>
      <c r="S319" t="str">
        <f>Funde_observations_osservazioni!L322&amp;""</f>
        <v/>
      </c>
      <c r="T319" t="str">
        <f>Funde_observations_osservazioni!N322&amp;""</f>
        <v/>
      </c>
      <c r="U319" t="str">
        <f>Funde_observations_osservazioni!O322&amp;""</f>
        <v/>
      </c>
      <c r="V319" t="str">
        <f>Funde_observations_osservazioni!P322&amp;""</f>
        <v/>
      </c>
      <c r="W319" t="str">
        <f ca="1">IFERROR(VLOOKUP(Funde_observations_osservazioni!V322,Table30_Delarze[],2,FALSE)&amp;"", "")</f>
        <v/>
      </c>
      <c r="X319" t="str">
        <f>IFERROR(VLOOKUP(Funde_observations_osservazioni!R322,Table6_Subgrob[],2,FALSE)&amp;"","")</f>
        <v/>
      </c>
      <c r="Y319" t="str">
        <f>IFERROR(VLOOKUP(Funde_observations_osservazioni!S322,#REF!,2,FALSE)&amp;"", "")</f>
        <v/>
      </c>
      <c r="Z319" t="str">
        <f ca="1">IFERROR(VLOOKUP(Funde_observations_osservazioni!W322,Table245_Host_tree[],2,FALSE)&amp;"", "")</f>
        <v/>
      </c>
      <c r="AA319" t="str">
        <f>TRIM(Funde_observations_osservazioni!X322)</f>
        <v/>
      </c>
      <c r="AB319" t="str">
        <f>TRIM(Funde_observations_osservazioni!Y322)</f>
        <v/>
      </c>
      <c r="AC319" t="str">
        <f ca="1">IFERROR(VLOOKUP(Funde_observations_osservazioni!T322,Holzabgr_mapping,2,FALSE)&amp;"", "")</f>
        <v/>
      </c>
      <c r="AD319" t="str">
        <f ca="1">IFERROR(VLOOKUP(Funde_observations_osservazioni!U322,Holzqual_mapping,2,FALSE)&amp;"", "")</f>
        <v/>
      </c>
      <c r="AE319" t="str">
        <f ca="1">IFERROR(VLOOKUP(Funde_observations_osservazioni!Z322,Table24_Near_tree[],2,FALSE)&amp;"", "")</f>
        <v/>
      </c>
      <c r="AF319" t="str">
        <f ca="1">IFERROR(VLOOKUP(Funde_observations_osservazioni!AA322,Table24_Near_tree[],2,FALSE)&amp;"", "")</f>
        <v/>
      </c>
      <c r="AG319" t="str">
        <f ca="1">IFERROR(VLOOKUP(Funde_observations_osservazioni!AB322,Table24_Near_tree[],2,FALSE)&amp;"", "")</f>
        <v/>
      </c>
      <c r="AH319" t="str">
        <f ca="1">IFERROR(VLOOKUP(Funde_observations_osservazioni!AC322,Anzfrk_mapping,2,FALSE)&amp;"", "")</f>
        <v/>
      </c>
      <c r="AI319" t="str">
        <f ca="1">IFERROR(VLOOKUP(Funde_observations_osservazioni!AD322,Sex_stage_mapping,2,FALSE)&amp;"", "")</f>
        <v/>
      </c>
      <c r="AJ319" t="str">
        <f ca="1">IFERROR(VLOOKUP(Funde_observations_osservazioni!AE322,Rust_spore_type_mapping,2,FALSE)&amp;"", "")</f>
        <v/>
      </c>
      <c r="AK319" t="str">
        <f>TRIM(Funde_observations_osservazioni!AU322)</f>
        <v/>
      </c>
      <c r="AL319" t="str">
        <f>TRIM( Funde_observations_osservazioni!AH322)</f>
        <v/>
      </c>
      <c r="AM319" t="str">
        <f>TRIM(Funde_observations_osservazioni!AI322)</f>
        <v/>
      </c>
      <c r="AN319" t="str">
        <f ca="1">IFERROR(VLOOKUP(Funde_observations_osservazioni!AG322,Table28_Herbaria[],2,FALSE)&amp;"", "")</f>
        <v/>
      </c>
      <c r="AO319" t="str">
        <f ca="1">IFERROR(VLOOKUP(Funde_observations_osservazioni!AF322,Beleg_mapping,2,FALSE)&amp;"","")</f>
        <v/>
      </c>
      <c r="AP319" t="str">
        <f>IFERROR(VLOOKUP(Funde_observations_osservazioni!AJ322,Tabelle10_literature[],2,FALSE)&amp;"", "")</f>
        <v/>
      </c>
      <c r="AQ319" t="str">
        <f>TRIM(Funde_observations_osservazioni!AV322)</f>
        <v/>
      </c>
      <c r="AR319" t="str">
        <f ca="1">IFERROR(VLOOKUP(Funde_observations_osservazioni!AK322,Rest_mapping,2,0)&amp;"","")</f>
        <v/>
      </c>
      <c r="AS319" t="str">
        <f ca="1">IFERROR(VLOOKUP(Funde_observations_osservazioni!AL322,Oeff_privat_mapping,2,0)&amp;"","")</f>
        <v/>
      </c>
      <c r="AT319" t="str">
        <f ca="1">IFERROR(VLOOKUP(Funde_observations_osservazioni!AM322,Namen_pub_mapping,2,0)&amp;"","")</f>
        <v/>
      </c>
    </row>
    <row r="320" spans="2:46" x14ac:dyDescent="0.45">
      <c r="B320" t="str">
        <f>TRIM(Funde_observations_osservazioni!B323)</f>
        <v/>
      </c>
      <c r="C320" t="str">
        <f>TRIM(Funde_observations_osservazioni!C323)</f>
        <v/>
      </c>
      <c r="D320" t="str">
        <f>TRIM(Funde_observations_osservazioni!D323)</f>
        <v/>
      </c>
      <c r="E320" t="str">
        <f>TRIM(Funde_observations_osservazioni!AN323)</f>
        <v/>
      </c>
      <c r="F320" t="str">
        <f>TRIM(Funde_observations_osservazioni!AO323)</f>
        <v/>
      </c>
      <c r="G320" t="str">
        <f>TRIM(Funde_observations_osservazioni!AP323)</f>
        <v/>
      </c>
      <c r="H320" t="str">
        <f>TRIM(Funde_observations_osservazioni!AQ323)</f>
        <v/>
      </c>
      <c r="I320" t="str">
        <f>TRIM(Funde_observations_osservazioni!AR323)</f>
        <v/>
      </c>
      <c r="J320" t="str">
        <f>TRIM(Funde_observations_osservazioni!AS323)</f>
        <v/>
      </c>
      <c r="K320" t="str">
        <f>IFERROR(VLOOKUP(Funde_observations_osservazioni!E323,Table31_Praezis[], 2, FALSE)&amp;"", "")</f>
        <v/>
      </c>
      <c r="L320" t="str">
        <f>TRIM(Funde_observations_osservazioni!AT323)</f>
        <v/>
      </c>
      <c r="M320" t="str">
        <f>TRIM(Funde_observations_osservazioni!F323)</f>
        <v/>
      </c>
      <c r="N320" t="str">
        <f>TRIM(Funde_observations_osservazioni!G323)</f>
        <v/>
      </c>
      <c r="O320" t="str">
        <f>TRIM(Funde_observations_osservazioni!H323)</f>
        <v/>
      </c>
      <c r="P320" s="161" t="str">
        <f>IF(Funde_observations_osservazioni!I323=0, "", TEXT(Funde_observations_osservazioni!I323,"dd/mm/yyyy"))</f>
        <v/>
      </c>
      <c r="Q320" t="str">
        <f>IFERROR(VLOOKUP(Funde_observations_osservazioni!J323,Table32_Datkante[],2,FALSE)&amp;"",  "")</f>
        <v/>
      </c>
      <c r="R320" t="str">
        <f>Funde_observations_osservazioni!K323&amp;""</f>
        <v/>
      </c>
      <c r="S320" t="str">
        <f>Funde_observations_osservazioni!L323&amp;""</f>
        <v/>
      </c>
      <c r="T320" t="str">
        <f>Funde_observations_osservazioni!N323&amp;""</f>
        <v/>
      </c>
      <c r="U320" t="str">
        <f>Funde_observations_osservazioni!O323&amp;""</f>
        <v/>
      </c>
      <c r="V320" t="str">
        <f>Funde_observations_osservazioni!P323&amp;""</f>
        <v/>
      </c>
      <c r="W320" t="str">
        <f ca="1">IFERROR(VLOOKUP(Funde_observations_osservazioni!V323,Table30_Delarze[],2,FALSE)&amp;"", "")</f>
        <v/>
      </c>
      <c r="X320" t="str">
        <f>IFERROR(VLOOKUP(Funde_observations_osservazioni!R323,Table6_Subgrob[],2,FALSE)&amp;"","")</f>
        <v/>
      </c>
      <c r="Y320" t="str">
        <f>IFERROR(VLOOKUP(Funde_observations_osservazioni!S323,#REF!,2,FALSE)&amp;"", "")</f>
        <v/>
      </c>
      <c r="Z320" t="str">
        <f ca="1">IFERROR(VLOOKUP(Funde_observations_osservazioni!W323,Table245_Host_tree[],2,FALSE)&amp;"", "")</f>
        <v/>
      </c>
      <c r="AA320" t="str">
        <f>TRIM(Funde_observations_osservazioni!X323)</f>
        <v/>
      </c>
      <c r="AB320" t="str">
        <f>TRIM(Funde_observations_osservazioni!Y323)</f>
        <v/>
      </c>
      <c r="AC320" t="str">
        <f ca="1">IFERROR(VLOOKUP(Funde_observations_osservazioni!T323,Holzabgr_mapping,2,FALSE)&amp;"", "")</f>
        <v/>
      </c>
      <c r="AD320" t="str">
        <f ca="1">IFERROR(VLOOKUP(Funde_observations_osservazioni!U323,Holzqual_mapping,2,FALSE)&amp;"", "")</f>
        <v/>
      </c>
      <c r="AE320" t="str">
        <f ca="1">IFERROR(VLOOKUP(Funde_observations_osservazioni!Z323,Table24_Near_tree[],2,FALSE)&amp;"", "")</f>
        <v/>
      </c>
      <c r="AF320" t="str">
        <f ca="1">IFERROR(VLOOKUP(Funde_observations_osservazioni!AA323,Table24_Near_tree[],2,FALSE)&amp;"", "")</f>
        <v/>
      </c>
      <c r="AG320" t="str">
        <f ca="1">IFERROR(VLOOKUP(Funde_observations_osservazioni!AB323,Table24_Near_tree[],2,FALSE)&amp;"", "")</f>
        <v/>
      </c>
      <c r="AH320" t="str">
        <f ca="1">IFERROR(VLOOKUP(Funde_observations_osservazioni!AC323,Anzfrk_mapping,2,FALSE)&amp;"", "")</f>
        <v/>
      </c>
      <c r="AI320" t="str">
        <f ca="1">IFERROR(VLOOKUP(Funde_observations_osservazioni!AD323,Sex_stage_mapping,2,FALSE)&amp;"", "")</f>
        <v/>
      </c>
      <c r="AJ320" t="str">
        <f ca="1">IFERROR(VLOOKUP(Funde_observations_osservazioni!AE323,Rust_spore_type_mapping,2,FALSE)&amp;"", "")</f>
        <v/>
      </c>
      <c r="AK320" t="str">
        <f>TRIM(Funde_observations_osservazioni!AU323)</f>
        <v/>
      </c>
      <c r="AL320" t="str">
        <f>TRIM( Funde_observations_osservazioni!AH323)</f>
        <v/>
      </c>
      <c r="AM320" t="str">
        <f>TRIM(Funde_observations_osservazioni!AI323)</f>
        <v/>
      </c>
      <c r="AN320" t="str">
        <f ca="1">IFERROR(VLOOKUP(Funde_observations_osservazioni!AG323,Table28_Herbaria[],2,FALSE)&amp;"", "")</f>
        <v/>
      </c>
      <c r="AO320" t="str">
        <f ca="1">IFERROR(VLOOKUP(Funde_observations_osservazioni!AF323,Beleg_mapping,2,FALSE)&amp;"","")</f>
        <v/>
      </c>
      <c r="AP320" t="str">
        <f>IFERROR(VLOOKUP(Funde_observations_osservazioni!AJ323,Tabelle10_literature[],2,FALSE)&amp;"", "")</f>
        <v/>
      </c>
      <c r="AQ320" t="str">
        <f>TRIM(Funde_observations_osservazioni!AV323)</f>
        <v/>
      </c>
      <c r="AR320" t="str">
        <f ca="1">IFERROR(VLOOKUP(Funde_observations_osservazioni!AK323,Rest_mapping,2,0)&amp;"","")</f>
        <v/>
      </c>
      <c r="AS320" t="str">
        <f ca="1">IFERROR(VLOOKUP(Funde_observations_osservazioni!AL323,Oeff_privat_mapping,2,0)&amp;"","")</f>
        <v/>
      </c>
      <c r="AT320" t="str">
        <f ca="1">IFERROR(VLOOKUP(Funde_observations_osservazioni!AM323,Namen_pub_mapping,2,0)&amp;"","")</f>
        <v/>
      </c>
    </row>
    <row r="321" spans="2:46" x14ac:dyDescent="0.45">
      <c r="B321" t="str">
        <f>TRIM(Funde_observations_osservazioni!B324)</f>
        <v/>
      </c>
      <c r="C321" t="str">
        <f>TRIM(Funde_observations_osservazioni!C324)</f>
        <v/>
      </c>
      <c r="D321" t="str">
        <f>TRIM(Funde_observations_osservazioni!D324)</f>
        <v/>
      </c>
      <c r="E321" t="str">
        <f>TRIM(Funde_observations_osservazioni!AN324)</f>
        <v/>
      </c>
      <c r="F321" t="str">
        <f>TRIM(Funde_observations_osservazioni!AO324)</f>
        <v/>
      </c>
      <c r="G321" t="str">
        <f>TRIM(Funde_observations_osservazioni!AP324)</f>
        <v/>
      </c>
      <c r="H321" t="str">
        <f>TRIM(Funde_observations_osservazioni!AQ324)</f>
        <v/>
      </c>
      <c r="I321" t="str">
        <f>TRIM(Funde_observations_osservazioni!AR324)</f>
        <v/>
      </c>
      <c r="J321" t="str">
        <f>TRIM(Funde_observations_osservazioni!AS324)</f>
        <v/>
      </c>
      <c r="K321" t="str">
        <f>IFERROR(VLOOKUP(Funde_observations_osservazioni!E324,Table31_Praezis[], 2, FALSE)&amp;"", "")</f>
        <v/>
      </c>
      <c r="L321" t="str">
        <f>TRIM(Funde_observations_osservazioni!AT324)</f>
        <v/>
      </c>
      <c r="M321" t="str">
        <f>TRIM(Funde_observations_osservazioni!F324)</f>
        <v/>
      </c>
      <c r="N321" t="str">
        <f>TRIM(Funde_observations_osservazioni!G324)</f>
        <v/>
      </c>
      <c r="O321" t="str">
        <f>TRIM(Funde_observations_osservazioni!H324)</f>
        <v/>
      </c>
      <c r="P321" s="161" t="str">
        <f>IF(Funde_observations_osservazioni!I324=0, "", TEXT(Funde_observations_osservazioni!I324,"dd/mm/yyyy"))</f>
        <v/>
      </c>
      <c r="Q321" t="str">
        <f>IFERROR(VLOOKUP(Funde_observations_osservazioni!J324,Table32_Datkante[],2,FALSE)&amp;"",  "")</f>
        <v/>
      </c>
      <c r="R321" t="str">
        <f>Funde_observations_osservazioni!K324&amp;""</f>
        <v/>
      </c>
      <c r="S321" t="str">
        <f>Funde_observations_osservazioni!L324&amp;""</f>
        <v/>
      </c>
      <c r="T321" t="str">
        <f>Funde_observations_osservazioni!N324&amp;""</f>
        <v/>
      </c>
      <c r="U321" t="str">
        <f>Funde_observations_osservazioni!O324&amp;""</f>
        <v/>
      </c>
      <c r="V321" t="str">
        <f>Funde_observations_osservazioni!P324&amp;""</f>
        <v/>
      </c>
      <c r="W321" t="str">
        <f ca="1">IFERROR(VLOOKUP(Funde_observations_osservazioni!V324,Table30_Delarze[],2,FALSE)&amp;"", "")</f>
        <v/>
      </c>
      <c r="X321" t="str">
        <f>IFERROR(VLOOKUP(Funde_observations_osservazioni!R324,Table6_Subgrob[],2,FALSE)&amp;"","")</f>
        <v/>
      </c>
      <c r="Y321" t="str">
        <f>IFERROR(VLOOKUP(Funde_observations_osservazioni!S324,#REF!,2,FALSE)&amp;"", "")</f>
        <v/>
      </c>
      <c r="Z321" t="str">
        <f ca="1">IFERROR(VLOOKUP(Funde_observations_osservazioni!W324,Table245_Host_tree[],2,FALSE)&amp;"", "")</f>
        <v/>
      </c>
      <c r="AA321" t="str">
        <f>TRIM(Funde_observations_osservazioni!X324)</f>
        <v/>
      </c>
      <c r="AB321" t="str">
        <f>TRIM(Funde_observations_osservazioni!Y324)</f>
        <v/>
      </c>
      <c r="AC321" t="str">
        <f ca="1">IFERROR(VLOOKUP(Funde_observations_osservazioni!T324,Holzabgr_mapping,2,FALSE)&amp;"", "")</f>
        <v/>
      </c>
      <c r="AD321" t="str">
        <f ca="1">IFERROR(VLOOKUP(Funde_observations_osservazioni!U324,Holzqual_mapping,2,FALSE)&amp;"", "")</f>
        <v/>
      </c>
      <c r="AE321" t="str">
        <f ca="1">IFERROR(VLOOKUP(Funde_observations_osservazioni!Z324,Table24_Near_tree[],2,FALSE)&amp;"", "")</f>
        <v/>
      </c>
      <c r="AF321" t="str">
        <f ca="1">IFERROR(VLOOKUP(Funde_observations_osservazioni!AA324,Table24_Near_tree[],2,FALSE)&amp;"", "")</f>
        <v/>
      </c>
      <c r="AG321" t="str">
        <f ca="1">IFERROR(VLOOKUP(Funde_observations_osservazioni!AB324,Table24_Near_tree[],2,FALSE)&amp;"", "")</f>
        <v/>
      </c>
      <c r="AH321" t="str">
        <f ca="1">IFERROR(VLOOKUP(Funde_observations_osservazioni!AC324,Anzfrk_mapping,2,FALSE)&amp;"", "")</f>
        <v/>
      </c>
      <c r="AI321" t="str">
        <f ca="1">IFERROR(VLOOKUP(Funde_observations_osservazioni!AD324,Sex_stage_mapping,2,FALSE)&amp;"", "")</f>
        <v/>
      </c>
      <c r="AJ321" t="str">
        <f ca="1">IFERROR(VLOOKUP(Funde_observations_osservazioni!AE324,Rust_spore_type_mapping,2,FALSE)&amp;"", "")</f>
        <v/>
      </c>
      <c r="AK321" t="str">
        <f>TRIM(Funde_observations_osservazioni!AU324)</f>
        <v/>
      </c>
      <c r="AL321" t="str">
        <f>TRIM( Funde_observations_osservazioni!AH324)</f>
        <v/>
      </c>
      <c r="AM321" t="str">
        <f>TRIM(Funde_observations_osservazioni!AI324)</f>
        <v/>
      </c>
      <c r="AN321" t="str">
        <f ca="1">IFERROR(VLOOKUP(Funde_observations_osservazioni!AG324,Table28_Herbaria[],2,FALSE)&amp;"", "")</f>
        <v/>
      </c>
      <c r="AO321" t="str">
        <f ca="1">IFERROR(VLOOKUP(Funde_observations_osservazioni!AF324,Beleg_mapping,2,FALSE)&amp;"","")</f>
        <v/>
      </c>
      <c r="AP321" t="str">
        <f>IFERROR(VLOOKUP(Funde_observations_osservazioni!AJ324,Tabelle10_literature[],2,FALSE)&amp;"", "")</f>
        <v/>
      </c>
      <c r="AQ321" t="str">
        <f>TRIM(Funde_observations_osservazioni!AV324)</f>
        <v/>
      </c>
      <c r="AR321" t="str">
        <f ca="1">IFERROR(VLOOKUP(Funde_observations_osservazioni!AK324,Rest_mapping,2,0)&amp;"","")</f>
        <v/>
      </c>
      <c r="AS321" t="str">
        <f ca="1">IFERROR(VLOOKUP(Funde_observations_osservazioni!AL324,Oeff_privat_mapping,2,0)&amp;"","")</f>
        <v/>
      </c>
      <c r="AT321" t="str">
        <f ca="1">IFERROR(VLOOKUP(Funde_observations_osservazioni!AM324,Namen_pub_mapping,2,0)&amp;"","")</f>
        <v/>
      </c>
    </row>
    <row r="322" spans="2:46" x14ac:dyDescent="0.45">
      <c r="B322" t="str">
        <f>TRIM(Funde_observations_osservazioni!B325)</f>
        <v/>
      </c>
      <c r="C322" t="str">
        <f>TRIM(Funde_observations_osservazioni!C325)</f>
        <v/>
      </c>
      <c r="D322" t="str">
        <f>TRIM(Funde_observations_osservazioni!D325)</f>
        <v/>
      </c>
      <c r="E322" t="str">
        <f>TRIM(Funde_observations_osservazioni!AN325)</f>
        <v/>
      </c>
      <c r="F322" t="str">
        <f>TRIM(Funde_observations_osservazioni!AO325)</f>
        <v/>
      </c>
      <c r="G322" t="str">
        <f>TRIM(Funde_observations_osservazioni!AP325)</f>
        <v/>
      </c>
      <c r="H322" t="str">
        <f>TRIM(Funde_observations_osservazioni!AQ325)</f>
        <v/>
      </c>
      <c r="I322" t="str">
        <f>TRIM(Funde_observations_osservazioni!AR325)</f>
        <v/>
      </c>
      <c r="J322" t="str">
        <f>TRIM(Funde_observations_osservazioni!AS325)</f>
        <v/>
      </c>
      <c r="K322" t="str">
        <f>IFERROR(VLOOKUP(Funde_observations_osservazioni!E325,Table31_Praezis[], 2, FALSE)&amp;"", "")</f>
        <v/>
      </c>
      <c r="L322" t="str">
        <f>TRIM(Funde_observations_osservazioni!AT325)</f>
        <v/>
      </c>
      <c r="M322" t="str">
        <f>TRIM(Funde_observations_osservazioni!F325)</f>
        <v/>
      </c>
      <c r="N322" t="str">
        <f>TRIM(Funde_observations_osservazioni!G325)</f>
        <v/>
      </c>
      <c r="O322" t="str">
        <f>TRIM(Funde_observations_osservazioni!H325)</f>
        <v/>
      </c>
      <c r="P322" s="161" t="str">
        <f>IF(Funde_observations_osservazioni!I325=0, "", TEXT(Funde_observations_osservazioni!I325,"dd/mm/yyyy"))</f>
        <v/>
      </c>
      <c r="Q322" t="str">
        <f>IFERROR(VLOOKUP(Funde_observations_osservazioni!J325,Table32_Datkante[],2,FALSE)&amp;"",  "")</f>
        <v/>
      </c>
      <c r="R322" t="str">
        <f>Funde_observations_osservazioni!K325&amp;""</f>
        <v/>
      </c>
      <c r="S322" t="str">
        <f>Funde_observations_osservazioni!L325&amp;""</f>
        <v/>
      </c>
      <c r="T322" t="str">
        <f>Funde_observations_osservazioni!N325&amp;""</f>
        <v/>
      </c>
      <c r="U322" t="str">
        <f>Funde_observations_osservazioni!O325&amp;""</f>
        <v/>
      </c>
      <c r="V322" t="str">
        <f>Funde_observations_osservazioni!P325&amp;""</f>
        <v/>
      </c>
      <c r="W322" t="str">
        <f ca="1">IFERROR(VLOOKUP(Funde_observations_osservazioni!V325,Table30_Delarze[],2,FALSE)&amp;"", "")</f>
        <v/>
      </c>
      <c r="X322" t="str">
        <f>IFERROR(VLOOKUP(Funde_observations_osservazioni!R325,Table6_Subgrob[],2,FALSE)&amp;"","")</f>
        <v/>
      </c>
      <c r="Y322" t="str">
        <f>IFERROR(VLOOKUP(Funde_observations_osservazioni!S325,#REF!,2,FALSE)&amp;"", "")</f>
        <v/>
      </c>
      <c r="Z322" t="str">
        <f ca="1">IFERROR(VLOOKUP(Funde_observations_osservazioni!W325,Table245_Host_tree[],2,FALSE)&amp;"", "")</f>
        <v/>
      </c>
      <c r="AA322" t="str">
        <f>TRIM(Funde_observations_osservazioni!X325)</f>
        <v/>
      </c>
      <c r="AB322" t="str">
        <f>TRIM(Funde_observations_osservazioni!Y325)</f>
        <v/>
      </c>
      <c r="AC322" t="str">
        <f ca="1">IFERROR(VLOOKUP(Funde_observations_osservazioni!T325,Holzabgr_mapping,2,FALSE)&amp;"", "")</f>
        <v/>
      </c>
      <c r="AD322" t="str">
        <f ca="1">IFERROR(VLOOKUP(Funde_observations_osservazioni!U325,Holzqual_mapping,2,FALSE)&amp;"", "")</f>
        <v/>
      </c>
      <c r="AE322" t="str">
        <f ca="1">IFERROR(VLOOKUP(Funde_observations_osservazioni!Z325,Table24_Near_tree[],2,FALSE)&amp;"", "")</f>
        <v/>
      </c>
      <c r="AF322" t="str">
        <f ca="1">IFERROR(VLOOKUP(Funde_observations_osservazioni!AA325,Table24_Near_tree[],2,FALSE)&amp;"", "")</f>
        <v/>
      </c>
      <c r="AG322" t="str">
        <f ca="1">IFERROR(VLOOKUP(Funde_observations_osservazioni!AB325,Table24_Near_tree[],2,FALSE)&amp;"", "")</f>
        <v/>
      </c>
      <c r="AH322" t="str">
        <f ca="1">IFERROR(VLOOKUP(Funde_observations_osservazioni!AC325,Anzfrk_mapping,2,FALSE)&amp;"", "")</f>
        <v/>
      </c>
      <c r="AI322" t="str">
        <f ca="1">IFERROR(VLOOKUP(Funde_observations_osservazioni!AD325,Sex_stage_mapping,2,FALSE)&amp;"", "")</f>
        <v/>
      </c>
      <c r="AJ322" t="str">
        <f ca="1">IFERROR(VLOOKUP(Funde_observations_osservazioni!AE325,Rust_spore_type_mapping,2,FALSE)&amp;"", "")</f>
        <v/>
      </c>
      <c r="AK322" t="str">
        <f>TRIM(Funde_observations_osservazioni!AU325)</f>
        <v/>
      </c>
      <c r="AL322" t="str">
        <f>TRIM( Funde_observations_osservazioni!AH325)</f>
        <v/>
      </c>
      <c r="AM322" t="str">
        <f>TRIM(Funde_observations_osservazioni!AI325)</f>
        <v/>
      </c>
      <c r="AN322" t="str">
        <f ca="1">IFERROR(VLOOKUP(Funde_observations_osservazioni!AG325,Table28_Herbaria[],2,FALSE)&amp;"", "")</f>
        <v/>
      </c>
      <c r="AO322" t="str">
        <f ca="1">IFERROR(VLOOKUP(Funde_observations_osservazioni!AF325,Beleg_mapping,2,FALSE)&amp;"","")</f>
        <v/>
      </c>
      <c r="AP322" t="str">
        <f>IFERROR(VLOOKUP(Funde_observations_osservazioni!AJ325,Tabelle10_literature[],2,FALSE)&amp;"", "")</f>
        <v/>
      </c>
      <c r="AQ322" t="str">
        <f>TRIM(Funde_observations_osservazioni!AV325)</f>
        <v/>
      </c>
      <c r="AR322" t="str">
        <f ca="1">IFERROR(VLOOKUP(Funde_observations_osservazioni!AK325,Rest_mapping,2,0)&amp;"","")</f>
        <v/>
      </c>
      <c r="AS322" t="str">
        <f ca="1">IFERROR(VLOOKUP(Funde_observations_osservazioni!AL325,Oeff_privat_mapping,2,0)&amp;"","")</f>
        <v/>
      </c>
      <c r="AT322" t="str">
        <f ca="1">IFERROR(VLOOKUP(Funde_observations_osservazioni!AM325,Namen_pub_mapping,2,0)&amp;"","")</f>
        <v/>
      </c>
    </row>
    <row r="323" spans="2:46" x14ac:dyDescent="0.45">
      <c r="B323" t="str">
        <f>TRIM(Funde_observations_osservazioni!B326)</f>
        <v/>
      </c>
      <c r="C323" t="str">
        <f>TRIM(Funde_observations_osservazioni!C326)</f>
        <v/>
      </c>
      <c r="D323" t="str">
        <f>TRIM(Funde_observations_osservazioni!D326)</f>
        <v/>
      </c>
      <c r="E323" t="str">
        <f>TRIM(Funde_observations_osservazioni!AN326)</f>
        <v/>
      </c>
      <c r="F323" t="str">
        <f>TRIM(Funde_observations_osservazioni!AO326)</f>
        <v/>
      </c>
      <c r="G323" t="str">
        <f>TRIM(Funde_observations_osservazioni!AP326)</f>
        <v/>
      </c>
      <c r="H323" t="str">
        <f>TRIM(Funde_observations_osservazioni!AQ326)</f>
        <v/>
      </c>
      <c r="I323" t="str">
        <f>TRIM(Funde_observations_osservazioni!AR326)</f>
        <v/>
      </c>
      <c r="J323" t="str">
        <f>TRIM(Funde_observations_osservazioni!AS326)</f>
        <v/>
      </c>
      <c r="K323" t="str">
        <f>IFERROR(VLOOKUP(Funde_observations_osservazioni!E326,Table31_Praezis[], 2, FALSE)&amp;"", "")</f>
        <v/>
      </c>
      <c r="L323" t="str">
        <f>TRIM(Funde_observations_osservazioni!AT326)</f>
        <v/>
      </c>
      <c r="M323" t="str">
        <f>TRIM(Funde_observations_osservazioni!F326)</f>
        <v/>
      </c>
      <c r="N323" t="str">
        <f>TRIM(Funde_observations_osservazioni!G326)</f>
        <v/>
      </c>
      <c r="O323" t="str">
        <f>TRIM(Funde_observations_osservazioni!H326)</f>
        <v/>
      </c>
      <c r="P323" s="161" t="str">
        <f>IF(Funde_observations_osservazioni!I326=0, "", TEXT(Funde_observations_osservazioni!I326,"dd/mm/yyyy"))</f>
        <v/>
      </c>
      <c r="Q323" t="str">
        <f>IFERROR(VLOOKUP(Funde_observations_osservazioni!J326,Table32_Datkante[],2,FALSE)&amp;"",  "")</f>
        <v/>
      </c>
      <c r="R323" t="str">
        <f>Funde_observations_osservazioni!K326&amp;""</f>
        <v/>
      </c>
      <c r="S323" t="str">
        <f>Funde_observations_osservazioni!L326&amp;""</f>
        <v/>
      </c>
      <c r="T323" t="str">
        <f>Funde_observations_osservazioni!N326&amp;""</f>
        <v/>
      </c>
      <c r="U323" t="str">
        <f>Funde_observations_osservazioni!O326&amp;""</f>
        <v/>
      </c>
      <c r="V323" t="str">
        <f>Funde_observations_osservazioni!P326&amp;""</f>
        <v/>
      </c>
      <c r="W323" t="str">
        <f ca="1">IFERROR(VLOOKUP(Funde_observations_osservazioni!V326,Table30_Delarze[],2,FALSE)&amp;"", "")</f>
        <v/>
      </c>
      <c r="X323" t="str">
        <f>IFERROR(VLOOKUP(Funde_observations_osservazioni!R326,Table6_Subgrob[],2,FALSE)&amp;"","")</f>
        <v/>
      </c>
      <c r="Y323" t="str">
        <f>IFERROR(VLOOKUP(Funde_observations_osservazioni!S326,#REF!,2,FALSE)&amp;"", "")</f>
        <v/>
      </c>
      <c r="Z323" t="str">
        <f ca="1">IFERROR(VLOOKUP(Funde_observations_osservazioni!W326,Table245_Host_tree[],2,FALSE)&amp;"", "")</f>
        <v/>
      </c>
      <c r="AA323" t="str">
        <f>TRIM(Funde_observations_osservazioni!X326)</f>
        <v/>
      </c>
      <c r="AB323" t="str">
        <f>TRIM(Funde_observations_osservazioni!Y326)</f>
        <v/>
      </c>
      <c r="AC323" t="str">
        <f ca="1">IFERROR(VLOOKUP(Funde_observations_osservazioni!T326,Holzabgr_mapping,2,FALSE)&amp;"", "")</f>
        <v/>
      </c>
      <c r="AD323" t="str">
        <f ca="1">IFERROR(VLOOKUP(Funde_observations_osservazioni!U326,Holzqual_mapping,2,FALSE)&amp;"", "")</f>
        <v/>
      </c>
      <c r="AE323" t="str">
        <f ca="1">IFERROR(VLOOKUP(Funde_observations_osservazioni!Z326,Table24_Near_tree[],2,FALSE)&amp;"", "")</f>
        <v/>
      </c>
      <c r="AF323" t="str">
        <f ca="1">IFERROR(VLOOKUP(Funde_observations_osservazioni!AA326,Table24_Near_tree[],2,FALSE)&amp;"", "")</f>
        <v/>
      </c>
      <c r="AG323" t="str">
        <f ca="1">IFERROR(VLOOKUP(Funde_observations_osservazioni!AB326,Table24_Near_tree[],2,FALSE)&amp;"", "")</f>
        <v/>
      </c>
      <c r="AH323" t="str">
        <f ca="1">IFERROR(VLOOKUP(Funde_observations_osservazioni!AC326,Anzfrk_mapping,2,FALSE)&amp;"", "")</f>
        <v/>
      </c>
      <c r="AI323" t="str">
        <f ca="1">IFERROR(VLOOKUP(Funde_observations_osservazioni!AD326,Sex_stage_mapping,2,FALSE)&amp;"", "")</f>
        <v/>
      </c>
      <c r="AJ323" t="str">
        <f ca="1">IFERROR(VLOOKUP(Funde_observations_osservazioni!AE326,Rust_spore_type_mapping,2,FALSE)&amp;"", "")</f>
        <v/>
      </c>
      <c r="AK323" t="str">
        <f>TRIM(Funde_observations_osservazioni!AU326)</f>
        <v/>
      </c>
      <c r="AL323" t="str">
        <f>TRIM( Funde_observations_osservazioni!AH326)</f>
        <v/>
      </c>
      <c r="AM323" t="str">
        <f>TRIM(Funde_observations_osservazioni!AI326)</f>
        <v/>
      </c>
      <c r="AN323" t="str">
        <f ca="1">IFERROR(VLOOKUP(Funde_observations_osservazioni!AG326,Table28_Herbaria[],2,FALSE)&amp;"", "")</f>
        <v/>
      </c>
      <c r="AO323" t="str">
        <f ca="1">IFERROR(VLOOKUP(Funde_observations_osservazioni!AF326,Beleg_mapping,2,FALSE)&amp;"","")</f>
        <v/>
      </c>
      <c r="AP323" t="str">
        <f>IFERROR(VLOOKUP(Funde_observations_osservazioni!AJ326,Tabelle10_literature[],2,FALSE)&amp;"", "")</f>
        <v/>
      </c>
      <c r="AQ323" t="str">
        <f>TRIM(Funde_observations_osservazioni!AV326)</f>
        <v/>
      </c>
      <c r="AR323" t="str">
        <f ca="1">IFERROR(VLOOKUP(Funde_observations_osservazioni!AK326,Rest_mapping,2,0)&amp;"","")</f>
        <v/>
      </c>
      <c r="AS323" t="str">
        <f ca="1">IFERROR(VLOOKUP(Funde_observations_osservazioni!AL326,Oeff_privat_mapping,2,0)&amp;"","")</f>
        <v/>
      </c>
      <c r="AT323" t="str">
        <f ca="1">IFERROR(VLOOKUP(Funde_observations_osservazioni!AM326,Namen_pub_mapping,2,0)&amp;"","")</f>
        <v/>
      </c>
    </row>
    <row r="324" spans="2:46" x14ac:dyDescent="0.45">
      <c r="B324" t="str">
        <f>TRIM(Funde_observations_osservazioni!B327)</f>
        <v/>
      </c>
      <c r="C324" t="str">
        <f>TRIM(Funde_observations_osservazioni!C327)</f>
        <v/>
      </c>
      <c r="D324" t="str">
        <f>TRIM(Funde_observations_osservazioni!D327)</f>
        <v/>
      </c>
      <c r="E324" t="str">
        <f>TRIM(Funde_observations_osservazioni!AN327)</f>
        <v/>
      </c>
      <c r="F324" t="str">
        <f>TRIM(Funde_observations_osservazioni!AO327)</f>
        <v/>
      </c>
      <c r="G324" t="str">
        <f>TRIM(Funde_observations_osservazioni!AP327)</f>
        <v/>
      </c>
      <c r="H324" t="str">
        <f>TRIM(Funde_observations_osservazioni!AQ327)</f>
        <v/>
      </c>
      <c r="I324" t="str">
        <f>TRIM(Funde_observations_osservazioni!AR327)</f>
        <v/>
      </c>
      <c r="J324" t="str">
        <f>TRIM(Funde_observations_osservazioni!AS327)</f>
        <v/>
      </c>
      <c r="K324" t="str">
        <f>IFERROR(VLOOKUP(Funde_observations_osservazioni!E327,Table31_Praezis[], 2, FALSE)&amp;"", "")</f>
        <v/>
      </c>
      <c r="L324" t="str">
        <f>TRIM(Funde_observations_osservazioni!AT327)</f>
        <v/>
      </c>
      <c r="M324" t="str">
        <f>TRIM(Funde_observations_osservazioni!F327)</f>
        <v/>
      </c>
      <c r="N324" t="str">
        <f>TRIM(Funde_observations_osservazioni!G327)</f>
        <v/>
      </c>
      <c r="O324" t="str">
        <f>TRIM(Funde_observations_osservazioni!H327)</f>
        <v/>
      </c>
      <c r="P324" s="161" t="str">
        <f>IF(Funde_observations_osservazioni!I327=0, "", TEXT(Funde_observations_osservazioni!I327,"dd/mm/yyyy"))</f>
        <v/>
      </c>
      <c r="Q324" t="str">
        <f>IFERROR(VLOOKUP(Funde_observations_osservazioni!J327,Table32_Datkante[],2,FALSE)&amp;"",  "")</f>
        <v/>
      </c>
      <c r="R324" t="str">
        <f>Funde_observations_osservazioni!K327&amp;""</f>
        <v/>
      </c>
      <c r="S324" t="str">
        <f>Funde_observations_osservazioni!L327&amp;""</f>
        <v/>
      </c>
      <c r="T324" t="str">
        <f>Funde_observations_osservazioni!N327&amp;""</f>
        <v/>
      </c>
      <c r="U324" t="str">
        <f>Funde_observations_osservazioni!O327&amp;""</f>
        <v/>
      </c>
      <c r="V324" t="str">
        <f>Funde_observations_osservazioni!P327&amp;""</f>
        <v/>
      </c>
      <c r="W324" t="str">
        <f ca="1">IFERROR(VLOOKUP(Funde_observations_osservazioni!V327,Table30_Delarze[],2,FALSE)&amp;"", "")</f>
        <v/>
      </c>
      <c r="X324" t="str">
        <f>IFERROR(VLOOKUP(Funde_observations_osservazioni!R327,Table6_Subgrob[],2,FALSE)&amp;"","")</f>
        <v/>
      </c>
      <c r="Y324" t="str">
        <f>IFERROR(VLOOKUP(Funde_observations_osservazioni!S327,#REF!,2,FALSE)&amp;"", "")</f>
        <v/>
      </c>
      <c r="Z324" t="str">
        <f ca="1">IFERROR(VLOOKUP(Funde_observations_osservazioni!W327,Table245_Host_tree[],2,FALSE)&amp;"", "")</f>
        <v/>
      </c>
      <c r="AA324" t="str">
        <f>TRIM(Funde_observations_osservazioni!X327)</f>
        <v/>
      </c>
      <c r="AB324" t="str">
        <f>TRIM(Funde_observations_osservazioni!Y327)</f>
        <v/>
      </c>
      <c r="AC324" t="str">
        <f ca="1">IFERROR(VLOOKUP(Funde_observations_osservazioni!T327,Holzabgr_mapping,2,FALSE)&amp;"", "")</f>
        <v/>
      </c>
      <c r="AD324" t="str">
        <f ca="1">IFERROR(VLOOKUP(Funde_observations_osservazioni!U327,Holzqual_mapping,2,FALSE)&amp;"", "")</f>
        <v/>
      </c>
      <c r="AE324" t="str">
        <f ca="1">IFERROR(VLOOKUP(Funde_observations_osservazioni!Z327,Table24_Near_tree[],2,FALSE)&amp;"", "")</f>
        <v/>
      </c>
      <c r="AF324" t="str">
        <f ca="1">IFERROR(VLOOKUP(Funde_observations_osservazioni!AA327,Table24_Near_tree[],2,FALSE)&amp;"", "")</f>
        <v/>
      </c>
      <c r="AG324" t="str">
        <f ca="1">IFERROR(VLOOKUP(Funde_observations_osservazioni!AB327,Table24_Near_tree[],2,FALSE)&amp;"", "")</f>
        <v/>
      </c>
      <c r="AH324" t="str">
        <f ca="1">IFERROR(VLOOKUP(Funde_observations_osservazioni!AC327,Anzfrk_mapping,2,FALSE)&amp;"", "")</f>
        <v/>
      </c>
      <c r="AI324" t="str">
        <f ca="1">IFERROR(VLOOKUP(Funde_observations_osservazioni!AD327,Sex_stage_mapping,2,FALSE)&amp;"", "")</f>
        <v/>
      </c>
      <c r="AJ324" t="str">
        <f ca="1">IFERROR(VLOOKUP(Funde_observations_osservazioni!AE327,Rust_spore_type_mapping,2,FALSE)&amp;"", "")</f>
        <v/>
      </c>
      <c r="AK324" t="str">
        <f>TRIM(Funde_observations_osservazioni!AU327)</f>
        <v/>
      </c>
      <c r="AL324" t="str">
        <f>TRIM( Funde_observations_osservazioni!AH327)</f>
        <v/>
      </c>
      <c r="AM324" t="str">
        <f>TRIM(Funde_observations_osservazioni!AI327)</f>
        <v/>
      </c>
      <c r="AN324" t="str">
        <f ca="1">IFERROR(VLOOKUP(Funde_observations_osservazioni!AG327,Table28_Herbaria[],2,FALSE)&amp;"", "")</f>
        <v/>
      </c>
      <c r="AO324" t="str">
        <f ca="1">IFERROR(VLOOKUP(Funde_observations_osservazioni!AF327,Beleg_mapping,2,FALSE)&amp;"","")</f>
        <v/>
      </c>
      <c r="AP324" t="str">
        <f>IFERROR(VLOOKUP(Funde_observations_osservazioni!AJ327,Tabelle10_literature[],2,FALSE)&amp;"", "")</f>
        <v/>
      </c>
      <c r="AQ324" t="str">
        <f>TRIM(Funde_observations_osservazioni!AV327)</f>
        <v/>
      </c>
      <c r="AR324" t="str">
        <f ca="1">IFERROR(VLOOKUP(Funde_observations_osservazioni!AK327,Rest_mapping,2,0)&amp;"","")</f>
        <v/>
      </c>
      <c r="AS324" t="str">
        <f ca="1">IFERROR(VLOOKUP(Funde_observations_osservazioni!AL327,Oeff_privat_mapping,2,0)&amp;"","")</f>
        <v/>
      </c>
      <c r="AT324" t="str">
        <f ca="1">IFERROR(VLOOKUP(Funde_observations_osservazioni!AM327,Namen_pub_mapping,2,0)&amp;"","")</f>
        <v/>
      </c>
    </row>
    <row r="325" spans="2:46" x14ac:dyDescent="0.45">
      <c r="B325" t="str">
        <f>TRIM(Funde_observations_osservazioni!B328)</f>
        <v/>
      </c>
      <c r="C325" t="str">
        <f>TRIM(Funde_observations_osservazioni!C328)</f>
        <v/>
      </c>
      <c r="D325" t="str">
        <f>TRIM(Funde_observations_osservazioni!D328)</f>
        <v/>
      </c>
      <c r="E325" t="str">
        <f>TRIM(Funde_observations_osservazioni!AN328)</f>
        <v/>
      </c>
      <c r="F325" t="str">
        <f>TRIM(Funde_observations_osservazioni!AO328)</f>
        <v/>
      </c>
      <c r="G325" t="str">
        <f>TRIM(Funde_observations_osservazioni!AP328)</f>
        <v/>
      </c>
      <c r="H325" t="str">
        <f>TRIM(Funde_observations_osservazioni!AQ328)</f>
        <v/>
      </c>
      <c r="I325" t="str">
        <f>TRIM(Funde_observations_osservazioni!AR328)</f>
        <v/>
      </c>
      <c r="J325" t="str">
        <f>TRIM(Funde_observations_osservazioni!AS328)</f>
        <v/>
      </c>
      <c r="K325" t="str">
        <f>IFERROR(VLOOKUP(Funde_observations_osservazioni!E328,Table31_Praezis[], 2, FALSE)&amp;"", "")</f>
        <v/>
      </c>
      <c r="L325" t="str">
        <f>TRIM(Funde_observations_osservazioni!AT328)</f>
        <v/>
      </c>
      <c r="M325" t="str">
        <f>TRIM(Funde_observations_osservazioni!F328)</f>
        <v/>
      </c>
      <c r="N325" t="str">
        <f>TRIM(Funde_observations_osservazioni!G328)</f>
        <v/>
      </c>
      <c r="O325" t="str">
        <f>TRIM(Funde_observations_osservazioni!H328)</f>
        <v/>
      </c>
      <c r="P325" s="161" t="str">
        <f>IF(Funde_observations_osservazioni!I328=0, "", TEXT(Funde_observations_osservazioni!I328,"dd/mm/yyyy"))</f>
        <v/>
      </c>
      <c r="Q325" t="str">
        <f>IFERROR(VLOOKUP(Funde_observations_osservazioni!J328,Table32_Datkante[],2,FALSE)&amp;"",  "")</f>
        <v/>
      </c>
      <c r="R325" t="str">
        <f>Funde_observations_osservazioni!K328&amp;""</f>
        <v/>
      </c>
      <c r="S325" t="str">
        <f>Funde_observations_osservazioni!L328&amp;""</f>
        <v/>
      </c>
      <c r="T325" t="str">
        <f>Funde_observations_osservazioni!N328&amp;""</f>
        <v/>
      </c>
      <c r="U325" t="str">
        <f>Funde_observations_osservazioni!O328&amp;""</f>
        <v/>
      </c>
      <c r="V325" t="str">
        <f>Funde_observations_osservazioni!P328&amp;""</f>
        <v/>
      </c>
      <c r="W325" t="str">
        <f ca="1">IFERROR(VLOOKUP(Funde_observations_osservazioni!V328,Table30_Delarze[],2,FALSE)&amp;"", "")</f>
        <v/>
      </c>
      <c r="X325" t="str">
        <f>IFERROR(VLOOKUP(Funde_observations_osservazioni!R328,Table6_Subgrob[],2,FALSE)&amp;"","")</f>
        <v/>
      </c>
      <c r="Y325" t="str">
        <f>IFERROR(VLOOKUP(Funde_observations_osservazioni!S328,#REF!,2,FALSE)&amp;"", "")</f>
        <v/>
      </c>
      <c r="Z325" t="str">
        <f ca="1">IFERROR(VLOOKUP(Funde_observations_osservazioni!W328,Table245_Host_tree[],2,FALSE)&amp;"", "")</f>
        <v/>
      </c>
      <c r="AA325" t="str">
        <f>TRIM(Funde_observations_osservazioni!X328)</f>
        <v/>
      </c>
      <c r="AB325" t="str">
        <f>TRIM(Funde_observations_osservazioni!Y328)</f>
        <v/>
      </c>
      <c r="AC325" t="str">
        <f ca="1">IFERROR(VLOOKUP(Funde_observations_osservazioni!T328,Holzabgr_mapping,2,FALSE)&amp;"", "")</f>
        <v/>
      </c>
      <c r="AD325" t="str">
        <f ca="1">IFERROR(VLOOKUP(Funde_observations_osservazioni!U328,Holzqual_mapping,2,FALSE)&amp;"", "")</f>
        <v/>
      </c>
      <c r="AE325" t="str">
        <f ca="1">IFERROR(VLOOKUP(Funde_observations_osservazioni!Z328,Table24_Near_tree[],2,FALSE)&amp;"", "")</f>
        <v/>
      </c>
      <c r="AF325" t="str">
        <f ca="1">IFERROR(VLOOKUP(Funde_observations_osservazioni!AA328,Table24_Near_tree[],2,FALSE)&amp;"", "")</f>
        <v/>
      </c>
      <c r="AG325" t="str">
        <f ca="1">IFERROR(VLOOKUP(Funde_observations_osservazioni!AB328,Table24_Near_tree[],2,FALSE)&amp;"", "")</f>
        <v/>
      </c>
      <c r="AH325" t="str">
        <f ca="1">IFERROR(VLOOKUP(Funde_observations_osservazioni!AC328,Anzfrk_mapping,2,FALSE)&amp;"", "")</f>
        <v/>
      </c>
      <c r="AI325" t="str">
        <f ca="1">IFERROR(VLOOKUP(Funde_observations_osservazioni!AD328,Sex_stage_mapping,2,FALSE)&amp;"", "")</f>
        <v/>
      </c>
      <c r="AJ325" t="str">
        <f ca="1">IFERROR(VLOOKUP(Funde_observations_osservazioni!AE328,Rust_spore_type_mapping,2,FALSE)&amp;"", "")</f>
        <v/>
      </c>
      <c r="AK325" t="str">
        <f>TRIM(Funde_observations_osservazioni!AU328)</f>
        <v/>
      </c>
      <c r="AL325" t="str">
        <f>TRIM( Funde_observations_osservazioni!AH328)</f>
        <v/>
      </c>
      <c r="AM325" t="str">
        <f>TRIM(Funde_observations_osservazioni!AI328)</f>
        <v/>
      </c>
      <c r="AN325" t="str">
        <f ca="1">IFERROR(VLOOKUP(Funde_observations_osservazioni!AG328,Table28_Herbaria[],2,FALSE)&amp;"", "")</f>
        <v/>
      </c>
      <c r="AO325" t="str">
        <f ca="1">IFERROR(VLOOKUP(Funde_observations_osservazioni!AF328,Beleg_mapping,2,FALSE)&amp;"","")</f>
        <v/>
      </c>
      <c r="AP325" t="str">
        <f>IFERROR(VLOOKUP(Funde_observations_osservazioni!AJ328,Tabelle10_literature[],2,FALSE)&amp;"", "")</f>
        <v/>
      </c>
      <c r="AQ325" t="str">
        <f>TRIM(Funde_observations_osservazioni!AV328)</f>
        <v/>
      </c>
      <c r="AR325" t="str">
        <f ca="1">IFERROR(VLOOKUP(Funde_observations_osservazioni!AK328,Rest_mapping,2,0)&amp;"","")</f>
        <v/>
      </c>
      <c r="AS325" t="str">
        <f ca="1">IFERROR(VLOOKUP(Funde_observations_osservazioni!AL328,Oeff_privat_mapping,2,0)&amp;"","")</f>
        <v/>
      </c>
      <c r="AT325" t="str">
        <f ca="1">IFERROR(VLOOKUP(Funde_observations_osservazioni!AM328,Namen_pub_mapping,2,0)&amp;"","")</f>
        <v/>
      </c>
    </row>
    <row r="326" spans="2:46" x14ac:dyDescent="0.45">
      <c r="B326" t="str">
        <f>TRIM(Funde_observations_osservazioni!B329)</f>
        <v/>
      </c>
      <c r="C326" t="str">
        <f>TRIM(Funde_observations_osservazioni!C329)</f>
        <v/>
      </c>
      <c r="D326" t="str">
        <f>TRIM(Funde_observations_osservazioni!D329)</f>
        <v/>
      </c>
      <c r="E326" t="str">
        <f>TRIM(Funde_observations_osservazioni!AN329)</f>
        <v/>
      </c>
      <c r="F326" t="str">
        <f>TRIM(Funde_observations_osservazioni!AO329)</f>
        <v/>
      </c>
      <c r="G326" t="str">
        <f>TRIM(Funde_observations_osservazioni!AP329)</f>
        <v/>
      </c>
      <c r="H326" t="str">
        <f>TRIM(Funde_observations_osservazioni!AQ329)</f>
        <v/>
      </c>
      <c r="I326" t="str">
        <f>TRIM(Funde_observations_osservazioni!AR329)</f>
        <v/>
      </c>
      <c r="J326" t="str">
        <f>TRIM(Funde_observations_osservazioni!AS329)</f>
        <v/>
      </c>
      <c r="K326" t="str">
        <f>IFERROR(VLOOKUP(Funde_observations_osservazioni!E329,Table31_Praezis[], 2, FALSE)&amp;"", "")</f>
        <v/>
      </c>
      <c r="L326" t="str">
        <f>TRIM(Funde_observations_osservazioni!AT329)</f>
        <v/>
      </c>
      <c r="M326" t="str">
        <f>TRIM(Funde_observations_osservazioni!F329)</f>
        <v/>
      </c>
      <c r="N326" t="str">
        <f>TRIM(Funde_observations_osservazioni!G329)</f>
        <v/>
      </c>
      <c r="O326" t="str">
        <f>TRIM(Funde_observations_osservazioni!H329)</f>
        <v/>
      </c>
      <c r="P326" s="161" t="str">
        <f>IF(Funde_observations_osservazioni!I329=0, "", TEXT(Funde_observations_osservazioni!I329,"dd/mm/yyyy"))</f>
        <v/>
      </c>
      <c r="Q326" t="str">
        <f>IFERROR(VLOOKUP(Funde_observations_osservazioni!J329,Table32_Datkante[],2,FALSE)&amp;"",  "")</f>
        <v/>
      </c>
      <c r="R326" t="str">
        <f>Funde_observations_osservazioni!K329&amp;""</f>
        <v/>
      </c>
      <c r="S326" t="str">
        <f>Funde_observations_osservazioni!L329&amp;""</f>
        <v/>
      </c>
      <c r="T326" t="str">
        <f>Funde_observations_osservazioni!N329&amp;""</f>
        <v/>
      </c>
      <c r="U326" t="str">
        <f>Funde_observations_osservazioni!O329&amp;""</f>
        <v/>
      </c>
      <c r="V326" t="str">
        <f>Funde_observations_osservazioni!P329&amp;""</f>
        <v/>
      </c>
      <c r="W326" t="str">
        <f ca="1">IFERROR(VLOOKUP(Funde_observations_osservazioni!V329,Table30_Delarze[],2,FALSE)&amp;"", "")</f>
        <v/>
      </c>
      <c r="X326" t="str">
        <f>IFERROR(VLOOKUP(Funde_observations_osservazioni!R329,Table6_Subgrob[],2,FALSE)&amp;"","")</f>
        <v/>
      </c>
      <c r="Y326" t="str">
        <f>IFERROR(VLOOKUP(Funde_observations_osservazioni!S329,#REF!,2,FALSE)&amp;"", "")</f>
        <v/>
      </c>
      <c r="Z326" t="str">
        <f ca="1">IFERROR(VLOOKUP(Funde_observations_osservazioni!W329,Table245_Host_tree[],2,FALSE)&amp;"", "")</f>
        <v/>
      </c>
      <c r="AA326" t="str">
        <f>TRIM(Funde_observations_osservazioni!X329)</f>
        <v/>
      </c>
      <c r="AB326" t="str">
        <f>TRIM(Funde_observations_osservazioni!Y329)</f>
        <v/>
      </c>
      <c r="AC326" t="str">
        <f ca="1">IFERROR(VLOOKUP(Funde_observations_osservazioni!T329,Holzabgr_mapping,2,FALSE)&amp;"", "")</f>
        <v/>
      </c>
      <c r="AD326" t="str">
        <f ca="1">IFERROR(VLOOKUP(Funde_observations_osservazioni!U329,Holzqual_mapping,2,FALSE)&amp;"", "")</f>
        <v/>
      </c>
      <c r="AE326" t="str">
        <f ca="1">IFERROR(VLOOKUP(Funde_observations_osservazioni!Z329,Table24_Near_tree[],2,FALSE)&amp;"", "")</f>
        <v/>
      </c>
      <c r="AF326" t="str">
        <f ca="1">IFERROR(VLOOKUP(Funde_observations_osservazioni!AA329,Table24_Near_tree[],2,FALSE)&amp;"", "")</f>
        <v/>
      </c>
      <c r="AG326" t="str">
        <f ca="1">IFERROR(VLOOKUP(Funde_observations_osservazioni!AB329,Table24_Near_tree[],2,FALSE)&amp;"", "")</f>
        <v/>
      </c>
      <c r="AH326" t="str">
        <f ca="1">IFERROR(VLOOKUP(Funde_observations_osservazioni!AC329,Anzfrk_mapping,2,FALSE)&amp;"", "")</f>
        <v/>
      </c>
      <c r="AI326" t="str">
        <f ca="1">IFERROR(VLOOKUP(Funde_observations_osservazioni!AD329,Sex_stage_mapping,2,FALSE)&amp;"", "")</f>
        <v/>
      </c>
      <c r="AJ326" t="str">
        <f ca="1">IFERROR(VLOOKUP(Funde_observations_osservazioni!AE329,Rust_spore_type_mapping,2,FALSE)&amp;"", "")</f>
        <v/>
      </c>
      <c r="AK326" t="str">
        <f>TRIM(Funde_observations_osservazioni!AU329)</f>
        <v/>
      </c>
      <c r="AL326" t="str">
        <f>TRIM( Funde_observations_osservazioni!AH329)</f>
        <v/>
      </c>
      <c r="AM326" t="str">
        <f>TRIM(Funde_observations_osservazioni!AI329)</f>
        <v/>
      </c>
      <c r="AN326" t="str">
        <f ca="1">IFERROR(VLOOKUP(Funde_observations_osservazioni!AG329,Table28_Herbaria[],2,FALSE)&amp;"", "")</f>
        <v/>
      </c>
      <c r="AO326" t="str">
        <f ca="1">IFERROR(VLOOKUP(Funde_observations_osservazioni!AF329,Beleg_mapping,2,FALSE)&amp;"","")</f>
        <v/>
      </c>
      <c r="AP326" t="str">
        <f>IFERROR(VLOOKUP(Funde_observations_osservazioni!AJ329,Tabelle10_literature[],2,FALSE)&amp;"", "")</f>
        <v/>
      </c>
      <c r="AQ326" t="str">
        <f>TRIM(Funde_observations_osservazioni!AV329)</f>
        <v/>
      </c>
      <c r="AR326" t="str">
        <f ca="1">IFERROR(VLOOKUP(Funde_observations_osservazioni!AK329,Rest_mapping,2,0)&amp;"","")</f>
        <v/>
      </c>
      <c r="AS326" t="str">
        <f ca="1">IFERROR(VLOOKUP(Funde_observations_osservazioni!AL329,Oeff_privat_mapping,2,0)&amp;"","")</f>
        <v/>
      </c>
      <c r="AT326" t="str">
        <f ca="1">IFERROR(VLOOKUP(Funde_observations_osservazioni!AM329,Namen_pub_mapping,2,0)&amp;"","")</f>
        <v/>
      </c>
    </row>
    <row r="327" spans="2:46" x14ac:dyDescent="0.45">
      <c r="B327" t="str">
        <f>TRIM(Funde_observations_osservazioni!B330)</f>
        <v/>
      </c>
      <c r="C327" t="str">
        <f>TRIM(Funde_observations_osservazioni!C330)</f>
        <v/>
      </c>
      <c r="D327" t="str">
        <f>TRIM(Funde_observations_osservazioni!D330)</f>
        <v/>
      </c>
      <c r="E327" t="str">
        <f>TRIM(Funde_observations_osservazioni!AN330)</f>
        <v/>
      </c>
      <c r="F327" t="str">
        <f>TRIM(Funde_observations_osservazioni!AO330)</f>
        <v/>
      </c>
      <c r="G327" t="str">
        <f>TRIM(Funde_observations_osservazioni!AP330)</f>
        <v/>
      </c>
      <c r="H327" t="str">
        <f>TRIM(Funde_observations_osservazioni!AQ330)</f>
        <v/>
      </c>
      <c r="I327" t="str">
        <f>TRIM(Funde_observations_osservazioni!AR330)</f>
        <v/>
      </c>
      <c r="J327" t="str">
        <f>TRIM(Funde_observations_osservazioni!AS330)</f>
        <v/>
      </c>
      <c r="K327" t="str">
        <f>IFERROR(VLOOKUP(Funde_observations_osservazioni!E330,Table31_Praezis[], 2, FALSE)&amp;"", "")</f>
        <v/>
      </c>
      <c r="L327" t="str">
        <f>TRIM(Funde_observations_osservazioni!AT330)</f>
        <v/>
      </c>
      <c r="M327" t="str">
        <f>TRIM(Funde_observations_osservazioni!F330)</f>
        <v/>
      </c>
      <c r="N327" t="str">
        <f>TRIM(Funde_observations_osservazioni!G330)</f>
        <v/>
      </c>
      <c r="O327" t="str">
        <f>TRIM(Funde_observations_osservazioni!H330)</f>
        <v/>
      </c>
      <c r="P327" s="161" t="str">
        <f>IF(Funde_observations_osservazioni!I330=0, "", TEXT(Funde_observations_osservazioni!I330,"dd/mm/yyyy"))</f>
        <v/>
      </c>
      <c r="Q327" t="str">
        <f>IFERROR(VLOOKUP(Funde_observations_osservazioni!J330,Table32_Datkante[],2,FALSE)&amp;"",  "")</f>
        <v/>
      </c>
      <c r="R327" t="str">
        <f>Funde_observations_osservazioni!K330&amp;""</f>
        <v/>
      </c>
      <c r="S327" t="str">
        <f>Funde_observations_osservazioni!L330&amp;""</f>
        <v/>
      </c>
      <c r="T327" t="str">
        <f>Funde_observations_osservazioni!N330&amp;""</f>
        <v/>
      </c>
      <c r="U327" t="str">
        <f>Funde_observations_osservazioni!O330&amp;""</f>
        <v/>
      </c>
      <c r="V327" t="str">
        <f>Funde_observations_osservazioni!P330&amp;""</f>
        <v/>
      </c>
      <c r="W327" t="str">
        <f ca="1">IFERROR(VLOOKUP(Funde_observations_osservazioni!V330,Table30_Delarze[],2,FALSE)&amp;"", "")</f>
        <v/>
      </c>
      <c r="X327" t="str">
        <f>IFERROR(VLOOKUP(Funde_observations_osservazioni!R330,Table6_Subgrob[],2,FALSE)&amp;"","")</f>
        <v/>
      </c>
      <c r="Y327" t="str">
        <f>IFERROR(VLOOKUP(Funde_observations_osservazioni!S330,#REF!,2,FALSE)&amp;"", "")</f>
        <v/>
      </c>
      <c r="Z327" t="str">
        <f ca="1">IFERROR(VLOOKUP(Funde_observations_osservazioni!W330,Table245_Host_tree[],2,FALSE)&amp;"", "")</f>
        <v/>
      </c>
      <c r="AA327" t="str">
        <f>TRIM(Funde_observations_osservazioni!X330)</f>
        <v/>
      </c>
      <c r="AB327" t="str">
        <f>TRIM(Funde_observations_osservazioni!Y330)</f>
        <v/>
      </c>
      <c r="AC327" t="str">
        <f ca="1">IFERROR(VLOOKUP(Funde_observations_osservazioni!T330,Holzabgr_mapping,2,FALSE)&amp;"", "")</f>
        <v/>
      </c>
      <c r="AD327" t="str">
        <f ca="1">IFERROR(VLOOKUP(Funde_observations_osservazioni!U330,Holzqual_mapping,2,FALSE)&amp;"", "")</f>
        <v/>
      </c>
      <c r="AE327" t="str">
        <f ca="1">IFERROR(VLOOKUP(Funde_observations_osservazioni!Z330,Table24_Near_tree[],2,FALSE)&amp;"", "")</f>
        <v/>
      </c>
      <c r="AF327" t="str">
        <f ca="1">IFERROR(VLOOKUP(Funde_observations_osservazioni!AA330,Table24_Near_tree[],2,FALSE)&amp;"", "")</f>
        <v/>
      </c>
      <c r="AG327" t="str">
        <f ca="1">IFERROR(VLOOKUP(Funde_observations_osservazioni!AB330,Table24_Near_tree[],2,FALSE)&amp;"", "")</f>
        <v/>
      </c>
      <c r="AH327" t="str">
        <f ca="1">IFERROR(VLOOKUP(Funde_observations_osservazioni!AC330,Anzfrk_mapping,2,FALSE)&amp;"", "")</f>
        <v/>
      </c>
      <c r="AI327" t="str">
        <f ca="1">IFERROR(VLOOKUP(Funde_observations_osservazioni!AD330,Sex_stage_mapping,2,FALSE)&amp;"", "")</f>
        <v/>
      </c>
      <c r="AJ327" t="str">
        <f ca="1">IFERROR(VLOOKUP(Funde_observations_osservazioni!AE330,Rust_spore_type_mapping,2,FALSE)&amp;"", "")</f>
        <v/>
      </c>
      <c r="AK327" t="str">
        <f>TRIM(Funde_observations_osservazioni!AU330)</f>
        <v/>
      </c>
      <c r="AL327" t="str">
        <f>TRIM( Funde_observations_osservazioni!AH330)</f>
        <v/>
      </c>
      <c r="AM327" t="str">
        <f>TRIM(Funde_observations_osservazioni!AI330)</f>
        <v/>
      </c>
      <c r="AN327" t="str">
        <f ca="1">IFERROR(VLOOKUP(Funde_observations_osservazioni!AG330,Table28_Herbaria[],2,FALSE)&amp;"", "")</f>
        <v/>
      </c>
      <c r="AO327" t="str">
        <f ca="1">IFERROR(VLOOKUP(Funde_observations_osservazioni!AF330,Beleg_mapping,2,FALSE)&amp;"","")</f>
        <v/>
      </c>
      <c r="AP327" t="str">
        <f>IFERROR(VLOOKUP(Funde_observations_osservazioni!AJ330,Tabelle10_literature[],2,FALSE)&amp;"", "")</f>
        <v/>
      </c>
      <c r="AQ327" t="str">
        <f>TRIM(Funde_observations_osservazioni!AV330)</f>
        <v/>
      </c>
      <c r="AR327" t="str">
        <f ca="1">IFERROR(VLOOKUP(Funde_observations_osservazioni!AK330,Rest_mapping,2,0)&amp;"","")</f>
        <v/>
      </c>
      <c r="AS327" t="str">
        <f ca="1">IFERROR(VLOOKUP(Funde_observations_osservazioni!AL330,Oeff_privat_mapping,2,0)&amp;"","")</f>
        <v/>
      </c>
      <c r="AT327" t="str">
        <f ca="1">IFERROR(VLOOKUP(Funde_observations_osservazioni!AM330,Namen_pub_mapping,2,0)&amp;"","")</f>
        <v/>
      </c>
    </row>
    <row r="328" spans="2:46" x14ac:dyDescent="0.45">
      <c r="B328" t="str">
        <f>TRIM(Funde_observations_osservazioni!B331)</f>
        <v/>
      </c>
      <c r="C328" t="str">
        <f>TRIM(Funde_observations_osservazioni!C331)</f>
        <v/>
      </c>
      <c r="D328" t="str">
        <f>TRIM(Funde_observations_osservazioni!D331)</f>
        <v/>
      </c>
      <c r="E328" t="str">
        <f>TRIM(Funde_observations_osservazioni!AN331)</f>
        <v/>
      </c>
      <c r="F328" t="str">
        <f>TRIM(Funde_observations_osservazioni!AO331)</f>
        <v/>
      </c>
      <c r="G328" t="str">
        <f>TRIM(Funde_observations_osservazioni!AP331)</f>
        <v/>
      </c>
      <c r="H328" t="str">
        <f>TRIM(Funde_observations_osservazioni!AQ331)</f>
        <v/>
      </c>
      <c r="I328" t="str">
        <f>TRIM(Funde_observations_osservazioni!AR331)</f>
        <v/>
      </c>
      <c r="J328" t="str">
        <f>TRIM(Funde_observations_osservazioni!AS331)</f>
        <v/>
      </c>
      <c r="K328" t="str">
        <f>IFERROR(VLOOKUP(Funde_observations_osservazioni!E331,Table31_Praezis[], 2, FALSE)&amp;"", "")</f>
        <v/>
      </c>
      <c r="L328" t="str">
        <f>TRIM(Funde_observations_osservazioni!AT331)</f>
        <v/>
      </c>
      <c r="M328" t="str">
        <f>TRIM(Funde_observations_osservazioni!F331)</f>
        <v/>
      </c>
      <c r="N328" t="str">
        <f>TRIM(Funde_observations_osservazioni!G331)</f>
        <v/>
      </c>
      <c r="O328" t="str">
        <f>TRIM(Funde_observations_osservazioni!H331)</f>
        <v/>
      </c>
      <c r="P328" s="161" t="str">
        <f>IF(Funde_observations_osservazioni!I331=0, "", TEXT(Funde_observations_osservazioni!I331,"dd/mm/yyyy"))</f>
        <v/>
      </c>
      <c r="Q328" t="str">
        <f>IFERROR(VLOOKUP(Funde_observations_osservazioni!J331,Table32_Datkante[],2,FALSE)&amp;"",  "")</f>
        <v/>
      </c>
      <c r="R328" t="str">
        <f>Funde_observations_osservazioni!K331&amp;""</f>
        <v/>
      </c>
      <c r="S328" t="str">
        <f>Funde_observations_osservazioni!L331&amp;""</f>
        <v/>
      </c>
      <c r="T328" t="str">
        <f>Funde_observations_osservazioni!N331&amp;""</f>
        <v/>
      </c>
      <c r="U328" t="str">
        <f>Funde_observations_osservazioni!O331&amp;""</f>
        <v/>
      </c>
      <c r="V328" t="str">
        <f>Funde_observations_osservazioni!P331&amp;""</f>
        <v/>
      </c>
      <c r="W328" t="str">
        <f ca="1">IFERROR(VLOOKUP(Funde_observations_osservazioni!V331,Table30_Delarze[],2,FALSE)&amp;"", "")</f>
        <v/>
      </c>
      <c r="X328" t="str">
        <f>IFERROR(VLOOKUP(Funde_observations_osservazioni!R331,Table6_Subgrob[],2,FALSE)&amp;"","")</f>
        <v/>
      </c>
      <c r="Y328" t="str">
        <f>IFERROR(VLOOKUP(Funde_observations_osservazioni!S331,#REF!,2,FALSE)&amp;"", "")</f>
        <v/>
      </c>
      <c r="Z328" t="str">
        <f ca="1">IFERROR(VLOOKUP(Funde_observations_osservazioni!W331,Table245_Host_tree[],2,FALSE)&amp;"", "")</f>
        <v/>
      </c>
      <c r="AA328" t="str">
        <f>TRIM(Funde_observations_osservazioni!X331)</f>
        <v/>
      </c>
      <c r="AB328" t="str">
        <f>TRIM(Funde_observations_osservazioni!Y331)</f>
        <v/>
      </c>
      <c r="AC328" t="str">
        <f ca="1">IFERROR(VLOOKUP(Funde_observations_osservazioni!T331,Holzabgr_mapping,2,FALSE)&amp;"", "")</f>
        <v/>
      </c>
      <c r="AD328" t="str">
        <f ca="1">IFERROR(VLOOKUP(Funde_observations_osservazioni!U331,Holzqual_mapping,2,FALSE)&amp;"", "")</f>
        <v/>
      </c>
      <c r="AE328" t="str">
        <f ca="1">IFERROR(VLOOKUP(Funde_observations_osservazioni!Z331,Table24_Near_tree[],2,FALSE)&amp;"", "")</f>
        <v/>
      </c>
      <c r="AF328" t="str">
        <f ca="1">IFERROR(VLOOKUP(Funde_observations_osservazioni!AA331,Table24_Near_tree[],2,FALSE)&amp;"", "")</f>
        <v/>
      </c>
      <c r="AG328" t="str">
        <f ca="1">IFERROR(VLOOKUP(Funde_observations_osservazioni!AB331,Table24_Near_tree[],2,FALSE)&amp;"", "")</f>
        <v/>
      </c>
      <c r="AH328" t="str">
        <f ca="1">IFERROR(VLOOKUP(Funde_observations_osservazioni!AC331,Anzfrk_mapping,2,FALSE)&amp;"", "")</f>
        <v/>
      </c>
      <c r="AI328" t="str">
        <f ca="1">IFERROR(VLOOKUP(Funde_observations_osservazioni!AD331,Sex_stage_mapping,2,FALSE)&amp;"", "")</f>
        <v/>
      </c>
      <c r="AJ328" t="str">
        <f ca="1">IFERROR(VLOOKUP(Funde_observations_osservazioni!AE331,Rust_spore_type_mapping,2,FALSE)&amp;"", "")</f>
        <v/>
      </c>
      <c r="AK328" t="str">
        <f>TRIM(Funde_observations_osservazioni!AU331)</f>
        <v/>
      </c>
      <c r="AL328" t="str">
        <f>TRIM( Funde_observations_osservazioni!AH331)</f>
        <v/>
      </c>
      <c r="AM328" t="str">
        <f>TRIM(Funde_observations_osservazioni!AI331)</f>
        <v/>
      </c>
      <c r="AN328" t="str">
        <f ca="1">IFERROR(VLOOKUP(Funde_observations_osservazioni!AG331,Table28_Herbaria[],2,FALSE)&amp;"", "")</f>
        <v/>
      </c>
      <c r="AO328" t="str">
        <f ca="1">IFERROR(VLOOKUP(Funde_observations_osservazioni!AF331,Beleg_mapping,2,FALSE)&amp;"","")</f>
        <v/>
      </c>
      <c r="AP328" t="str">
        <f>IFERROR(VLOOKUP(Funde_observations_osservazioni!AJ331,Tabelle10_literature[],2,FALSE)&amp;"", "")</f>
        <v/>
      </c>
      <c r="AQ328" t="str">
        <f>TRIM(Funde_observations_osservazioni!AV331)</f>
        <v/>
      </c>
      <c r="AR328" t="str">
        <f ca="1">IFERROR(VLOOKUP(Funde_observations_osservazioni!AK331,Rest_mapping,2,0)&amp;"","")</f>
        <v/>
      </c>
      <c r="AS328" t="str">
        <f ca="1">IFERROR(VLOOKUP(Funde_observations_osservazioni!AL331,Oeff_privat_mapping,2,0)&amp;"","")</f>
        <v/>
      </c>
      <c r="AT328" t="str">
        <f ca="1">IFERROR(VLOOKUP(Funde_observations_osservazioni!AM331,Namen_pub_mapping,2,0)&amp;"","")</f>
        <v/>
      </c>
    </row>
    <row r="329" spans="2:46" x14ac:dyDescent="0.45">
      <c r="B329" t="str">
        <f>TRIM(Funde_observations_osservazioni!B332)</f>
        <v/>
      </c>
      <c r="C329" t="str">
        <f>TRIM(Funde_observations_osservazioni!C332)</f>
        <v/>
      </c>
      <c r="D329" t="str">
        <f>TRIM(Funde_observations_osservazioni!D332)</f>
        <v/>
      </c>
      <c r="E329" t="str">
        <f>TRIM(Funde_observations_osservazioni!AN332)</f>
        <v/>
      </c>
      <c r="F329" t="str">
        <f>TRIM(Funde_observations_osservazioni!AO332)</f>
        <v/>
      </c>
      <c r="G329" t="str">
        <f>TRIM(Funde_observations_osservazioni!AP332)</f>
        <v/>
      </c>
      <c r="H329" t="str">
        <f>TRIM(Funde_observations_osservazioni!AQ332)</f>
        <v/>
      </c>
      <c r="I329" t="str">
        <f>TRIM(Funde_observations_osservazioni!AR332)</f>
        <v/>
      </c>
      <c r="J329" t="str">
        <f>TRIM(Funde_observations_osservazioni!AS332)</f>
        <v/>
      </c>
      <c r="K329" t="str">
        <f>IFERROR(VLOOKUP(Funde_observations_osservazioni!E332,Table31_Praezis[], 2, FALSE)&amp;"", "")</f>
        <v/>
      </c>
      <c r="L329" t="str">
        <f>TRIM(Funde_observations_osservazioni!AT332)</f>
        <v/>
      </c>
      <c r="M329" t="str">
        <f>TRIM(Funde_observations_osservazioni!F332)</f>
        <v/>
      </c>
      <c r="N329" t="str">
        <f>TRIM(Funde_observations_osservazioni!G332)</f>
        <v/>
      </c>
      <c r="O329" t="str">
        <f>TRIM(Funde_observations_osservazioni!H332)</f>
        <v/>
      </c>
      <c r="P329" s="161" t="str">
        <f>IF(Funde_observations_osservazioni!I332=0, "", TEXT(Funde_observations_osservazioni!I332,"dd/mm/yyyy"))</f>
        <v/>
      </c>
      <c r="Q329" t="str">
        <f>IFERROR(VLOOKUP(Funde_observations_osservazioni!J332,Table32_Datkante[],2,FALSE)&amp;"",  "")</f>
        <v/>
      </c>
      <c r="R329" t="str">
        <f>Funde_observations_osservazioni!K332&amp;""</f>
        <v/>
      </c>
      <c r="S329" t="str">
        <f>Funde_observations_osservazioni!L332&amp;""</f>
        <v/>
      </c>
      <c r="T329" t="str">
        <f>Funde_observations_osservazioni!N332&amp;""</f>
        <v/>
      </c>
      <c r="U329" t="str">
        <f>Funde_observations_osservazioni!O332&amp;""</f>
        <v/>
      </c>
      <c r="V329" t="str">
        <f>Funde_observations_osservazioni!P332&amp;""</f>
        <v/>
      </c>
      <c r="W329" t="str">
        <f ca="1">IFERROR(VLOOKUP(Funde_observations_osservazioni!V332,Table30_Delarze[],2,FALSE)&amp;"", "")</f>
        <v/>
      </c>
      <c r="X329" t="str">
        <f>IFERROR(VLOOKUP(Funde_observations_osservazioni!R332,Table6_Subgrob[],2,FALSE)&amp;"","")</f>
        <v/>
      </c>
      <c r="Y329" t="str">
        <f>IFERROR(VLOOKUP(Funde_observations_osservazioni!S332,#REF!,2,FALSE)&amp;"", "")</f>
        <v/>
      </c>
      <c r="Z329" t="str">
        <f ca="1">IFERROR(VLOOKUP(Funde_observations_osservazioni!W332,Table245_Host_tree[],2,FALSE)&amp;"", "")</f>
        <v/>
      </c>
      <c r="AA329" t="str">
        <f>TRIM(Funde_observations_osservazioni!X332)</f>
        <v/>
      </c>
      <c r="AB329" t="str">
        <f>TRIM(Funde_observations_osservazioni!Y332)</f>
        <v/>
      </c>
      <c r="AC329" t="str">
        <f ca="1">IFERROR(VLOOKUP(Funde_observations_osservazioni!T332,Holzabgr_mapping,2,FALSE)&amp;"", "")</f>
        <v/>
      </c>
      <c r="AD329" t="str">
        <f ca="1">IFERROR(VLOOKUP(Funde_observations_osservazioni!U332,Holzqual_mapping,2,FALSE)&amp;"", "")</f>
        <v/>
      </c>
      <c r="AE329" t="str">
        <f ca="1">IFERROR(VLOOKUP(Funde_observations_osservazioni!Z332,Table24_Near_tree[],2,FALSE)&amp;"", "")</f>
        <v/>
      </c>
      <c r="AF329" t="str">
        <f ca="1">IFERROR(VLOOKUP(Funde_observations_osservazioni!AA332,Table24_Near_tree[],2,FALSE)&amp;"", "")</f>
        <v/>
      </c>
      <c r="AG329" t="str">
        <f ca="1">IFERROR(VLOOKUP(Funde_observations_osservazioni!AB332,Table24_Near_tree[],2,FALSE)&amp;"", "")</f>
        <v/>
      </c>
      <c r="AH329" t="str">
        <f ca="1">IFERROR(VLOOKUP(Funde_observations_osservazioni!AC332,Anzfrk_mapping,2,FALSE)&amp;"", "")</f>
        <v/>
      </c>
      <c r="AI329" t="str">
        <f ca="1">IFERROR(VLOOKUP(Funde_observations_osservazioni!AD332,Sex_stage_mapping,2,FALSE)&amp;"", "")</f>
        <v/>
      </c>
      <c r="AJ329" t="str">
        <f ca="1">IFERROR(VLOOKUP(Funde_observations_osservazioni!AE332,Rust_spore_type_mapping,2,FALSE)&amp;"", "")</f>
        <v/>
      </c>
      <c r="AK329" t="str">
        <f>TRIM(Funde_observations_osservazioni!AU332)</f>
        <v/>
      </c>
      <c r="AL329" t="str">
        <f>TRIM( Funde_observations_osservazioni!AH332)</f>
        <v/>
      </c>
      <c r="AM329" t="str">
        <f>TRIM(Funde_observations_osservazioni!AI332)</f>
        <v/>
      </c>
      <c r="AN329" t="str">
        <f ca="1">IFERROR(VLOOKUP(Funde_observations_osservazioni!AG332,Table28_Herbaria[],2,FALSE)&amp;"", "")</f>
        <v/>
      </c>
      <c r="AO329" t="str">
        <f ca="1">IFERROR(VLOOKUP(Funde_observations_osservazioni!AF332,Beleg_mapping,2,FALSE)&amp;"","")</f>
        <v/>
      </c>
      <c r="AP329" t="str">
        <f>IFERROR(VLOOKUP(Funde_observations_osservazioni!AJ332,Tabelle10_literature[],2,FALSE)&amp;"", "")</f>
        <v/>
      </c>
      <c r="AQ329" t="str">
        <f>TRIM(Funde_observations_osservazioni!AV332)</f>
        <v/>
      </c>
      <c r="AR329" t="str">
        <f ca="1">IFERROR(VLOOKUP(Funde_observations_osservazioni!AK332,Rest_mapping,2,0)&amp;"","")</f>
        <v/>
      </c>
      <c r="AS329" t="str">
        <f ca="1">IFERROR(VLOOKUP(Funde_observations_osservazioni!AL332,Oeff_privat_mapping,2,0)&amp;"","")</f>
        <v/>
      </c>
      <c r="AT329" t="str">
        <f ca="1">IFERROR(VLOOKUP(Funde_observations_osservazioni!AM332,Namen_pub_mapping,2,0)&amp;"","")</f>
        <v/>
      </c>
    </row>
    <row r="330" spans="2:46" x14ac:dyDescent="0.45">
      <c r="B330" t="str">
        <f>TRIM(Funde_observations_osservazioni!B333)</f>
        <v/>
      </c>
      <c r="C330" t="str">
        <f>TRIM(Funde_observations_osservazioni!C333)</f>
        <v/>
      </c>
      <c r="D330" t="str">
        <f>TRIM(Funde_observations_osservazioni!D333)</f>
        <v/>
      </c>
      <c r="E330" t="str">
        <f>TRIM(Funde_observations_osservazioni!AN333)</f>
        <v/>
      </c>
      <c r="F330" t="str">
        <f>TRIM(Funde_observations_osservazioni!AO333)</f>
        <v/>
      </c>
      <c r="G330" t="str">
        <f>TRIM(Funde_observations_osservazioni!AP333)</f>
        <v/>
      </c>
      <c r="H330" t="str">
        <f>TRIM(Funde_observations_osservazioni!AQ333)</f>
        <v/>
      </c>
      <c r="I330" t="str">
        <f>TRIM(Funde_observations_osservazioni!AR333)</f>
        <v/>
      </c>
      <c r="J330" t="str">
        <f>TRIM(Funde_observations_osservazioni!AS333)</f>
        <v/>
      </c>
      <c r="K330" t="str">
        <f>IFERROR(VLOOKUP(Funde_observations_osservazioni!E333,Table31_Praezis[], 2, FALSE)&amp;"", "")</f>
        <v/>
      </c>
      <c r="L330" t="str">
        <f>TRIM(Funde_observations_osservazioni!AT333)</f>
        <v/>
      </c>
      <c r="M330" t="str">
        <f>TRIM(Funde_observations_osservazioni!F333)</f>
        <v/>
      </c>
      <c r="N330" t="str">
        <f>TRIM(Funde_observations_osservazioni!G333)</f>
        <v/>
      </c>
      <c r="O330" t="str">
        <f>TRIM(Funde_observations_osservazioni!H333)</f>
        <v/>
      </c>
      <c r="P330" s="161" t="str">
        <f>IF(Funde_observations_osservazioni!I333=0, "", TEXT(Funde_observations_osservazioni!I333,"dd/mm/yyyy"))</f>
        <v/>
      </c>
      <c r="Q330" t="str">
        <f>IFERROR(VLOOKUP(Funde_observations_osservazioni!J333,Table32_Datkante[],2,FALSE)&amp;"",  "")</f>
        <v/>
      </c>
      <c r="R330" t="str">
        <f>Funde_observations_osservazioni!K333&amp;""</f>
        <v/>
      </c>
      <c r="S330" t="str">
        <f>Funde_observations_osservazioni!L333&amp;""</f>
        <v/>
      </c>
      <c r="T330" t="str">
        <f>Funde_observations_osservazioni!N333&amp;""</f>
        <v/>
      </c>
      <c r="U330" t="str">
        <f>Funde_observations_osservazioni!O333&amp;""</f>
        <v/>
      </c>
      <c r="V330" t="str">
        <f>Funde_observations_osservazioni!P333&amp;""</f>
        <v/>
      </c>
      <c r="W330" t="str">
        <f ca="1">IFERROR(VLOOKUP(Funde_observations_osservazioni!V333,Table30_Delarze[],2,FALSE)&amp;"", "")</f>
        <v/>
      </c>
      <c r="X330" t="str">
        <f>IFERROR(VLOOKUP(Funde_observations_osservazioni!R333,Table6_Subgrob[],2,FALSE)&amp;"","")</f>
        <v/>
      </c>
      <c r="Y330" t="str">
        <f>IFERROR(VLOOKUP(Funde_observations_osservazioni!S333,#REF!,2,FALSE)&amp;"", "")</f>
        <v/>
      </c>
      <c r="Z330" t="str">
        <f ca="1">IFERROR(VLOOKUP(Funde_observations_osservazioni!W333,Table245_Host_tree[],2,FALSE)&amp;"", "")</f>
        <v/>
      </c>
      <c r="AA330" t="str">
        <f>TRIM(Funde_observations_osservazioni!X333)</f>
        <v/>
      </c>
      <c r="AB330" t="str">
        <f>TRIM(Funde_observations_osservazioni!Y333)</f>
        <v/>
      </c>
      <c r="AC330" t="str">
        <f ca="1">IFERROR(VLOOKUP(Funde_observations_osservazioni!T333,Holzabgr_mapping,2,FALSE)&amp;"", "")</f>
        <v/>
      </c>
      <c r="AD330" t="str">
        <f ca="1">IFERROR(VLOOKUP(Funde_observations_osservazioni!U333,Holzqual_mapping,2,FALSE)&amp;"", "")</f>
        <v/>
      </c>
      <c r="AE330" t="str">
        <f ca="1">IFERROR(VLOOKUP(Funde_observations_osservazioni!Z333,Table24_Near_tree[],2,FALSE)&amp;"", "")</f>
        <v/>
      </c>
      <c r="AF330" t="str">
        <f ca="1">IFERROR(VLOOKUP(Funde_observations_osservazioni!AA333,Table24_Near_tree[],2,FALSE)&amp;"", "")</f>
        <v/>
      </c>
      <c r="AG330" t="str">
        <f ca="1">IFERROR(VLOOKUP(Funde_observations_osservazioni!AB333,Table24_Near_tree[],2,FALSE)&amp;"", "")</f>
        <v/>
      </c>
      <c r="AH330" t="str">
        <f ca="1">IFERROR(VLOOKUP(Funde_observations_osservazioni!AC333,Anzfrk_mapping,2,FALSE)&amp;"", "")</f>
        <v/>
      </c>
      <c r="AI330" t="str">
        <f ca="1">IFERROR(VLOOKUP(Funde_observations_osservazioni!AD333,Sex_stage_mapping,2,FALSE)&amp;"", "")</f>
        <v/>
      </c>
      <c r="AJ330" t="str">
        <f ca="1">IFERROR(VLOOKUP(Funde_observations_osservazioni!AE333,Rust_spore_type_mapping,2,FALSE)&amp;"", "")</f>
        <v/>
      </c>
      <c r="AK330" t="str">
        <f>TRIM(Funde_observations_osservazioni!AU333)</f>
        <v/>
      </c>
      <c r="AL330" t="str">
        <f>TRIM( Funde_observations_osservazioni!AH333)</f>
        <v/>
      </c>
      <c r="AM330" t="str">
        <f>TRIM(Funde_observations_osservazioni!AI333)</f>
        <v/>
      </c>
      <c r="AN330" t="str">
        <f ca="1">IFERROR(VLOOKUP(Funde_observations_osservazioni!AG333,Table28_Herbaria[],2,FALSE)&amp;"", "")</f>
        <v/>
      </c>
      <c r="AO330" t="str">
        <f ca="1">IFERROR(VLOOKUP(Funde_observations_osservazioni!AF333,Beleg_mapping,2,FALSE)&amp;"","")</f>
        <v/>
      </c>
      <c r="AP330" t="str">
        <f>IFERROR(VLOOKUP(Funde_observations_osservazioni!AJ333,Tabelle10_literature[],2,FALSE)&amp;"", "")</f>
        <v/>
      </c>
      <c r="AQ330" t="str">
        <f>TRIM(Funde_observations_osservazioni!AV333)</f>
        <v/>
      </c>
      <c r="AR330" t="str">
        <f ca="1">IFERROR(VLOOKUP(Funde_observations_osservazioni!AK333,Rest_mapping,2,0)&amp;"","")</f>
        <v/>
      </c>
      <c r="AS330" t="str">
        <f ca="1">IFERROR(VLOOKUP(Funde_observations_osservazioni!AL333,Oeff_privat_mapping,2,0)&amp;"","")</f>
        <v/>
      </c>
      <c r="AT330" t="str">
        <f ca="1">IFERROR(VLOOKUP(Funde_observations_osservazioni!AM333,Namen_pub_mapping,2,0)&amp;"","")</f>
        <v/>
      </c>
    </row>
    <row r="331" spans="2:46" x14ac:dyDescent="0.45">
      <c r="B331" t="str">
        <f>TRIM(Funde_observations_osservazioni!B334)</f>
        <v/>
      </c>
      <c r="C331" t="str">
        <f>TRIM(Funde_observations_osservazioni!C334)</f>
        <v/>
      </c>
      <c r="D331" t="str">
        <f>TRIM(Funde_observations_osservazioni!D334)</f>
        <v/>
      </c>
      <c r="E331" t="str">
        <f>TRIM(Funde_observations_osservazioni!AN334)</f>
        <v/>
      </c>
      <c r="F331" t="str">
        <f>TRIM(Funde_observations_osservazioni!AO334)</f>
        <v/>
      </c>
      <c r="G331" t="str">
        <f>TRIM(Funde_observations_osservazioni!AP334)</f>
        <v/>
      </c>
      <c r="H331" t="str">
        <f>TRIM(Funde_observations_osservazioni!AQ334)</f>
        <v/>
      </c>
      <c r="I331" t="str">
        <f>TRIM(Funde_observations_osservazioni!AR334)</f>
        <v/>
      </c>
      <c r="J331" t="str">
        <f>TRIM(Funde_observations_osservazioni!AS334)</f>
        <v/>
      </c>
      <c r="K331" t="str">
        <f>IFERROR(VLOOKUP(Funde_observations_osservazioni!E334,Table31_Praezis[], 2, FALSE)&amp;"", "")</f>
        <v/>
      </c>
      <c r="L331" t="str">
        <f>TRIM(Funde_observations_osservazioni!AT334)</f>
        <v/>
      </c>
      <c r="M331" t="str">
        <f>TRIM(Funde_observations_osservazioni!F334)</f>
        <v/>
      </c>
      <c r="N331" t="str">
        <f>TRIM(Funde_observations_osservazioni!G334)</f>
        <v/>
      </c>
      <c r="O331" t="str">
        <f>TRIM(Funde_observations_osservazioni!H334)</f>
        <v/>
      </c>
      <c r="P331" s="161" t="str">
        <f>IF(Funde_observations_osservazioni!I334=0, "", TEXT(Funde_observations_osservazioni!I334,"dd/mm/yyyy"))</f>
        <v/>
      </c>
      <c r="Q331" t="str">
        <f>IFERROR(VLOOKUP(Funde_observations_osservazioni!J334,Table32_Datkante[],2,FALSE)&amp;"",  "")</f>
        <v/>
      </c>
      <c r="R331" t="str">
        <f>Funde_observations_osservazioni!K334&amp;""</f>
        <v/>
      </c>
      <c r="S331" t="str">
        <f>Funde_observations_osservazioni!L334&amp;""</f>
        <v/>
      </c>
      <c r="T331" t="str">
        <f>Funde_observations_osservazioni!N334&amp;""</f>
        <v/>
      </c>
      <c r="U331" t="str">
        <f>Funde_observations_osservazioni!O334&amp;""</f>
        <v/>
      </c>
      <c r="V331" t="str">
        <f>Funde_observations_osservazioni!P334&amp;""</f>
        <v/>
      </c>
      <c r="W331" t="str">
        <f ca="1">IFERROR(VLOOKUP(Funde_observations_osservazioni!V334,Table30_Delarze[],2,FALSE)&amp;"", "")</f>
        <v/>
      </c>
      <c r="X331" t="str">
        <f>IFERROR(VLOOKUP(Funde_observations_osservazioni!R334,Table6_Subgrob[],2,FALSE)&amp;"","")</f>
        <v/>
      </c>
      <c r="Y331" t="str">
        <f>IFERROR(VLOOKUP(Funde_observations_osservazioni!S334,#REF!,2,FALSE)&amp;"", "")</f>
        <v/>
      </c>
      <c r="Z331" t="str">
        <f ca="1">IFERROR(VLOOKUP(Funde_observations_osservazioni!W334,Table245_Host_tree[],2,FALSE)&amp;"", "")</f>
        <v/>
      </c>
      <c r="AA331" t="str">
        <f>TRIM(Funde_observations_osservazioni!X334)</f>
        <v/>
      </c>
      <c r="AB331" t="str">
        <f>TRIM(Funde_observations_osservazioni!Y334)</f>
        <v/>
      </c>
      <c r="AC331" t="str">
        <f ca="1">IFERROR(VLOOKUP(Funde_observations_osservazioni!T334,Holzabgr_mapping,2,FALSE)&amp;"", "")</f>
        <v/>
      </c>
      <c r="AD331" t="str">
        <f ca="1">IFERROR(VLOOKUP(Funde_observations_osservazioni!U334,Holzqual_mapping,2,FALSE)&amp;"", "")</f>
        <v/>
      </c>
      <c r="AE331" t="str">
        <f ca="1">IFERROR(VLOOKUP(Funde_observations_osservazioni!Z334,Table24_Near_tree[],2,FALSE)&amp;"", "")</f>
        <v/>
      </c>
      <c r="AF331" t="str">
        <f ca="1">IFERROR(VLOOKUP(Funde_observations_osservazioni!AA334,Table24_Near_tree[],2,FALSE)&amp;"", "")</f>
        <v/>
      </c>
      <c r="AG331" t="str">
        <f ca="1">IFERROR(VLOOKUP(Funde_observations_osservazioni!AB334,Table24_Near_tree[],2,FALSE)&amp;"", "")</f>
        <v/>
      </c>
      <c r="AH331" t="str">
        <f ca="1">IFERROR(VLOOKUP(Funde_observations_osservazioni!AC334,Anzfrk_mapping,2,FALSE)&amp;"", "")</f>
        <v/>
      </c>
      <c r="AI331" t="str">
        <f ca="1">IFERROR(VLOOKUP(Funde_observations_osservazioni!AD334,Sex_stage_mapping,2,FALSE)&amp;"", "")</f>
        <v/>
      </c>
      <c r="AJ331" t="str">
        <f ca="1">IFERROR(VLOOKUP(Funde_observations_osservazioni!AE334,Rust_spore_type_mapping,2,FALSE)&amp;"", "")</f>
        <v/>
      </c>
      <c r="AK331" t="str">
        <f>TRIM(Funde_observations_osservazioni!AU334)</f>
        <v/>
      </c>
      <c r="AL331" t="str">
        <f>TRIM( Funde_observations_osservazioni!AH334)</f>
        <v/>
      </c>
      <c r="AM331" t="str">
        <f>TRIM(Funde_observations_osservazioni!AI334)</f>
        <v/>
      </c>
      <c r="AN331" t="str">
        <f ca="1">IFERROR(VLOOKUP(Funde_observations_osservazioni!AG334,Table28_Herbaria[],2,FALSE)&amp;"", "")</f>
        <v/>
      </c>
      <c r="AO331" t="str">
        <f ca="1">IFERROR(VLOOKUP(Funde_observations_osservazioni!AF334,Beleg_mapping,2,FALSE)&amp;"","")</f>
        <v/>
      </c>
      <c r="AP331" t="str">
        <f>IFERROR(VLOOKUP(Funde_observations_osservazioni!AJ334,Tabelle10_literature[],2,FALSE)&amp;"", "")</f>
        <v/>
      </c>
      <c r="AQ331" t="str">
        <f>TRIM(Funde_observations_osservazioni!AV334)</f>
        <v/>
      </c>
      <c r="AR331" t="str">
        <f ca="1">IFERROR(VLOOKUP(Funde_observations_osservazioni!AK334,Rest_mapping,2,0)&amp;"","")</f>
        <v/>
      </c>
      <c r="AS331" t="str">
        <f ca="1">IFERROR(VLOOKUP(Funde_observations_osservazioni!AL334,Oeff_privat_mapping,2,0)&amp;"","")</f>
        <v/>
      </c>
      <c r="AT331" t="str">
        <f ca="1">IFERROR(VLOOKUP(Funde_observations_osservazioni!AM334,Namen_pub_mapping,2,0)&amp;"","")</f>
        <v/>
      </c>
    </row>
    <row r="332" spans="2:46" x14ac:dyDescent="0.45">
      <c r="B332" t="str">
        <f>TRIM(Funde_observations_osservazioni!B335)</f>
        <v/>
      </c>
      <c r="C332" t="str">
        <f>TRIM(Funde_observations_osservazioni!C335)</f>
        <v/>
      </c>
      <c r="D332" t="str">
        <f>TRIM(Funde_observations_osservazioni!D335)</f>
        <v/>
      </c>
      <c r="E332" t="str">
        <f>TRIM(Funde_observations_osservazioni!AN335)</f>
        <v/>
      </c>
      <c r="F332" t="str">
        <f>TRIM(Funde_observations_osservazioni!AO335)</f>
        <v/>
      </c>
      <c r="G332" t="str">
        <f>TRIM(Funde_observations_osservazioni!AP335)</f>
        <v/>
      </c>
      <c r="H332" t="str">
        <f>TRIM(Funde_observations_osservazioni!AQ335)</f>
        <v/>
      </c>
      <c r="I332" t="str">
        <f>TRIM(Funde_observations_osservazioni!AR335)</f>
        <v/>
      </c>
      <c r="J332" t="str">
        <f>TRIM(Funde_observations_osservazioni!AS335)</f>
        <v/>
      </c>
      <c r="K332" t="str">
        <f>IFERROR(VLOOKUP(Funde_observations_osservazioni!E335,Table31_Praezis[], 2, FALSE)&amp;"", "")</f>
        <v/>
      </c>
      <c r="L332" t="str">
        <f>TRIM(Funde_observations_osservazioni!AT335)</f>
        <v/>
      </c>
      <c r="M332" t="str">
        <f>TRIM(Funde_observations_osservazioni!F335)</f>
        <v/>
      </c>
      <c r="N332" t="str">
        <f>TRIM(Funde_observations_osservazioni!G335)</f>
        <v/>
      </c>
      <c r="O332" t="str">
        <f>TRIM(Funde_observations_osservazioni!H335)</f>
        <v/>
      </c>
      <c r="P332" s="161" t="str">
        <f>IF(Funde_observations_osservazioni!I335=0, "", TEXT(Funde_observations_osservazioni!I335,"dd/mm/yyyy"))</f>
        <v/>
      </c>
      <c r="Q332" t="str">
        <f>IFERROR(VLOOKUP(Funde_observations_osservazioni!J335,Table32_Datkante[],2,FALSE)&amp;"",  "")</f>
        <v/>
      </c>
      <c r="R332" t="str">
        <f>Funde_observations_osservazioni!K335&amp;""</f>
        <v/>
      </c>
      <c r="S332" t="str">
        <f>Funde_observations_osservazioni!L335&amp;""</f>
        <v/>
      </c>
      <c r="T332" t="str">
        <f>Funde_observations_osservazioni!N335&amp;""</f>
        <v/>
      </c>
      <c r="U332" t="str">
        <f>Funde_observations_osservazioni!O335&amp;""</f>
        <v/>
      </c>
      <c r="V332" t="str">
        <f>Funde_observations_osservazioni!P335&amp;""</f>
        <v/>
      </c>
      <c r="W332" t="str">
        <f ca="1">IFERROR(VLOOKUP(Funde_observations_osservazioni!V335,Table30_Delarze[],2,FALSE)&amp;"", "")</f>
        <v/>
      </c>
      <c r="X332" t="str">
        <f>IFERROR(VLOOKUP(Funde_observations_osservazioni!R335,Table6_Subgrob[],2,FALSE)&amp;"","")</f>
        <v/>
      </c>
      <c r="Y332" t="str">
        <f>IFERROR(VLOOKUP(Funde_observations_osservazioni!S335,#REF!,2,FALSE)&amp;"", "")</f>
        <v/>
      </c>
      <c r="Z332" t="str">
        <f ca="1">IFERROR(VLOOKUP(Funde_observations_osservazioni!W335,Table245_Host_tree[],2,FALSE)&amp;"", "")</f>
        <v/>
      </c>
      <c r="AA332" t="str">
        <f>TRIM(Funde_observations_osservazioni!X335)</f>
        <v/>
      </c>
      <c r="AB332" t="str">
        <f>TRIM(Funde_observations_osservazioni!Y335)</f>
        <v/>
      </c>
      <c r="AC332" t="str">
        <f ca="1">IFERROR(VLOOKUP(Funde_observations_osservazioni!T335,Holzabgr_mapping,2,FALSE)&amp;"", "")</f>
        <v/>
      </c>
      <c r="AD332" t="str">
        <f ca="1">IFERROR(VLOOKUP(Funde_observations_osservazioni!U335,Holzqual_mapping,2,FALSE)&amp;"", "")</f>
        <v/>
      </c>
      <c r="AE332" t="str">
        <f ca="1">IFERROR(VLOOKUP(Funde_observations_osservazioni!Z335,Table24_Near_tree[],2,FALSE)&amp;"", "")</f>
        <v/>
      </c>
      <c r="AF332" t="str">
        <f ca="1">IFERROR(VLOOKUP(Funde_observations_osservazioni!AA335,Table24_Near_tree[],2,FALSE)&amp;"", "")</f>
        <v/>
      </c>
      <c r="AG332" t="str">
        <f ca="1">IFERROR(VLOOKUP(Funde_observations_osservazioni!AB335,Table24_Near_tree[],2,FALSE)&amp;"", "")</f>
        <v/>
      </c>
      <c r="AH332" t="str">
        <f ca="1">IFERROR(VLOOKUP(Funde_observations_osservazioni!AC335,Anzfrk_mapping,2,FALSE)&amp;"", "")</f>
        <v/>
      </c>
      <c r="AI332" t="str">
        <f ca="1">IFERROR(VLOOKUP(Funde_observations_osservazioni!AD335,Sex_stage_mapping,2,FALSE)&amp;"", "")</f>
        <v/>
      </c>
      <c r="AJ332" t="str">
        <f ca="1">IFERROR(VLOOKUP(Funde_observations_osservazioni!AE335,Rust_spore_type_mapping,2,FALSE)&amp;"", "")</f>
        <v/>
      </c>
      <c r="AK332" t="str">
        <f>TRIM(Funde_observations_osservazioni!AU335)</f>
        <v/>
      </c>
      <c r="AL332" t="str">
        <f>TRIM( Funde_observations_osservazioni!AH335)</f>
        <v/>
      </c>
      <c r="AM332" t="str">
        <f>TRIM(Funde_observations_osservazioni!AI335)</f>
        <v/>
      </c>
      <c r="AN332" t="str">
        <f ca="1">IFERROR(VLOOKUP(Funde_observations_osservazioni!AG335,Table28_Herbaria[],2,FALSE)&amp;"", "")</f>
        <v/>
      </c>
      <c r="AO332" t="str">
        <f ca="1">IFERROR(VLOOKUP(Funde_observations_osservazioni!AF335,Beleg_mapping,2,FALSE)&amp;"","")</f>
        <v/>
      </c>
      <c r="AP332" t="str">
        <f>IFERROR(VLOOKUP(Funde_observations_osservazioni!AJ335,Tabelle10_literature[],2,FALSE)&amp;"", "")</f>
        <v/>
      </c>
      <c r="AQ332" t="str">
        <f>TRIM(Funde_observations_osservazioni!AV335)</f>
        <v/>
      </c>
      <c r="AR332" t="str">
        <f ca="1">IFERROR(VLOOKUP(Funde_observations_osservazioni!AK335,Rest_mapping,2,0)&amp;"","")</f>
        <v/>
      </c>
      <c r="AS332" t="str">
        <f ca="1">IFERROR(VLOOKUP(Funde_observations_osservazioni!AL335,Oeff_privat_mapping,2,0)&amp;"","")</f>
        <v/>
      </c>
      <c r="AT332" t="str">
        <f ca="1">IFERROR(VLOOKUP(Funde_observations_osservazioni!AM335,Namen_pub_mapping,2,0)&amp;"","")</f>
        <v/>
      </c>
    </row>
    <row r="333" spans="2:46" x14ac:dyDescent="0.45">
      <c r="B333" t="str">
        <f>TRIM(Funde_observations_osservazioni!B336)</f>
        <v/>
      </c>
      <c r="C333" t="str">
        <f>TRIM(Funde_observations_osservazioni!C336)</f>
        <v/>
      </c>
      <c r="D333" t="str">
        <f>TRIM(Funde_observations_osservazioni!D336)</f>
        <v/>
      </c>
      <c r="E333" t="str">
        <f>TRIM(Funde_observations_osservazioni!AN336)</f>
        <v/>
      </c>
      <c r="F333" t="str">
        <f>TRIM(Funde_observations_osservazioni!AO336)</f>
        <v/>
      </c>
      <c r="G333" t="str">
        <f>TRIM(Funde_observations_osservazioni!AP336)</f>
        <v/>
      </c>
      <c r="H333" t="str">
        <f>TRIM(Funde_observations_osservazioni!AQ336)</f>
        <v/>
      </c>
      <c r="I333" t="str">
        <f>TRIM(Funde_observations_osservazioni!AR336)</f>
        <v/>
      </c>
      <c r="J333" t="str">
        <f>TRIM(Funde_observations_osservazioni!AS336)</f>
        <v/>
      </c>
      <c r="K333" t="str">
        <f>IFERROR(VLOOKUP(Funde_observations_osservazioni!E336,Table31_Praezis[], 2, FALSE)&amp;"", "")</f>
        <v/>
      </c>
      <c r="L333" t="str">
        <f>TRIM(Funde_observations_osservazioni!AT336)</f>
        <v/>
      </c>
      <c r="M333" t="str">
        <f>TRIM(Funde_observations_osservazioni!F336)</f>
        <v/>
      </c>
      <c r="N333" t="str">
        <f>TRIM(Funde_observations_osservazioni!G336)</f>
        <v/>
      </c>
      <c r="O333" t="str">
        <f>TRIM(Funde_observations_osservazioni!H336)</f>
        <v/>
      </c>
      <c r="P333" s="161" t="str">
        <f>IF(Funde_observations_osservazioni!I336=0, "", TEXT(Funde_observations_osservazioni!I336,"dd/mm/yyyy"))</f>
        <v/>
      </c>
      <c r="Q333" t="str">
        <f>IFERROR(VLOOKUP(Funde_observations_osservazioni!J336,Table32_Datkante[],2,FALSE)&amp;"",  "")</f>
        <v/>
      </c>
      <c r="R333" t="str">
        <f>Funde_observations_osservazioni!K336&amp;""</f>
        <v/>
      </c>
      <c r="S333" t="str">
        <f>Funde_observations_osservazioni!L336&amp;""</f>
        <v/>
      </c>
      <c r="T333" t="str">
        <f>Funde_observations_osservazioni!N336&amp;""</f>
        <v/>
      </c>
      <c r="U333" t="str">
        <f>Funde_observations_osservazioni!O336&amp;""</f>
        <v/>
      </c>
      <c r="V333" t="str">
        <f>Funde_observations_osservazioni!P336&amp;""</f>
        <v/>
      </c>
      <c r="W333" t="str">
        <f ca="1">IFERROR(VLOOKUP(Funde_observations_osservazioni!V336,Table30_Delarze[],2,FALSE)&amp;"", "")</f>
        <v/>
      </c>
      <c r="X333" t="str">
        <f>IFERROR(VLOOKUP(Funde_observations_osservazioni!R336,Table6_Subgrob[],2,FALSE)&amp;"","")</f>
        <v/>
      </c>
      <c r="Y333" t="str">
        <f>IFERROR(VLOOKUP(Funde_observations_osservazioni!S336,#REF!,2,FALSE)&amp;"", "")</f>
        <v/>
      </c>
      <c r="Z333" t="str">
        <f ca="1">IFERROR(VLOOKUP(Funde_observations_osservazioni!W336,Table245_Host_tree[],2,FALSE)&amp;"", "")</f>
        <v/>
      </c>
      <c r="AA333" t="str">
        <f>TRIM(Funde_observations_osservazioni!X336)</f>
        <v/>
      </c>
      <c r="AB333" t="str">
        <f>TRIM(Funde_observations_osservazioni!Y336)</f>
        <v/>
      </c>
      <c r="AC333" t="str">
        <f ca="1">IFERROR(VLOOKUP(Funde_observations_osservazioni!T336,Holzabgr_mapping,2,FALSE)&amp;"", "")</f>
        <v/>
      </c>
      <c r="AD333" t="str">
        <f ca="1">IFERROR(VLOOKUP(Funde_observations_osservazioni!U336,Holzqual_mapping,2,FALSE)&amp;"", "")</f>
        <v/>
      </c>
      <c r="AE333" t="str">
        <f ca="1">IFERROR(VLOOKUP(Funde_observations_osservazioni!Z336,Table24_Near_tree[],2,FALSE)&amp;"", "")</f>
        <v/>
      </c>
      <c r="AF333" t="str">
        <f ca="1">IFERROR(VLOOKUP(Funde_observations_osservazioni!AA336,Table24_Near_tree[],2,FALSE)&amp;"", "")</f>
        <v/>
      </c>
      <c r="AG333" t="str">
        <f ca="1">IFERROR(VLOOKUP(Funde_observations_osservazioni!AB336,Table24_Near_tree[],2,FALSE)&amp;"", "")</f>
        <v/>
      </c>
      <c r="AH333" t="str">
        <f ca="1">IFERROR(VLOOKUP(Funde_observations_osservazioni!AC336,Anzfrk_mapping,2,FALSE)&amp;"", "")</f>
        <v/>
      </c>
      <c r="AI333" t="str">
        <f ca="1">IFERROR(VLOOKUP(Funde_observations_osservazioni!AD336,Sex_stage_mapping,2,FALSE)&amp;"", "")</f>
        <v/>
      </c>
      <c r="AJ333" t="str">
        <f ca="1">IFERROR(VLOOKUP(Funde_observations_osservazioni!AE336,Rust_spore_type_mapping,2,FALSE)&amp;"", "")</f>
        <v/>
      </c>
      <c r="AK333" t="str">
        <f>TRIM(Funde_observations_osservazioni!AU336)</f>
        <v/>
      </c>
      <c r="AL333" t="str">
        <f>TRIM( Funde_observations_osservazioni!AH336)</f>
        <v/>
      </c>
      <c r="AM333" t="str">
        <f>TRIM(Funde_observations_osservazioni!AI336)</f>
        <v/>
      </c>
      <c r="AN333" t="str">
        <f ca="1">IFERROR(VLOOKUP(Funde_observations_osservazioni!AG336,Table28_Herbaria[],2,FALSE)&amp;"", "")</f>
        <v/>
      </c>
      <c r="AO333" t="str">
        <f ca="1">IFERROR(VLOOKUP(Funde_observations_osservazioni!AF336,Beleg_mapping,2,FALSE)&amp;"","")</f>
        <v/>
      </c>
      <c r="AP333" t="str">
        <f>IFERROR(VLOOKUP(Funde_observations_osservazioni!AJ336,Tabelle10_literature[],2,FALSE)&amp;"", "")</f>
        <v/>
      </c>
      <c r="AQ333" t="str">
        <f>TRIM(Funde_observations_osservazioni!AV336)</f>
        <v/>
      </c>
      <c r="AR333" t="str">
        <f ca="1">IFERROR(VLOOKUP(Funde_observations_osservazioni!AK336,Rest_mapping,2,0)&amp;"","")</f>
        <v/>
      </c>
      <c r="AS333" t="str">
        <f ca="1">IFERROR(VLOOKUP(Funde_observations_osservazioni!AL336,Oeff_privat_mapping,2,0)&amp;"","")</f>
        <v/>
      </c>
      <c r="AT333" t="str">
        <f ca="1">IFERROR(VLOOKUP(Funde_observations_osservazioni!AM336,Namen_pub_mapping,2,0)&amp;"","")</f>
        <v/>
      </c>
    </row>
    <row r="334" spans="2:46" x14ac:dyDescent="0.45">
      <c r="B334" t="str">
        <f>TRIM(Funde_observations_osservazioni!B337)</f>
        <v/>
      </c>
      <c r="C334" t="str">
        <f>TRIM(Funde_observations_osservazioni!C337)</f>
        <v/>
      </c>
      <c r="D334" t="str">
        <f>TRIM(Funde_observations_osservazioni!D337)</f>
        <v/>
      </c>
      <c r="E334" t="str">
        <f>TRIM(Funde_observations_osservazioni!AN337)</f>
        <v/>
      </c>
      <c r="F334" t="str">
        <f>TRIM(Funde_observations_osservazioni!AO337)</f>
        <v/>
      </c>
      <c r="G334" t="str">
        <f>TRIM(Funde_observations_osservazioni!AP337)</f>
        <v/>
      </c>
      <c r="H334" t="str">
        <f>TRIM(Funde_observations_osservazioni!AQ337)</f>
        <v/>
      </c>
      <c r="I334" t="str">
        <f>TRIM(Funde_observations_osservazioni!AR337)</f>
        <v/>
      </c>
      <c r="J334" t="str">
        <f>TRIM(Funde_observations_osservazioni!AS337)</f>
        <v/>
      </c>
      <c r="K334" t="str">
        <f>IFERROR(VLOOKUP(Funde_observations_osservazioni!E337,Table31_Praezis[], 2, FALSE)&amp;"", "")</f>
        <v/>
      </c>
      <c r="L334" t="str">
        <f>TRIM(Funde_observations_osservazioni!AT337)</f>
        <v/>
      </c>
      <c r="M334" t="str">
        <f>TRIM(Funde_observations_osservazioni!F337)</f>
        <v/>
      </c>
      <c r="N334" t="str">
        <f>TRIM(Funde_observations_osservazioni!G337)</f>
        <v/>
      </c>
      <c r="O334" t="str">
        <f>TRIM(Funde_observations_osservazioni!H337)</f>
        <v/>
      </c>
      <c r="P334" s="161" t="str">
        <f>IF(Funde_observations_osservazioni!I337=0, "", TEXT(Funde_observations_osservazioni!I337,"dd/mm/yyyy"))</f>
        <v/>
      </c>
      <c r="Q334" t="str">
        <f>IFERROR(VLOOKUP(Funde_observations_osservazioni!J337,Table32_Datkante[],2,FALSE)&amp;"",  "")</f>
        <v/>
      </c>
      <c r="R334" t="str">
        <f>Funde_observations_osservazioni!K337&amp;""</f>
        <v/>
      </c>
      <c r="S334" t="str">
        <f>Funde_observations_osservazioni!L337&amp;""</f>
        <v/>
      </c>
      <c r="T334" t="str">
        <f>Funde_observations_osservazioni!N337&amp;""</f>
        <v/>
      </c>
      <c r="U334" t="str">
        <f>Funde_observations_osservazioni!O337&amp;""</f>
        <v/>
      </c>
      <c r="V334" t="str">
        <f>Funde_observations_osservazioni!P337&amp;""</f>
        <v/>
      </c>
      <c r="W334" t="str">
        <f ca="1">IFERROR(VLOOKUP(Funde_observations_osservazioni!V337,Table30_Delarze[],2,FALSE)&amp;"", "")</f>
        <v/>
      </c>
      <c r="X334" t="str">
        <f>IFERROR(VLOOKUP(Funde_observations_osservazioni!R337,Table6_Subgrob[],2,FALSE)&amp;"","")</f>
        <v/>
      </c>
      <c r="Y334" t="str">
        <f>IFERROR(VLOOKUP(Funde_observations_osservazioni!S337,#REF!,2,FALSE)&amp;"", "")</f>
        <v/>
      </c>
      <c r="Z334" t="str">
        <f ca="1">IFERROR(VLOOKUP(Funde_observations_osservazioni!W337,Table245_Host_tree[],2,FALSE)&amp;"", "")</f>
        <v/>
      </c>
      <c r="AA334" t="str">
        <f>TRIM(Funde_observations_osservazioni!X337)</f>
        <v/>
      </c>
      <c r="AB334" t="str">
        <f>TRIM(Funde_observations_osservazioni!Y337)</f>
        <v/>
      </c>
      <c r="AC334" t="str">
        <f ca="1">IFERROR(VLOOKUP(Funde_observations_osservazioni!T337,Holzabgr_mapping,2,FALSE)&amp;"", "")</f>
        <v/>
      </c>
      <c r="AD334" t="str">
        <f ca="1">IFERROR(VLOOKUP(Funde_observations_osservazioni!U337,Holzqual_mapping,2,FALSE)&amp;"", "")</f>
        <v/>
      </c>
      <c r="AE334" t="str">
        <f ca="1">IFERROR(VLOOKUP(Funde_observations_osservazioni!Z337,Table24_Near_tree[],2,FALSE)&amp;"", "")</f>
        <v/>
      </c>
      <c r="AF334" t="str">
        <f ca="1">IFERROR(VLOOKUP(Funde_observations_osservazioni!AA337,Table24_Near_tree[],2,FALSE)&amp;"", "")</f>
        <v/>
      </c>
      <c r="AG334" t="str">
        <f ca="1">IFERROR(VLOOKUP(Funde_observations_osservazioni!AB337,Table24_Near_tree[],2,FALSE)&amp;"", "")</f>
        <v/>
      </c>
      <c r="AH334" t="str">
        <f ca="1">IFERROR(VLOOKUP(Funde_observations_osservazioni!AC337,Anzfrk_mapping,2,FALSE)&amp;"", "")</f>
        <v/>
      </c>
      <c r="AI334" t="str">
        <f ca="1">IFERROR(VLOOKUP(Funde_observations_osservazioni!AD337,Sex_stage_mapping,2,FALSE)&amp;"", "")</f>
        <v/>
      </c>
      <c r="AJ334" t="str">
        <f ca="1">IFERROR(VLOOKUP(Funde_observations_osservazioni!AE337,Rust_spore_type_mapping,2,FALSE)&amp;"", "")</f>
        <v/>
      </c>
      <c r="AK334" t="str">
        <f>TRIM(Funde_observations_osservazioni!AU337)</f>
        <v/>
      </c>
      <c r="AL334" t="str">
        <f>TRIM( Funde_observations_osservazioni!AH337)</f>
        <v/>
      </c>
      <c r="AM334" t="str">
        <f>TRIM(Funde_observations_osservazioni!AI337)</f>
        <v/>
      </c>
      <c r="AN334" t="str">
        <f ca="1">IFERROR(VLOOKUP(Funde_observations_osservazioni!AG337,Table28_Herbaria[],2,FALSE)&amp;"", "")</f>
        <v/>
      </c>
      <c r="AO334" t="str">
        <f ca="1">IFERROR(VLOOKUP(Funde_observations_osservazioni!AF337,Beleg_mapping,2,FALSE)&amp;"","")</f>
        <v/>
      </c>
      <c r="AP334" t="str">
        <f>IFERROR(VLOOKUP(Funde_observations_osservazioni!AJ337,Tabelle10_literature[],2,FALSE)&amp;"", "")</f>
        <v/>
      </c>
      <c r="AQ334" t="str">
        <f>TRIM(Funde_observations_osservazioni!AV337)</f>
        <v/>
      </c>
      <c r="AR334" t="str">
        <f ca="1">IFERROR(VLOOKUP(Funde_observations_osservazioni!AK337,Rest_mapping,2,0)&amp;"","")</f>
        <v/>
      </c>
      <c r="AS334" t="str">
        <f ca="1">IFERROR(VLOOKUP(Funde_observations_osservazioni!AL337,Oeff_privat_mapping,2,0)&amp;"","")</f>
        <v/>
      </c>
      <c r="AT334" t="str">
        <f ca="1">IFERROR(VLOOKUP(Funde_observations_osservazioni!AM337,Namen_pub_mapping,2,0)&amp;"","")</f>
        <v/>
      </c>
    </row>
    <row r="335" spans="2:46" x14ac:dyDescent="0.45">
      <c r="B335" t="str">
        <f>TRIM(Funde_observations_osservazioni!B338)</f>
        <v/>
      </c>
      <c r="C335" t="str">
        <f>TRIM(Funde_observations_osservazioni!C338)</f>
        <v/>
      </c>
      <c r="D335" t="str">
        <f>TRIM(Funde_observations_osservazioni!D338)</f>
        <v/>
      </c>
      <c r="E335" t="str">
        <f>TRIM(Funde_observations_osservazioni!AN338)</f>
        <v/>
      </c>
      <c r="F335" t="str">
        <f>TRIM(Funde_observations_osservazioni!AO338)</f>
        <v/>
      </c>
      <c r="G335" t="str">
        <f>TRIM(Funde_observations_osservazioni!AP338)</f>
        <v/>
      </c>
      <c r="H335" t="str">
        <f>TRIM(Funde_observations_osservazioni!AQ338)</f>
        <v/>
      </c>
      <c r="I335" t="str">
        <f>TRIM(Funde_observations_osservazioni!AR338)</f>
        <v/>
      </c>
      <c r="J335" t="str">
        <f>TRIM(Funde_observations_osservazioni!AS338)</f>
        <v/>
      </c>
      <c r="K335" t="str">
        <f>IFERROR(VLOOKUP(Funde_observations_osservazioni!E338,Table31_Praezis[], 2, FALSE)&amp;"", "")</f>
        <v/>
      </c>
      <c r="L335" t="str">
        <f>TRIM(Funde_observations_osservazioni!AT338)</f>
        <v/>
      </c>
      <c r="M335" t="str">
        <f>TRIM(Funde_observations_osservazioni!F338)</f>
        <v/>
      </c>
      <c r="N335" t="str">
        <f>TRIM(Funde_observations_osservazioni!G338)</f>
        <v/>
      </c>
      <c r="O335" t="str">
        <f>TRIM(Funde_observations_osservazioni!H338)</f>
        <v/>
      </c>
      <c r="P335" s="161" t="str">
        <f>IF(Funde_observations_osservazioni!I338=0, "", TEXT(Funde_observations_osservazioni!I338,"dd/mm/yyyy"))</f>
        <v/>
      </c>
      <c r="Q335" t="str">
        <f>IFERROR(VLOOKUP(Funde_observations_osservazioni!J338,Table32_Datkante[],2,FALSE)&amp;"",  "")</f>
        <v/>
      </c>
      <c r="R335" t="str">
        <f>Funde_observations_osservazioni!K338&amp;""</f>
        <v/>
      </c>
      <c r="S335" t="str">
        <f>Funde_observations_osservazioni!L338&amp;""</f>
        <v/>
      </c>
      <c r="T335" t="str">
        <f>Funde_observations_osservazioni!N338&amp;""</f>
        <v/>
      </c>
      <c r="U335" t="str">
        <f>Funde_observations_osservazioni!O338&amp;""</f>
        <v/>
      </c>
      <c r="V335" t="str">
        <f>Funde_observations_osservazioni!P338&amp;""</f>
        <v/>
      </c>
      <c r="W335" t="str">
        <f ca="1">IFERROR(VLOOKUP(Funde_observations_osservazioni!V338,Table30_Delarze[],2,FALSE)&amp;"", "")</f>
        <v/>
      </c>
      <c r="X335" t="str">
        <f>IFERROR(VLOOKUP(Funde_observations_osservazioni!R338,Table6_Subgrob[],2,FALSE)&amp;"","")</f>
        <v/>
      </c>
      <c r="Y335" t="str">
        <f>IFERROR(VLOOKUP(Funde_observations_osservazioni!S338,#REF!,2,FALSE)&amp;"", "")</f>
        <v/>
      </c>
      <c r="Z335" t="str">
        <f ca="1">IFERROR(VLOOKUP(Funde_observations_osservazioni!W338,Table245_Host_tree[],2,FALSE)&amp;"", "")</f>
        <v/>
      </c>
      <c r="AA335" t="str">
        <f>TRIM(Funde_observations_osservazioni!X338)</f>
        <v/>
      </c>
      <c r="AB335" t="str">
        <f>TRIM(Funde_observations_osservazioni!Y338)</f>
        <v/>
      </c>
      <c r="AC335" t="str">
        <f ca="1">IFERROR(VLOOKUP(Funde_observations_osservazioni!T338,Holzabgr_mapping,2,FALSE)&amp;"", "")</f>
        <v/>
      </c>
      <c r="AD335" t="str">
        <f ca="1">IFERROR(VLOOKUP(Funde_observations_osservazioni!U338,Holzqual_mapping,2,FALSE)&amp;"", "")</f>
        <v/>
      </c>
      <c r="AE335" t="str">
        <f ca="1">IFERROR(VLOOKUP(Funde_observations_osservazioni!Z338,Table24_Near_tree[],2,FALSE)&amp;"", "")</f>
        <v/>
      </c>
      <c r="AF335" t="str">
        <f ca="1">IFERROR(VLOOKUP(Funde_observations_osservazioni!AA338,Table24_Near_tree[],2,FALSE)&amp;"", "")</f>
        <v/>
      </c>
      <c r="AG335" t="str">
        <f ca="1">IFERROR(VLOOKUP(Funde_observations_osservazioni!AB338,Table24_Near_tree[],2,FALSE)&amp;"", "")</f>
        <v/>
      </c>
      <c r="AH335" t="str">
        <f ca="1">IFERROR(VLOOKUP(Funde_observations_osservazioni!AC338,Anzfrk_mapping,2,FALSE)&amp;"", "")</f>
        <v/>
      </c>
      <c r="AI335" t="str">
        <f ca="1">IFERROR(VLOOKUP(Funde_observations_osservazioni!AD338,Sex_stage_mapping,2,FALSE)&amp;"", "")</f>
        <v/>
      </c>
      <c r="AJ335" t="str">
        <f ca="1">IFERROR(VLOOKUP(Funde_observations_osservazioni!AE338,Rust_spore_type_mapping,2,FALSE)&amp;"", "")</f>
        <v/>
      </c>
      <c r="AK335" t="str">
        <f>TRIM(Funde_observations_osservazioni!AU338)</f>
        <v/>
      </c>
      <c r="AL335" t="str">
        <f>TRIM( Funde_observations_osservazioni!AH338)</f>
        <v/>
      </c>
      <c r="AM335" t="str">
        <f>TRIM(Funde_observations_osservazioni!AI338)</f>
        <v/>
      </c>
      <c r="AN335" t="str">
        <f ca="1">IFERROR(VLOOKUP(Funde_observations_osservazioni!AG338,Table28_Herbaria[],2,FALSE)&amp;"", "")</f>
        <v/>
      </c>
      <c r="AO335" t="str">
        <f ca="1">IFERROR(VLOOKUP(Funde_observations_osservazioni!AF338,Beleg_mapping,2,FALSE)&amp;"","")</f>
        <v/>
      </c>
      <c r="AP335" t="str">
        <f>IFERROR(VLOOKUP(Funde_observations_osservazioni!AJ338,Tabelle10_literature[],2,FALSE)&amp;"", "")</f>
        <v/>
      </c>
      <c r="AQ335" t="str">
        <f>TRIM(Funde_observations_osservazioni!AV338)</f>
        <v/>
      </c>
      <c r="AR335" t="str">
        <f ca="1">IFERROR(VLOOKUP(Funde_observations_osservazioni!AK338,Rest_mapping,2,0)&amp;"","")</f>
        <v/>
      </c>
      <c r="AS335" t="str">
        <f ca="1">IFERROR(VLOOKUP(Funde_observations_osservazioni!AL338,Oeff_privat_mapping,2,0)&amp;"","")</f>
        <v/>
      </c>
      <c r="AT335" t="str">
        <f ca="1">IFERROR(VLOOKUP(Funde_observations_osservazioni!AM338,Namen_pub_mapping,2,0)&amp;"","")</f>
        <v/>
      </c>
    </row>
    <row r="336" spans="2:46" x14ac:dyDescent="0.45">
      <c r="B336" t="str">
        <f>TRIM(Funde_observations_osservazioni!B339)</f>
        <v/>
      </c>
      <c r="C336" t="str">
        <f>TRIM(Funde_observations_osservazioni!C339)</f>
        <v/>
      </c>
      <c r="D336" t="str">
        <f>TRIM(Funde_observations_osservazioni!D339)</f>
        <v/>
      </c>
      <c r="E336" t="str">
        <f>TRIM(Funde_observations_osservazioni!AN339)</f>
        <v/>
      </c>
      <c r="F336" t="str">
        <f>TRIM(Funde_observations_osservazioni!AO339)</f>
        <v/>
      </c>
      <c r="G336" t="str">
        <f>TRIM(Funde_observations_osservazioni!AP339)</f>
        <v/>
      </c>
      <c r="H336" t="str">
        <f>TRIM(Funde_observations_osservazioni!AQ339)</f>
        <v/>
      </c>
      <c r="I336" t="str">
        <f>TRIM(Funde_observations_osservazioni!AR339)</f>
        <v/>
      </c>
      <c r="J336" t="str">
        <f>TRIM(Funde_observations_osservazioni!AS339)</f>
        <v/>
      </c>
      <c r="K336" t="str">
        <f>IFERROR(VLOOKUP(Funde_observations_osservazioni!E339,Table31_Praezis[], 2, FALSE)&amp;"", "")</f>
        <v/>
      </c>
      <c r="L336" t="str">
        <f>TRIM(Funde_observations_osservazioni!AT339)</f>
        <v/>
      </c>
      <c r="M336" t="str">
        <f>TRIM(Funde_observations_osservazioni!F339)</f>
        <v/>
      </c>
      <c r="N336" t="str">
        <f>TRIM(Funde_observations_osservazioni!G339)</f>
        <v/>
      </c>
      <c r="O336" t="str">
        <f>TRIM(Funde_observations_osservazioni!H339)</f>
        <v/>
      </c>
      <c r="P336" s="161" t="str">
        <f>IF(Funde_observations_osservazioni!I339=0, "", TEXT(Funde_observations_osservazioni!I339,"dd/mm/yyyy"))</f>
        <v/>
      </c>
      <c r="Q336" t="str">
        <f>IFERROR(VLOOKUP(Funde_observations_osservazioni!J339,Table32_Datkante[],2,FALSE)&amp;"",  "")</f>
        <v/>
      </c>
      <c r="R336" t="str">
        <f>Funde_observations_osservazioni!K339&amp;""</f>
        <v/>
      </c>
      <c r="S336" t="str">
        <f>Funde_observations_osservazioni!L339&amp;""</f>
        <v/>
      </c>
      <c r="T336" t="str">
        <f>Funde_observations_osservazioni!N339&amp;""</f>
        <v/>
      </c>
      <c r="U336" t="str">
        <f>Funde_observations_osservazioni!O339&amp;""</f>
        <v/>
      </c>
      <c r="V336" t="str">
        <f>Funde_observations_osservazioni!P339&amp;""</f>
        <v/>
      </c>
      <c r="W336" t="str">
        <f ca="1">IFERROR(VLOOKUP(Funde_observations_osservazioni!V339,Table30_Delarze[],2,FALSE)&amp;"", "")</f>
        <v/>
      </c>
      <c r="X336" t="str">
        <f>IFERROR(VLOOKUP(Funde_observations_osservazioni!R339,Table6_Subgrob[],2,FALSE)&amp;"","")</f>
        <v/>
      </c>
      <c r="Y336" t="str">
        <f>IFERROR(VLOOKUP(Funde_observations_osservazioni!S339,#REF!,2,FALSE)&amp;"", "")</f>
        <v/>
      </c>
      <c r="Z336" t="str">
        <f ca="1">IFERROR(VLOOKUP(Funde_observations_osservazioni!W339,Table245_Host_tree[],2,FALSE)&amp;"", "")</f>
        <v/>
      </c>
      <c r="AA336" t="str">
        <f>TRIM(Funde_observations_osservazioni!X339)</f>
        <v/>
      </c>
      <c r="AB336" t="str">
        <f>TRIM(Funde_observations_osservazioni!Y339)</f>
        <v/>
      </c>
      <c r="AC336" t="str">
        <f ca="1">IFERROR(VLOOKUP(Funde_observations_osservazioni!T339,Holzabgr_mapping,2,FALSE)&amp;"", "")</f>
        <v/>
      </c>
      <c r="AD336" t="str">
        <f ca="1">IFERROR(VLOOKUP(Funde_observations_osservazioni!U339,Holzqual_mapping,2,FALSE)&amp;"", "")</f>
        <v/>
      </c>
      <c r="AE336" t="str">
        <f ca="1">IFERROR(VLOOKUP(Funde_observations_osservazioni!Z339,Table24_Near_tree[],2,FALSE)&amp;"", "")</f>
        <v/>
      </c>
      <c r="AF336" t="str">
        <f ca="1">IFERROR(VLOOKUP(Funde_observations_osservazioni!AA339,Table24_Near_tree[],2,FALSE)&amp;"", "")</f>
        <v/>
      </c>
      <c r="AG336" t="str">
        <f ca="1">IFERROR(VLOOKUP(Funde_observations_osservazioni!AB339,Table24_Near_tree[],2,FALSE)&amp;"", "")</f>
        <v/>
      </c>
      <c r="AH336" t="str">
        <f ca="1">IFERROR(VLOOKUP(Funde_observations_osservazioni!AC339,Anzfrk_mapping,2,FALSE)&amp;"", "")</f>
        <v/>
      </c>
      <c r="AI336" t="str">
        <f ca="1">IFERROR(VLOOKUP(Funde_observations_osservazioni!AD339,Sex_stage_mapping,2,FALSE)&amp;"", "")</f>
        <v/>
      </c>
      <c r="AJ336" t="str">
        <f ca="1">IFERROR(VLOOKUP(Funde_observations_osservazioni!AE339,Rust_spore_type_mapping,2,FALSE)&amp;"", "")</f>
        <v/>
      </c>
      <c r="AK336" t="str">
        <f>TRIM(Funde_observations_osservazioni!AU339)</f>
        <v/>
      </c>
      <c r="AL336" t="str">
        <f>TRIM( Funde_observations_osservazioni!AH339)</f>
        <v/>
      </c>
      <c r="AM336" t="str">
        <f>TRIM(Funde_observations_osservazioni!AI339)</f>
        <v/>
      </c>
      <c r="AN336" t="str">
        <f ca="1">IFERROR(VLOOKUP(Funde_observations_osservazioni!AG339,Table28_Herbaria[],2,FALSE)&amp;"", "")</f>
        <v/>
      </c>
      <c r="AO336" t="str">
        <f ca="1">IFERROR(VLOOKUP(Funde_observations_osservazioni!AF339,Beleg_mapping,2,FALSE)&amp;"","")</f>
        <v/>
      </c>
      <c r="AP336" t="str">
        <f>IFERROR(VLOOKUP(Funde_observations_osservazioni!AJ339,Tabelle10_literature[],2,FALSE)&amp;"", "")</f>
        <v/>
      </c>
      <c r="AQ336" t="str">
        <f>TRIM(Funde_observations_osservazioni!AV339)</f>
        <v/>
      </c>
      <c r="AR336" t="str">
        <f ca="1">IFERROR(VLOOKUP(Funde_observations_osservazioni!AK339,Rest_mapping,2,0)&amp;"","")</f>
        <v/>
      </c>
      <c r="AS336" t="str">
        <f ca="1">IFERROR(VLOOKUP(Funde_observations_osservazioni!AL339,Oeff_privat_mapping,2,0)&amp;"","")</f>
        <v/>
      </c>
      <c r="AT336" t="str">
        <f ca="1">IFERROR(VLOOKUP(Funde_observations_osservazioni!AM339,Namen_pub_mapping,2,0)&amp;"","")</f>
        <v/>
      </c>
    </row>
    <row r="337" spans="2:46" x14ac:dyDescent="0.45">
      <c r="B337" t="str">
        <f>TRIM(Funde_observations_osservazioni!B340)</f>
        <v/>
      </c>
      <c r="C337" t="str">
        <f>TRIM(Funde_observations_osservazioni!C340)</f>
        <v/>
      </c>
      <c r="D337" t="str">
        <f>TRIM(Funde_observations_osservazioni!D340)</f>
        <v/>
      </c>
      <c r="E337" t="str">
        <f>TRIM(Funde_observations_osservazioni!AN340)</f>
        <v/>
      </c>
      <c r="F337" t="str">
        <f>TRIM(Funde_observations_osservazioni!AO340)</f>
        <v/>
      </c>
      <c r="G337" t="str">
        <f>TRIM(Funde_observations_osservazioni!AP340)</f>
        <v/>
      </c>
      <c r="H337" t="str">
        <f>TRIM(Funde_observations_osservazioni!AQ340)</f>
        <v/>
      </c>
      <c r="I337" t="str">
        <f>TRIM(Funde_observations_osservazioni!AR340)</f>
        <v/>
      </c>
      <c r="J337" t="str">
        <f>TRIM(Funde_observations_osservazioni!AS340)</f>
        <v/>
      </c>
      <c r="K337" t="str">
        <f>IFERROR(VLOOKUP(Funde_observations_osservazioni!E340,Table31_Praezis[], 2, FALSE)&amp;"", "")</f>
        <v/>
      </c>
      <c r="L337" t="str">
        <f>TRIM(Funde_observations_osservazioni!AT340)</f>
        <v/>
      </c>
      <c r="M337" t="str">
        <f>TRIM(Funde_observations_osservazioni!F340)</f>
        <v/>
      </c>
      <c r="N337" t="str">
        <f>TRIM(Funde_observations_osservazioni!G340)</f>
        <v/>
      </c>
      <c r="O337" t="str">
        <f>TRIM(Funde_observations_osservazioni!H340)</f>
        <v/>
      </c>
      <c r="P337" s="161" t="str">
        <f>IF(Funde_observations_osservazioni!I340=0, "", TEXT(Funde_observations_osservazioni!I340,"dd/mm/yyyy"))</f>
        <v/>
      </c>
      <c r="Q337" t="str">
        <f>IFERROR(VLOOKUP(Funde_observations_osservazioni!J340,Table32_Datkante[],2,FALSE)&amp;"",  "")</f>
        <v/>
      </c>
      <c r="R337" t="str">
        <f>Funde_observations_osservazioni!K340&amp;""</f>
        <v/>
      </c>
      <c r="S337" t="str">
        <f>Funde_observations_osservazioni!L340&amp;""</f>
        <v/>
      </c>
      <c r="T337" t="str">
        <f>Funde_observations_osservazioni!N340&amp;""</f>
        <v/>
      </c>
      <c r="U337" t="str">
        <f>Funde_observations_osservazioni!O340&amp;""</f>
        <v/>
      </c>
      <c r="V337" t="str">
        <f>Funde_observations_osservazioni!P340&amp;""</f>
        <v/>
      </c>
      <c r="W337" t="str">
        <f ca="1">IFERROR(VLOOKUP(Funde_observations_osservazioni!V340,Table30_Delarze[],2,FALSE)&amp;"", "")</f>
        <v/>
      </c>
      <c r="X337" t="str">
        <f>IFERROR(VLOOKUP(Funde_observations_osservazioni!R340,Table6_Subgrob[],2,FALSE)&amp;"","")</f>
        <v/>
      </c>
      <c r="Y337" t="str">
        <f>IFERROR(VLOOKUP(Funde_observations_osservazioni!S340,#REF!,2,FALSE)&amp;"", "")</f>
        <v/>
      </c>
      <c r="Z337" t="str">
        <f ca="1">IFERROR(VLOOKUP(Funde_observations_osservazioni!W340,Table245_Host_tree[],2,FALSE)&amp;"", "")</f>
        <v/>
      </c>
      <c r="AA337" t="str">
        <f>TRIM(Funde_observations_osservazioni!X340)</f>
        <v/>
      </c>
      <c r="AB337" t="str">
        <f>TRIM(Funde_observations_osservazioni!Y340)</f>
        <v/>
      </c>
      <c r="AC337" t="str">
        <f ca="1">IFERROR(VLOOKUP(Funde_observations_osservazioni!T340,Holzabgr_mapping,2,FALSE)&amp;"", "")</f>
        <v/>
      </c>
      <c r="AD337" t="str">
        <f ca="1">IFERROR(VLOOKUP(Funde_observations_osservazioni!U340,Holzqual_mapping,2,FALSE)&amp;"", "")</f>
        <v/>
      </c>
      <c r="AE337" t="str">
        <f ca="1">IFERROR(VLOOKUP(Funde_observations_osservazioni!Z340,Table24_Near_tree[],2,FALSE)&amp;"", "")</f>
        <v/>
      </c>
      <c r="AF337" t="str">
        <f ca="1">IFERROR(VLOOKUP(Funde_observations_osservazioni!AA340,Table24_Near_tree[],2,FALSE)&amp;"", "")</f>
        <v/>
      </c>
      <c r="AG337" t="str">
        <f ca="1">IFERROR(VLOOKUP(Funde_observations_osservazioni!AB340,Table24_Near_tree[],2,FALSE)&amp;"", "")</f>
        <v/>
      </c>
      <c r="AH337" t="str">
        <f ca="1">IFERROR(VLOOKUP(Funde_observations_osservazioni!AC340,Anzfrk_mapping,2,FALSE)&amp;"", "")</f>
        <v/>
      </c>
      <c r="AI337" t="str">
        <f ca="1">IFERROR(VLOOKUP(Funde_observations_osservazioni!AD340,Sex_stage_mapping,2,FALSE)&amp;"", "")</f>
        <v/>
      </c>
      <c r="AJ337" t="str">
        <f ca="1">IFERROR(VLOOKUP(Funde_observations_osservazioni!AE340,Rust_spore_type_mapping,2,FALSE)&amp;"", "")</f>
        <v/>
      </c>
      <c r="AK337" t="str">
        <f>TRIM(Funde_observations_osservazioni!AU340)</f>
        <v/>
      </c>
      <c r="AL337" t="str">
        <f>TRIM( Funde_observations_osservazioni!AH340)</f>
        <v/>
      </c>
      <c r="AM337" t="str">
        <f>TRIM(Funde_observations_osservazioni!AI340)</f>
        <v/>
      </c>
      <c r="AN337" t="str">
        <f ca="1">IFERROR(VLOOKUP(Funde_observations_osservazioni!AG340,Table28_Herbaria[],2,FALSE)&amp;"", "")</f>
        <v/>
      </c>
      <c r="AO337" t="str">
        <f ca="1">IFERROR(VLOOKUP(Funde_observations_osservazioni!AF340,Beleg_mapping,2,FALSE)&amp;"","")</f>
        <v/>
      </c>
      <c r="AP337" t="str">
        <f>IFERROR(VLOOKUP(Funde_observations_osservazioni!AJ340,Tabelle10_literature[],2,FALSE)&amp;"", "")</f>
        <v/>
      </c>
      <c r="AQ337" t="str">
        <f>TRIM(Funde_observations_osservazioni!AV340)</f>
        <v/>
      </c>
      <c r="AR337" t="str">
        <f ca="1">IFERROR(VLOOKUP(Funde_observations_osservazioni!AK340,Rest_mapping,2,0)&amp;"","")</f>
        <v/>
      </c>
      <c r="AS337" t="str">
        <f ca="1">IFERROR(VLOOKUP(Funde_observations_osservazioni!AL340,Oeff_privat_mapping,2,0)&amp;"","")</f>
        <v/>
      </c>
      <c r="AT337" t="str">
        <f ca="1">IFERROR(VLOOKUP(Funde_observations_osservazioni!AM340,Namen_pub_mapping,2,0)&amp;"","")</f>
        <v/>
      </c>
    </row>
    <row r="338" spans="2:46" x14ac:dyDescent="0.45">
      <c r="B338" t="str">
        <f>TRIM(Funde_observations_osservazioni!B341)</f>
        <v/>
      </c>
      <c r="C338" t="str">
        <f>TRIM(Funde_observations_osservazioni!C341)</f>
        <v/>
      </c>
      <c r="D338" t="str">
        <f>TRIM(Funde_observations_osservazioni!D341)</f>
        <v/>
      </c>
      <c r="E338" t="str">
        <f>TRIM(Funde_observations_osservazioni!AN341)</f>
        <v/>
      </c>
      <c r="F338" t="str">
        <f>TRIM(Funde_observations_osservazioni!AO341)</f>
        <v/>
      </c>
      <c r="G338" t="str">
        <f>TRIM(Funde_observations_osservazioni!AP341)</f>
        <v/>
      </c>
      <c r="H338" t="str">
        <f>TRIM(Funde_observations_osservazioni!AQ341)</f>
        <v/>
      </c>
      <c r="I338" t="str">
        <f>TRIM(Funde_observations_osservazioni!AR341)</f>
        <v/>
      </c>
      <c r="J338" t="str">
        <f>TRIM(Funde_observations_osservazioni!AS341)</f>
        <v/>
      </c>
      <c r="K338" t="str">
        <f>IFERROR(VLOOKUP(Funde_observations_osservazioni!E341,Table31_Praezis[], 2, FALSE)&amp;"", "")</f>
        <v/>
      </c>
      <c r="L338" t="str">
        <f>TRIM(Funde_observations_osservazioni!AT341)</f>
        <v/>
      </c>
      <c r="M338" t="str">
        <f>TRIM(Funde_observations_osservazioni!F341)</f>
        <v/>
      </c>
      <c r="N338" t="str">
        <f>TRIM(Funde_observations_osservazioni!G341)</f>
        <v/>
      </c>
      <c r="O338" t="str">
        <f>TRIM(Funde_observations_osservazioni!H341)</f>
        <v/>
      </c>
      <c r="P338" s="161" t="str">
        <f>IF(Funde_observations_osservazioni!I341=0, "", TEXT(Funde_observations_osservazioni!I341,"dd/mm/yyyy"))</f>
        <v/>
      </c>
      <c r="Q338" t="str">
        <f>IFERROR(VLOOKUP(Funde_observations_osservazioni!J341,Table32_Datkante[],2,FALSE)&amp;"",  "")</f>
        <v/>
      </c>
      <c r="R338" t="str">
        <f>Funde_observations_osservazioni!K341&amp;""</f>
        <v/>
      </c>
      <c r="S338" t="str">
        <f>Funde_observations_osservazioni!L341&amp;""</f>
        <v/>
      </c>
      <c r="T338" t="str">
        <f>Funde_observations_osservazioni!N341&amp;""</f>
        <v/>
      </c>
      <c r="U338" t="str">
        <f>Funde_observations_osservazioni!O341&amp;""</f>
        <v/>
      </c>
      <c r="V338" t="str">
        <f>Funde_observations_osservazioni!P341&amp;""</f>
        <v/>
      </c>
      <c r="W338" t="str">
        <f ca="1">IFERROR(VLOOKUP(Funde_observations_osservazioni!V341,Table30_Delarze[],2,FALSE)&amp;"", "")</f>
        <v/>
      </c>
      <c r="X338" t="str">
        <f>IFERROR(VLOOKUP(Funde_observations_osservazioni!R341,Table6_Subgrob[],2,FALSE)&amp;"","")</f>
        <v/>
      </c>
      <c r="Y338" t="str">
        <f>IFERROR(VLOOKUP(Funde_observations_osservazioni!S341,#REF!,2,FALSE)&amp;"", "")</f>
        <v/>
      </c>
      <c r="Z338" t="str">
        <f ca="1">IFERROR(VLOOKUP(Funde_observations_osservazioni!W341,Table245_Host_tree[],2,FALSE)&amp;"", "")</f>
        <v/>
      </c>
      <c r="AA338" t="str">
        <f>TRIM(Funde_observations_osservazioni!X341)</f>
        <v/>
      </c>
      <c r="AB338" t="str">
        <f>TRIM(Funde_observations_osservazioni!Y341)</f>
        <v/>
      </c>
      <c r="AC338" t="str">
        <f ca="1">IFERROR(VLOOKUP(Funde_observations_osservazioni!T341,Holzabgr_mapping,2,FALSE)&amp;"", "")</f>
        <v/>
      </c>
      <c r="AD338" t="str">
        <f ca="1">IFERROR(VLOOKUP(Funde_observations_osservazioni!U341,Holzqual_mapping,2,FALSE)&amp;"", "")</f>
        <v/>
      </c>
      <c r="AE338" t="str">
        <f ca="1">IFERROR(VLOOKUP(Funde_observations_osservazioni!Z341,Table24_Near_tree[],2,FALSE)&amp;"", "")</f>
        <v/>
      </c>
      <c r="AF338" t="str">
        <f ca="1">IFERROR(VLOOKUP(Funde_observations_osservazioni!AA341,Table24_Near_tree[],2,FALSE)&amp;"", "")</f>
        <v/>
      </c>
      <c r="AG338" t="str">
        <f ca="1">IFERROR(VLOOKUP(Funde_observations_osservazioni!AB341,Table24_Near_tree[],2,FALSE)&amp;"", "")</f>
        <v/>
      </c>
      <c r="AH338" t="str">
        <f ca="1">IFERROR(VLOOKUP(Funde_observations_osservazioni!AC341,Anzfrk_mapping,2,FALSE)&amp;"", "")</f>
        <v/>
      </c>
      <c r="AI338" t="str">
        <f ca="1">IFERROR(VLOOKUP(Funde_observations_osservazioni!AD341,Sex_stage_mapping,2,FALSE)&amp;"", "")</f>
        <v/>
      </c>
      <c r="AJ338" t="str">
        <f ca="1">IFERROR(VLOOKUP(Funde_observations_osservazioni!AE341,Rust_spore_type_mapping,2,FALSE)&amp;"", "")</f>
        <v/>
      </c>
      <c r="AK338" t="str">
        <f>TRIM(Funde_observations_osservazioni!AU341)</f>
        <v/>
      </c>
      <c r="AL338" t="str">
        <f>TRIM( Funde_observations_osservazioni!AH341)</f>
        <v/>
      </c>
      <c r="AM338" t="str">
        <f>TRIM(Funde_observations_osservazioni!AI341)</f>
        <v/>
      </c>
      <c r="AN338" t="str">
        <f ca="1">IFERROR(VLOOKUP(Funde_observations_osservazioni!AG341,Table28_Herbaria[],2,FALSE)&amp;"", "")</f>
        <v/>
      </c>
      <c r="AO338" t="str">
        <f ca="1">IFERROR(VLOOKUP(Funde_observations_osservazioni!AF341,Beleg_mapping,2,FALSE)&amp;"","")</f>
        <v/>
      </c>
      <c r="AP338" t="str">
        <f>IFERROR(VLOOKUP(Funde_observations_osservazioni!AJ341,Tabelle10_literature[],2,FALSE)&amp;"", "")</f>
        <v/>
      </c>
      <c r="AQ338" t="str">
        <f>TRIM(Funde_observations_osservazioni!AV341)</f>
        <v/>
      </c>
      <c r="AR338" t="str">
        <f ca="1">IFERROR(VLOOKUP(Funde_observations_osservazioni!AK341,Rest_mapping,2,0)&amp;"","")</f>
        <v/>
      </c>
      <c r="AS338" t="str">
        <f ca="1">IFERROR(VLOOKUP(Funde_observations_osservazioni!AL341,Oeff_privat_mapping,2,0)&amp;"","")</f>
        <v/>
      </c>
      <c r="AT338" t="str">
        <f ca="1">IFERROR(VLOOKUP(Funde_observations_osservazioni!AM341,Namen_pub_mapping,2,0)&amp;"","")</f>
        <v/>
      </c>
    </row>
    <row r="339" spans="2:46" x14ac:dyDescent="0.45">
      <c r="B339" t="str">
        <f>TRIM(Funde_observations_osservazioni!B342)</f>
        <v/>
      </c>
      <c r="C339" t="str">
        <f>TRIM(Funde_observations_osservazioni!C342)</f>
        <v/>
      </c>
      <c r="D339" t="str">
        <f>TRIM(Funde_observations_osservazioni!D342)</f>
        <v/>
      </c>
      <c r="E339" t="str">
        <f>TRIM(Funde_observations_osservazioni!AN342)</f>
        <v/>
      </c>
      <c r="F339" t="str">
        <f>TRIM(Funde_observations_osservazioni!AO342)</f>
        <v/>
      </c>
      <c r="G339" t="str">
        <f>TRIM(Funde_observations_osservazioni!AP342)</f>
        <v/>
      </c>
      <c r="H339" t="str">
        <f>TRIM(Funde_observations_osservazioni!AQ342)</f>
        <v/>
      </c>
      <c r="I339" t="str">
        <f>TRIM(Funde_observations_osservazioni!AR342)</f>
        <v/>
      </c>
      <c r="J339" t="str">
        <f>TRIM(Funde_observations_osservazioni!AS342)</f>
        <v/>
      </c>
      <c r="K339" t="str">
        <f>IFERROR(VLOOKUP(Funde_observations_osservazioni!E342,Table31_Praezis[], 2, FALSE)&amp;"", "")</f>
        <v/>
      </c>
      <c r="L339" t="str">
        <f>TRIM(Funde_observations_osservazioni!AT342)</f>
        <v/>
      </c>
      <c r="M339" t="str">
        <f>TRIM(Funde_observations_osservazioni!F342)</f>
        <v/>
      </c>
      <c r="N339" t="str">
        <f>TRIM(Funde_observations_osservazioni!G342)</f>
        <v/>
      </c>
      <c r="O339" t="str">
        <f>TRIM(Funde_observations_osservazioni!H342)</f>
        <v/>
      </c>
      <c r="P339" s="161" t="str">
        <f>IF(Funde_observations_osservazioni!I342=0, "", TEXT(Funde_observations_osservazioni!I342,"dd/mm/yyyy"))</f>
        <v/>
      </c>
      <c r="Q339" t="str">
        <f>IFERROR(VLOOKUP(Funde_observations_osservazioni!J342,Table32_Datkante[],2,FALSE)&amp;"",  "")</f>
        <v/>
      </c>
      <c r="R339" t="str">
        <f>Funde_observations_osservazioni!K342&amp;""</f>
        <v/>
      </c>
      <c r="S339" t="str">
        <f>Funde_observations_osservazioni!L342&amp;""</f>
        <v/>
      </c>
      <c r="T339" t="str">
        <f>Funde_observations_osservazioni!N342&amp;""</f>
        <v/>
      </c>
      <c r="U339" t="str">
        <f>Funde_observations_osservazioni!O342&amp;""</f>
        <v/>
      </c>
      <c r="V339" t="str">
        <f>Funde_observations_osservazioni!P342&amp;""</f>
        <v/>
      </c>
      <c r="W339" t="str">
        <f ca="1">IFERROR(VLOOKUP(Funde_observations_osservazioni!V342,Table30_Delarze[],2,FALSE)&amp;"", "")</f>
        <v/>
      </c>
      <c r="X339" t="str">
        <f>IFERROR(VLOOKUP(Funde_observations_osservazioni!R342,Table6_Subgrob[],2,FALSE)&amp;"","")</f>
        <v/>
      </c>
      <c r="Y339" t="str">
        <f>IFERROR(VLOOKUP(Funde_observations_osservazioni!S342,#REF!,2,FALSE)&amp;"", "")</f>
        <v/>
      </c>
      <c r="Z339" t="str">
        <f ca="1">IFERROR(VLOOKUP(Funde_observations_osservazioni!W342,Table245_Host_tree[],2,FALSE)&amp;"", "")</f>
        <v/>
      </c>
      <c r="AA339" t="str">
        <f>TRIM(Funde_observations_osservazioni!X342)</f>
        <v/>
      </c>
      <c r="AB339" t="str">
        <f>TRIM(Funde_observations_osservazioni!Y342)</f>
        <v/>
      </c>
      <c r="AC339" t="str">
        <f ca="1">IFERROR(VLOOKUP(Funde_observations_osservazioni!T342,Holzabgr_mapping,2,FALSE)&amp;"", "")</f>
        <v/>
      </c>
      <c r="AD339" t="str">
        <f ca="1">IFERROR(VLOOKUP(Funde_observations_osservazioni!U342,Holzqual_mapping,2,FALSE)&amp;"", "")</f>
        <v/>
      </c>
      <c r="AE339" t="str">
        <f ca="1">IFERROR(VLOOKUP(Funde_observations_osservazioni!Z342,Table24_Near_tree[],2,FALSE)&amp;"", "")</f>
        <v/>
      </c>
      <c r="AF339" t="str">
        <f ca="1">IFERROR(VLOOKUP(Funde_observations_osservazioni!AA342,Table24_Near_tree[],2,FALSE)&amp;"", "")</f>
        <v/>
      </c>
      <c r="AG339" t="str">
        <f ca="1">IFERROR(VLOOKUP(Funde_observations_osservazioni!AB342,Table24_Near_tree[],2,FALSE)&amp;"", "")</f>
        <v/>
      </c>
      <c r="AH339" t="str">
        <f ca="1">IFERROR(VLOOKUP(Funde_observations_osservazioni!AC342,Anzfrk_mapping,2,FALSE)&amp;"", "")</f>
        <v/>
      </c>
      <c r="AI339" t="str">
        <f ca="1">IFERROR(VLOOKUP(Funde_observations_osservazioni!AD342,Sex_stage_mapping,2,FALSE)&amp;"", "")</f>
        <v/>
      </c>
      <c r="AJ339" t="str">
        <f ca="1">IFERROR(VLOOKUP(Funde_observations_osservazioni!AE342,Rust_spore_type_mapping,2,FALSE)&amp;"", "")</f>
        <v/>
      </c>
      <c r="AK339" t="str">
        <f>TRIM(Funde_observations_osservazioni!AU342)</f>
        <v/>
      </c>
      <c r="AL339" t="str">
        <f>TRIM( Funde_observations_osservazioni!AH342)</f>
        <v/>
      </c>
      <c r="AM339" t="str">
        <f>TRIM(Funde_observations_osservazioni!AI342)</f>
        <v/>
      </c>
      <c r="AN339" t="str">
        <f ca="1">IFERROR(VLOOKUP(Funde_observations_osservazioni!AG342,Table28_Herbaria[],2,FALSE)&amp;"", "")</f>
        <v/>
      </c>
      <c r="AO339" t="str">
        <f ca="1">IFERROR(VLOOKUP(Funde_observations_osservazioni!AF342,Beleg_mapping,2,FALSE)&amp;"","")</f>
        <v/>
      </c>
      <c r="AP339" t="str">
        <f>IFERROR(VLOOKUP(Funde_observations_osservazioni!AJ342,Tabelle10_literature[],2,FALSE)&amp;"", "")</f>
        <v/>
      </c>
      <c r="AQ339" t="str">
        <f>TRIM(Funde_observations_osservazioni!AV342)</f>
        <v/>
      </c>
      <c r="AR339" t="str">
        <f ca="1">IFERROR(VLOOKUP(Funde_observations_osservazioni!AK342,Rest_mapping,2,0)&amp;"","")</f>
        <v/>
      </c>
      <c r="AS339" t="str">
        <f ca="1">IFERROR(VLOOKUP(Funde_observations_osservazioni!AL342,Oeff_privat_mapping,2,0)&amp;"","")</f>
        <v/>
      </c>
      <c r="AT339" t="str">
        <f ca="1">IFERROR(VLOOKUP(Funde_observations_osservazioni!AM342,Namen_pub_mapping,2,0)&amp;"","")</f>
        <v/>
      </c>
    </row>
    <row r="340" spans="2:46" x14ac:dyDescent="0.45">
      <c r="B340" t="str">
        <f>TRIM(Funde_observations_osservazioni!B343)</f>
        <v/>
      </c>
      <c r="C340" t="str">
        <f>TRIM(Funde_observations_osservazioni!C343)</f>
        <v/>
      </c>
      <c r="D340" t="str">
        <f>TRIM(Funde_observations_osservazioni!D343)</f>
        <v/>
      </c>
      <c r="E340" t="str">
        <f>TRIM(Funde_observations_osservazioni!AN343)</f>
        <v/>
      </c>
      <c r="F340" t="str">
        <f>TRIM(Funde_observations_osservazioni!AO343)</f>
        <v/>
      </c>
      <c r="G340" t="str">
        <f>TRIM(Funde_observations_osservazioni!AP343)</f>
        <v/>
      </c>
      <c r="H340" t="str">
        <f>TRIM(Funde_observations_osservazioni!AQ343)</f>
        <v/>
      </c>
      <c r="I340" t="str">
        <f>TRIM(Funde_observations_osservazioni!AR343)</f>
        <v/>
      </c>
      <c r="J340" t="str">
        <f>TRIM(Funde_observations_osservazioni!AS343)</f>
        <v/>
      </c>
      <c r="K340" t="str">
        <f>IFERROR(VLOOKUP(Funde_observations_osservazioni!E343,Table31_Praezis[], 2, FALSE)&amp;"", "")</f>
        <v/>
      </c>
      <c r="L340" t="str">
        <f>TRIM(Funde_observations_osservazioni!AT343)</f>
        <v/>
      </c>
      <c r="M340" t="str">
        <f>TRIM(Funde_observations_osservazioni!F343)</f>
        <v/>
      </c>
      <c r="N340" t="str">
        <f>TRIM(Funde_observations_osservazioni!G343)</f>
        <v/>
      </c>
      <c r="O340" t="str">
        <f>TRIM(Funde_observations_osservazioni!H343)</f>
        <v/>
      </c>
      <c r="P340" s="161" t="str">
        <f>IF(Funde_observations_osservazioni!I343=0, "", TEXT(Funde_observations_osservazioni!I343,"dd/mm/yyyy"))</f>
        <v/>
      </c>
      <c r="Q340" t="str">
        <f>IFERROR(VLOOKUP(Funde_observations_osservazioni!J343,Table32_Datkante[],2,FALSE)&amp;"",  "")</f>
        <v/>
      </c>
      <c r="R340" t="str">
        <f>Funde_observations_osservazioni!K343&amp;""</f>
        <v/>
      </c>
      <c r="S340" t="str">
        <f>Funde_observations_osservazioni!L343&amp;""</f>
        <v/>
      </c>
      <c r="T340" t="str">
        <f>Funde_observations_osservazioni!N343&amp;""</f>
        <v/>
      </c>
      <c r="U340" t="str">
        <f>Funde_observations_osservazioni!O343&amp;""</f>
        <v/>
      </c>
      <c r="V340" t="str">
        <f>Funde_observations_osservazioni!P343&amp;""</f>
        <v/>
      </c>
      <c r="W340" t="str">
        <f ca="1">IFERROR(VLOOKUP(Funde_observations_osservazioni!V343,Table30_Delarze[],2,FALSE)&amp;"", "")</f>
        <v/>
      </c>
      <c r="X340" t="str">
        <f>IFERROR(VLOOKUP(Funde_observations_osservazioni!R343,Table6_Subgrob[],2,FALSE)&amp;"","")</f>
        <v/>
      </c>
      <c r="Y340" t="str">
        <f>IFERROR(VLOOKUP(Funde_observations_osservazioni!S343,#REF!,2,FALSE)&amp;"", "")</f>
        <v/>
      </c>
      <c r="Z340" t="str">
        <f ca="1">IFERROR(VLOOKUP(Funde_observations_osservazioni!W343,Table245_Host_tree[],2,FALSE)&amp;"", "")</f>
        <v/>
      </c>
      <c r="AA340" t="str">
        <f>TRIM(Funde_observations_osservazioni!X343)</f>
        <v/>
      </c>
      <c r="AB340" t="str">
        <f>TRIM(Funde_observations_osservazioni!Y343)</f>
        <v/>
      </c>
      <c r="AC340" t="str">
        <f ca="1">IFERROR(VLOOKUP(Funde_observations_osservazioni!T343,Holzabgr_mapping,2,FALSE)&amp;"", "")</f>
        <v/>
      </c>
      <c r="AD340" t="str">
        <f ca="1">IFERROR(VLOOKUP(Funde_observations_osservazioni!U343,Holzqual_mapping,2,FALSE)&amp;"", "")</f>
        <v/>
      </c>
      <c r="AE340" t="str">
        <f ca="1">IFERROR(VLOOKUP(Funde_observations_osservazioni!Z343,Table24_Near_tree[],2,FALSE)&amp;"", "")</f>
        <v/>
      </c>
      <c r="AF340" t="str">
        <f ca="1">IFERROR(VLOOKUP(Funde_observations_osservazioni!AA343,Table24_Near_tree[],2,FALSE)&amp;"", "")</f>
        <v/>
      </c>
      <c r="AG340" t="str">
        <f ca="1">IFERROR(VLOOKUP(Funde_observations_osservazioni!AB343,Table24_Near_tree[],2,FALSE)&amp;"", "")</f>
        <v/>
      </c>
      <c r="AH340" t="str">
        <f ca="1">IFERROR(VLOOKUP(Funde_observations_osservazioni!AC343,Anzfrk_mapping,2,FALSE)&amp;"", "")</f>
        <v/>
      </c>
      <c r="AI340" t="str">
        <f ca="1">IFERROR(VLOOKUP(Funde_observations_osservazioni!AD343,Sex_stage_mapping,2,FALSE)&amp;"", "")</f>
        <v/>
      </c>
      <c r="AJ340" t="str">
        <f ca="1">IFERROR(VLOOKUP(Funde_observations_osservazioni!AE343,Rust_spore_type_mapping,2,FALSE)&amp;"", "")</f>
        <v/>
      </c>
      <c r="AK340" t="str">
        <f>TRIM(Funde_observations_osservazioni!AU343)</f>
        <v/>
      </c>
      <c r="AL340" t="str">
        <f>TRIM( Funde_observations_osservazioni!AH343)</f>
        <v/>
      </c>
      <c r="AM340" t="str">
        <f>TRIM(Funde_observations_osservazioni!AI343)</f>
        <v/>
      </c>
      <c r="AN340" t="str">
        <f ca="1">IFERROR(VLOOKUP(Funde_observations_osservazioni!AG343,Table28_Herbaria[],2,FALSE)&amp;"", "")</f>
        <v/>
      </c>
      <c r="AO340" t="str">
        <f ca="1">IFERROR(VLOOKUP(Funde_observations_osservazioni!AF343,Beleg_mapping,2,FALSE)&amp;"","")</f>
        <v/>
      </c>
      <c r="AP340" t="str">
        <f>IFERROR(VLOOKUP(Funde_observations_osservazioni!AJ343,Tabelle10_literature[],2,FALSE)&amp;"", "")</f>
        <v/>
      </c>
      <c r="AQ340" t="str">
        <f>TRIM(Funde_observations_osservazioni!AV343)</f>
        <v/>
      </c>
      <c r="AR340" t="str">
        <f ca="1">IFERROR(VLOOKUP(Funde_observations_osservazioni!AK343,Rest_mapping,2,0)&amp;"","")</f>
        <v/>
      </c>
      <c r="AS340" t="str">
        <f ca="1">IFERROR(VLOOKUP(Funde_observations_osservazioni!AL343,Oeff_privat_mapping,2,0)&amp;"","")</f>
        <v/>
      </c>
      <c r="AT340" t="str">
        <f ca="1">IFERROR(VLOOKUP(Funde_observations_osservazioni!AM343,Namen_pub_mapping,2,0)&amp;"","")</f>
        <v/>
      </c>
    </row>
    <row r="341" spans="2:46" x14ac:dyDescent="0.45">
      <c r="B341" t="str">
        <f>TRIM(Funde_observations_osservazioni!B344)</f>
        <v/>
      </c>
      <c r="C341" t="str">
        <f>TRIM(Funde_observations_osservazioni!C344)</f>
        <v/>
      </c>
      <c r="D341" t="str">
        <f>TRIM(Funde_observations_osservazioni!D344)</f>
        <v/>
      </c>
      <c r="E341" t="str">
        <f>TRIM(Funde_observations_osservazioni!AN344)</f>
        <v/>
      </c>
      <c r="F341" t="str">
        <f>TRIM(Funde_observations_osservazioni!AO344)</f>
        <v/>
      </c>
      <c r="G341" t="str">
        <f>TRIM(Funde_observations_osservazioni!AP344)</f>
        <v/>
      </c>
      <c r="H341" t="str">
        <f>TRIM(Funde_observations_osservazioni!AQ344)</f>
        <v/>
      </c>
      <c r="I341" t="str">
        <f>TRIM(Funde_observations_osservazioni!AR344)</f>
        <v/>
      </c>
      <c r="J341" t="str">
        <f>TRIM(Funde_observations_osservazioni!AS344)</f>
        <v/>
      </c>
      <c r="K341" t="str">
        <f>IFERROR(VLOOKUP(Funde_observations_osservazioni!E344,Table31_Praezis[], 2, FALSE)&amp;"", "")</f>
        <v/>
      </c>
      <c r="L341" t="str">
        <f>TRIM(Funde_observations_osservazioni!AT344)</f>
        <v/>
      </c>
      <c r="M341" t="str">
        <f>TRIM(Funde_observations_osservazioni!F344)</f>
        <v/>
      </c>
      <c r="N341" t="str">
        <f>TRIM(Funde_observations_osservazioni!G344)</f>
        <v/>
      </c>
      <c r="O341" t="str">
        <f>TRIM(Funde_observations_osservazioni!H344)</f>
        <v/>
      </c>
      <c r="P341" s="161" t="str">
        <f>IF(Funde_observations_osservazioni!I344=0, "", TEXT(Funde_observations_osservazioni!I344,"dd/mm/yyyy"))</f>
        <v/>
      </c>
      <c r="Q341" t="str">
        <f>IFERROR(VLOOKUP(Funde_observations_osservazioni!J344,Table32_Datkante[],2,FALSE)&amp;"",  "")</f>
        <v/>
      </c>
      <c r="R341" t="str">
        <f>Funde_observations_osservazioni!K344&amp;""</f>
        <v/>
      </c>
      <c r="S341" t="str">
        <f>Funde_observations_osservazioni!L344&amp;""</f>
        <v/>
      </c>
      <c r="T341" t="str">
        <f>Funde_observations_osservazioni!N344&amp;""</f>
        <v/>
      </c>
      <c r="U341" t="str">
        <f>Funde_observations_osservazioni!O344&amp;""</f>
        <v/>
      </c>
      <c r="V341" t="str">
        <f>Funde_observations_osservazioni!P344&amp;""</f>
        <v/>
      </c>
      <c r="W341" t="str">
        <f ca="1">IFERROR(VLOOKUP(Funde_observations_osservazioni!V344,Table30_Delarze[],2,FALSE)&amp;"", "")</f>
        <v/>
      </c>
      <c r="X341" t="str">
        <f>IFERROR(VLOOKUP(Funde_observations_osservazioni!R344,Table6_Subgrob[],2,FALSE)&amp;"","")</f>
        <v/>
      </c>
      <c r="Y341" t="str">
        <f>IFERROR(VLOOKUP(Funde_observations_osservazioni!S344,#REF!,2,FALSE)&amp;"", "")</f>
        <v/>
      </c>
      <c r="Z341" t="str">
        <f ca="1">IFERROR(VLOOKUP(Funde_observations_osservazioni!W344,Table245_Host_tree[],2,FALSE)&amp;"", "")</f>
        <v/>
      </c>
      <c r="AA341" t="str">
        <f>TRIM(Funde_observations_osservazioni!X344)</f>
        <v/>
      </c>
      <c r="AB341" t="str">
        <f>TRIM(Funde_observations_osservazioni!Y344)</f>
        <v/>
      </c>
      <c r="AC341" t="str">
        <f ca="1">IFERROR(VLOOKUP(Funde_observations_osservazioni!T344,Holzabgr_mapping,2,FALSE)&amp;"", "")</f>
        <v/>
      </c>
      <c r="AD341" t="str">
        <f ca="1">IFERROR(VLOOKUP(Funde_observations_osservazioni!U344,Holzqual_mapping,2,FALSE)&amp;"", "")</f>
        <v/>
      </c>
      <c r="AE341" t="str">
        <f ca="1">IFERROR(VLOOKUP(Funde_observations_osservazioni!Z344,Table24_Near_tree[],2,FALSE)&amp;"", "")</f>
        <v/>
      </c>
      <c r="AF341" t="str">
        <f ca="1">IFERROR(VLOOKUP(Funde_observations_osservazioni!AA344,Table24_Near_tree[],2,FALSE)&amp;"", "")</f>
        <v/>
      </c>
      <c r="AG341" t="str">
        <f ca="1">IFERROR(VLOOKUP(Funde_observations_osservazioni!AB344,Table24_Near_tree[],2,FALSE)&amp;"", "")</f>
        <v/>
      </c>
      <c r="AH341" t="str">
        <f ca="1">IFERROR(VLOOKUP(Funde_observations_osservazioni!AC344,Anzfrk_mapping,2,FALSE)&amp;"", "")</f>
        <v/>
      </c>
      <c r="AI341" t="str">
        <f ca="1">IFERROR(VLOOKUP(Funde_observations_osservazioni!AD344,Sex_stage_mapping,2,FALSE)&amp;"", "")</f>
        <v/>
      </c>
      <c r="AJ341" t="str">
        <f ca="1">IFERROR(VLOOKUP(Funde_observations_osservazioni!AE344,Rust_spore_type_mapping,2,FALSE)&amp;"", "")</f>
        <v/>
      </c>
      <c r="AK341" t="str">
        <f>TRIM(Funde_observations_osservazioni!AU344)</f>
        <v/>
      </c>
      <c r="AL341" t="str">
        <f>TRIM( Funde_observations_osservazioni!AH344)</f>
        <v/>
      </c>
      <c r="AM341" t="str">
        <f>TRIM(Funde_observations_osservazioni!AI344)</f>
        <v/>
      </c>
      <c r="AN341" t="str">
        <f ca="1">IFERROR(VLOOKUP(Funde_observations_osservazioni!AG344,Table28_Herbaria[],2,FALSE)&amp;"", "")</f>
        <v/>
      </c>
      <c r="AO341" t="str">
        <f ca="1">IFERROR(VLOOKUP(Funde_observations_osservazioni!AF344,Beleg_mapping,2,FALSE)&amp;"","")</f>
        <v/>
      </c>
      <c r="AP341" t="str">
        <f>IFERROR(VLOOKUP(Funde_observations_osservazioni!AJ344,Tabelle10_literature[],2,FALSE)&amp;"", "")</f>
        <v/>
      </c>
      <c r="AQ341" t="str">
        <f>TRIM(Funde_observations_osservazioni!AV344)</f>
        <v/>
      </c>
      <c r="AR341" t="str">
        <f ca="1">IFERROR(VLOOKUP(Funde_observations_osservazioni!AK344,Rest_mapping,2,0)&amp;"","")</f>
        <v/>
      </c>
      <c r="AS341" t="str">
        <f ca="1">IFERROR(VLOOKUP(Funde_observations_osservazioni!AL344,Oeff_privat_mapping,2,0)&amp;"","")</f>
        <v/>
      </c>
      <c r="AT341" t="str">
        <f ca="1">IFERROR(VLOOKUP(Funde_observations_osservazioni!AM344,Namen_pub_mapping,2,0)&amp;"","")</f>
        <v/>
      </c>
    </row>
    <row r="342" spans="2:46" x14ac:dyDescent="0.45">
      <c r="B342" t="str">
        <f>TRIM(Funde_observations_osservazioni!B345)</f>
        <v/>
      </c>
      <c r="C342" t="str">
        <f>TRIM(Funde_observations_osservazioni!C345)</f>
        <v/>
      </c>
      <c r="D342" t="str">
        <f>TRIM(Funde_observations_osservazioni!D345)</f>
        <v/>
      </c>
      <c r="E342" t="str">
        <f>TRIM(Funde_observations_osservazioni!AN345)</f>
        <v/>
      </c>
      <c r="F342" t="str">
        <f>TRIM(Funde_observations_osservazioni!AO345)</f>
        <v/>
      </c>
      <c r="G342" t="str">
        <f>TRIM(Funde_observations_osservazioni!AP345)</f>
        <v/>
      </c>
      <c r="H342" t="str">
        <f>TRIM(Funde_observations_osservazioni!AQ345)</f>
        <v/>
      </c>
      <c r="I342" t="str">
        <f>TRIM(Funde_observations_osservazioni!AR345)</f>
        <v/>
      </c>
      <c r="J342" t="str">
        <f>TRIM(Funde_observations_osservazioni!AS345)</f>
        <v/>
      </c>
      <c r="K342" t="str">
        <f>IFERROR(VLOOKUP(Funde_observations_osservazioni!E345,Table31_Praezis[], 2, FALSE)&amp;"", "")</f>
        <v/>
      </c>
      <c r="L342" t="str">
        <f>TRIM(Funde_observations_osservazioni!AT345)</f>
        <v/>
      </c>
      <c r="M342" t="str">
        <f>TRIM(Funde_observations_osservazioni!F345)</f>
        <v/>
      </c>
      <c r="N342" t="str">
        <f>TRIM(Funde_observations_osservazioni!G345)</f>
        <v/>
      </c>
      <c r="O342" t="str">
        <f>TRIM(Funde_observations_osservazioni!H345)</f>
        <v/>
      </c>
      <c r="P342" s="161" t="str">
        <f>IF(Funde_observations_osservazioni!I345=0, "", TEXT(Funde_observations_osservazioni!I345,"dd/mm/yyyy"))</f>
        <v/>
      </c>
      <c r="Q342" t="str">
        <f>IFERROR(VLOOKUP(Funde_observations_osservazioni!J345,Table32_Datkante[],2,FALSE)&amp;"",  "")</f>
        <v/>
      </c>
      <c r="R342" t="str">
        <f>Funde_observations_osservazioni!K345&amp;""</f>
        <v/>
      </c>
      <c r="S342" t="str">
        <f>Funde_observations_osservazioni!L345&amp;""</f>
        <v/>
      </c>
      <c r="T342" t="str">
        <f>Funde_observations_osservazioni!N345&amp;""</f>
        <v/>
      </c>
      <c r="U342" t="str">
        <f>Funde_observations_osservazioni!O345&amp;""</f>
        <v/>
      </c>
      <c r="V342" t="str">
        <f>Funde_observations_osservazioni!P345&amp;""</f>
        <v/>
      </c>
      <c r="W342" t="str">
        <f ca="1">IFERROR(VLOOKUP(Funde_observations_osservazioni!V345,Table30_Delarze[],2,FALSE)&amp;"", "")</f>
        <v/>
      </c>
      <c r="X342" t="str">
        <f>IFERROR(VLOOKUP(Funde_observations_osservazioni!R345,Table6_Subgrob[],2,FALSE)&amp;"","")</f>
        <v/>
      </c>
      <c r="Y342" t="str">
        <f>IFERROR(VLOOKUP(Funde_observations_osservazioni!S345,#REF!,2,FALSE)&amp;"", "")</f>
        <v/>
      </c>
      <c r="Z342" t="str">
        <f ca="1">IFERROR(VLOOKUP(Funde_observations_osservazioni!W345,Table245_Host_tree[],2,FALSE)&amp;"", "")</f>
        <v/>
      </c>
      <c r="AA342" t="str">
        <f>TRIM(Funde_observations_osservazioni!X345)</f>
        <v/>
      </c>
      <c r="AB342" t="str">
        <f>TRIM(Funde_observations_osservazioni!Y345)</f>
        <v/>
      </c>
      <c r="AC342" t="str">
        <f ca="1">IFERROR(VLOOKUP(Funde_observations_osservazioni!T345,Holzabgr_mapping,2,FALSE)&amp;"", "")</f>
        <v/>
      </c>
      <c r="AD342" t="str">
        <f ca="1">IFERROR(VLOOKUP(Funde_observations_osservazioni!U345,Holzqual_mapping,2,FALSE)&amp;"", "")</f>
        <v/>
      </c>
      <c r="AE342" t="str">
        <f ca="1">IFERROR(VLOOKUP(Funde_observations_osservazioni!Z345,Table24_Near_tree[],2,FALSE)&amp;"", "")</f>
        <v/>
      </c>
      <c r="AF342" t="str">
        <f ca="1">IFERROR(VLOOKUP(Funde_observations_osservazioni!AA345,Table24_Near_tree[],2,FALSE)&amp;"", "")</f>
        <v/>
      </c>
      <c r="AG342" t="str">
        <f ca="1">IFERROR(VLOOKUP(Funde_observations_osservazioni!AB345,Table24_Near_tree[],2,FALSE)&amp;"", "")</f>
        <v/>
      </c>
      <c r="AH342" t="str">
        <f ca="1">IFERROR(VLOOKUP(Funde_observations_osservazioni!AC345,Anzfrk_mapping,2,FALSE)&amp;"", "")</f>
        <v/>
      </c>
      <c r="AI342" t="str">
        <f ca="1">IFERROR(VLOOKUP(Funde_observations_osservazioni!AD345,Sex_stage_mapping,2,FALSE)&amp;"", "")</f>
        <v/>
      </c>
      <c r="AJ342" t="str">
        <f ca="1">IFERROR(VLOOKUP(Funde_observations_osservazioni!AE345,Rust_spore_type_mapping,2,FALSE)&amp;"", "")</f>
        <v/>
      </c>
      <c r="AK342" t="str">
        <f>TRIM(Funde_observations_osservazioni!AU345)</f>
        <v/>
      </c>
      <c r="AL342" t="str">
        <f>TRIM( Funde_observations_osservazioni!AH345)</f>
        <v/>
      </c>
      <c r="AM342" t="str">
        <f>TRIM(Funde_observations_osservazioni!AI345)</f>
        <v/>
      </c>
      <c r="AN342" t="str">
        <f ca="1">IFERROR(VLOOKUP(Funde_observations_osservazioni!AG345,Table28_Herbaria[],2,FALSE)&amp;"", "")</f>
        <v/>
      </c>
      <c r="AO342" t="str">
        <f ca="1">IFERROR(VLOOKUP(Funde_observations_osservazioni!AF345,Beleg_mapping,2,FALSE)&amp;"","")</f>
        <v/>
      </c>
      <c r="AP342" t="str">
        <f>IFERROR(VLOOKUP(Funde_observations_osservazioni!AJ345,Tabelle10_literature[],2,FALSE)&amp;"", "")</f>
        <v/>
      </c>
      <c r="AQ342" t="str">
        <f>TRIM(Funde_observations_osservazioni!AV345)</f>
        <v/>
      </c>
      <c r="AR342" t="str">
        <f ca="1">IFERROR(VLOOKUP(Funde_observations_osservazioni!AK345,Rest_mapping,2,0)&amp;"","")</f>
        <v/>
      </c>
      <c r="AS342" t="str">
        <f ca="1">IFERROR(VLOOKUP(Funde_observations_osservazioni!AL345,Oeff_privat_mapping,2,0)&amp;"","")</f>
        <v/>
      </c>
      <c r="AT342" t="str">
        <f ca="1">IFERROR(VLOOKUP(Funde_observations_osservazioni!AM345,Namen_pub_mapping,2,0)&amp;"","")</f>
        <v/>
      </c>
    </row>
    <row r="343" spans="2:46" x14ac:dyDescent="0.45">
      <c r="B343" t="str">
        <f>TRIM(Funde_observations_osservazioni!B346)</f>
        <v/>
      </c>
      <c r="C343" t="str">
        <f>TRIM(Funde_observations_osservazioni!C346)</f>
        <v/>
      </c>
      <c r="D343" t="str">
        <f>TRIM(Funde_observations_osservazioni!D346)</f>
        <v/>
      </c>
      <c r="E343" t="str">
        <f>TRIM(Funde_observations_osservazioni!AN346)</f>
        <v/>
      </c>
      <c r="F343" t="str">
        <f>TRIM(Funde_observations_osservazioni!AO346)</f>
        <v/>
      </c>
      <c r="G343" t="str">
        <f>TRIM(Funde_observations_osservazioni!AP346)</f>
        <v/>
      </c>
      <c r="H343" t="str">
        <f>TRIM(Funde_observations_osservazioni!AQ346)</f>
        <v/>
      </c>
      <c r="I343" t="str">
        <f>TRIM(Funde_observations_osservazioni!AR346)</f>
        <v/>
      </c>
      <c r="J343" t="str">
        <f>TRIM(Funde_observations_osservazioni!AS346)</f>
        <v/>
      </c>
      <c r="K343" t="str">
        <f>IFERROR(VLOOKUP(Funde_observations_osservazioni!E346,Table31_Praezis[], 2, FALSE)&amp;"", "")</f>
        <v/>
      </c>
      <c r="L343" t="str">
        <f>TRIM(Funde_observations_osservazioni!AT346)</f>
        <v/>
      </c>
      <c r="M343" t="str">
        <f>TRIM(Funde_observations_osservazioni!F346)</f>
        <v/>
      </c>
      <c r="N343" t="str">
        <f>TRIM(Funde_observations_osservazioni!G346)</f>
        <v/>
      </c>
      <c r="O343" t="str">
        <f>TRIM(Funde_observations_osservazioni!H346)</f>
        <v/>
      </c>
      <c r="P343" s="161" t="str">
        <f>IF(Funde_observations_osservazioni!I346=0, "", TEXT(Funde_observations_osservazioni!I346,"dd/mm/yyyy"))</f>
        <v/>
      </c>
      <c r="Q343" t="str">
        <f>IFERROR(VLOOKUP(Funde_observations_osservazioni!J346,Table32_Datkante[],2,FALSE)&amp;"",  "")</f>
        <v/>
      </c>
      <c r="R343" t="str">
        <f>Funde_observations_osservazioni!K346&amp;""</f>
        <v/>
      </c>
      <c r="S343" t="str">
        <f>Funde_observations_osservazioni!L346&amp;""</f>
        <v/>
      </c>
      <c r="T343" t="str">
        <f>Funde_observations_osservazioni!N346&amp;""</f>
        <v/>
      </c>
      <c r="U343" t="str">
        <f>Funde_observations_osservazioni!O346&amp;""</f>
        <v/>
      </c>
      <c r="V343" t="str">
        <f>Funde_observations_osservazioni!P346&amp;""</f>
        <v/>
      </c>
      <c r="W343" t="str">
        <f ca="1">IFERROR(VLOOKUP(Funde_observations_osservazioni!V346,Table30_Delarze[],2,FALSE)&amp;"", "")</f>
        <v/>
      </c>
      <c r="X343" t="str">
        <f>IFERROR(VLOOKUP(Funde_observations_osservazioni!R346,Table6_Subgrob[],2,FALSE)&amp;"","")</f>
        <v/>
      </c>
      <c r="Y343" t="str">
        <f>IFERROR(VLOOKUP(Funde_observations_osservazioni!S346,#REF!,2,FALSE)&amp;"", "")</f>
        <v/>
      </c>
      <c r="Z343" t="str">
        <f ca="1">IFERROR(VLOOKUP(Funde_observations_osservazioni!W346,Table245_Host_tree[],2,FALSE)&amp;"", "")</f>
        <v/>
      </c>
      <c r="AA343" t="str">
        <f>TRIM(Funde_observations_osservazioni!X346)</f>
        <v/>
      </c>
      <c r="AB343" t="str">
        <f>TRIM(Funde_observations_osservazioni!Y346)</f>
        <v/>
      </c>
      <c r="AC343" t="str">
        <f ca="1">IFERROR(VLOOKUP(Funde_observations_osservazioni!T346,Holzabgr_mapping,2,FALSE)&amp;"", "")</f>
        <v/>
      </c>
      <c r="AD343" t="str">
        <f ca="1">IFERROR(VLOOKUP(Funde_observations_osservazioni!U346,Holzqual_mapping,2,FALSE)&amp;"", "")</f>
        <v/>
      </c>
      <c r="AE343" t="str">
        <f ca="1">IFERROR(VLOOKUP(Funde_observations_osservazioni!Z346,Table24_Near_tree[],2,FALSE)&amp;"", "")</f>
        <v/>
      </c>
      <c r="AF343" t="str">
        <f ca="1">IFERROR(VLOOKUP(Funde_observations_osservazioni!AA346,Table24_Near_tree[],2,FALSE)&amp;"", "")</f>
        <v/>
      </c>
      <c r="AG343" t="str">
        <f ca="1">IFERROR(VLOOKUP(Funde_observations_osservazioni!AB346,Table24_Near_tree[],2,FALSE)&amp;"", "")</f>
        <v/>
      </c>
      <c r="AH343" t="str">
        <f ca="1">IFERROR(VLOOKUP(Funde_observations_osservazioni!AC346,Anzfrk_mapping,2,FALSE)&amp;"", "")</f>
        <v/>
      </c>
      <c r="AI343" t="str">
        <f ca="1">IFERROR(VLOOKUP(Funde_observations_osservazioni!AD346,Sex_stage_mapping,2,FALSE)&amp;"", "")</f>
        <v/>
      </c>
      <c r="AJ343" t="str">
        <f ca="1">IFERROR(VLOOKUP(Funde_observations_osservazioni!AE346,Rust_spore_type_mapping,2,FALSE)&amp;"", "")</f>
        <v/>
      </c>
      <c r="AK343" t="str">
        <f>TRIM(Funde_observations_osservazioni!AU346)</f>
        <v/>
      </c>
      <c r="AL343" t="str">
        <f>TRIM( Funde_observations_osservazioni!AH346)</f>
        <v/>
      </c>
      <c r="AM343" t="str">
        <f>TRIM(Funde_observations_osservazioni!AI346)</f>
        <v/>
      </c>
      <c r="AN343" t="str">
        <f ca="1">IFERROR(VLOOKUP(Funde_observations_osservazioni!AG346,Table28_Herbaria[],2,FALSE)&amp;"", "")</f>
        <v/>
      </c>
      <c r="AO343" t="str">
        <f ca="1">IFERROR(VLOOKUP(Funde_observations_osservazioni!AF346,Beleg_mapping,2,FALSE)&amp;"","")</f>
        <v/>
      </c>
      <c r="AP343" t="str">
        <f>IFERROR(VLOOKUP(Funde_observations_osservazioni!AJ346,Tabelle10_literature[],2,FALSE)&amp;"", "")</f>
        <v/>
      </c>
      <c r="AQ343" t="str">
        <f>TRIM(Funde_observations_osservazioni!AV346)</f>
        <v/>
      </c>
      <c r="AR343" t="str">
        <f ca="1">IFERROR(VLOOKUP(Funde_observations_osservazioni!AK346,Rest_mapping,2,0)&amp;"","")</f>
        <v/>
      </c>
      <c r="AS343" t="str">
        <f ca="1">IFERROR(VLOOKUP(Funde_observations_osservazioni!AL346,Oeff_privat_mapping,2,0)&amp;"","")</f>
        <v/>
      </c>
      <c r="AT343" t="str">
        <f ca="1">IFERROR(VLOOKUP(Funde_observations_osservazioni!AM346,Namen_pub_mapping,2,0)&amp;"","")</f>
        <v/>
      </c>
    </row>
    <row r="344" spans="2:46" x14ac:dyDescent="0.45">
      <c r="B344" t="str">
        <f>TRIM(Funde_observations_osservazioni!B347)</f>
        <v/>
      </c>
      <c r="C344" t="str">
        <f>TRIM(Funde_observations_osservazioni!C347)</f>
        <v/>
      </c>
      <c r="D344" t="str">
        <f>TRIM(Funde_observations_osservazioni!D347)</f>
        <v/>
      </c>
      <c r="E344" t="str">
        <f>TRIM(Funde_observations_osservazioni!AN347)</f>
        <v/>
      </c>
      <c r="F344" t="str">
        <f>TRIM(Funde_observations_osservazioni!AO347)</f>
        <v/>
      </c>
      <c r="G344" t="str">
        <f>TRIM(Funde_observations_osservazioni!AP347)</f>
        <v/>
      </c>
      <c r="H344" t="str">
        <f>TRIM(Funde_observations_osservazioni!AQ347)</f>
        <v/>
      </c>
      <c r="I344" t="str">
        <f>TRIM(Funde_observations_osservazioni!AR347)</f>
        <v/>
      </c>
      <c r="J344" t="str">
        <f>TRIM(Funde_observations_osservazioni!AS347)</f>
        <v/>
      </c>
      <c r="K344" t="str">
        <f>IFERROR(VLOOKUP(Funde_observations_osservazioni!E347,Table31_Praezis[], 2, FALSE)&amp;"", "")</f>
        <v/>
      </c>
      <c r="L344" t="str">
        <f>TRIM(Funde_observations_osservazioni!AT347)</f>
        <v/>
      </c>
      <c r="M344" t="str">
        <f>TRIM(Funde_observations_osservazioni!F347)</f>
        <v/>
      </c>
      <c r="N344" t="str">
        <f>TRIM(Funde_observations_osservazioni!G347)</f>
        <v/>
      </c>
      <c r="O344" t="str">
        <f>TRIM(Funde_observations_osservazioni!H347)</f>
        <v/>
      </c>
      <c r="P344" s="161" t="str">
        <f>IF(Funde_observations_osservazioni!I347=0, "", TEXT(Funde_observations_osservazioni!I347,"dd/mm/yyyy"))</f>
        <v/>
      </c>
      <c r="Q344" t="str">
        <f>IFERROR(VLOOKUP(Funde_observations_osservazioni!J347,Table32_Datkante[],2,FALSE)&amp;"",  "")</f>
        <v/>
      </c>
      <c r="R344" t="str">
        <f>Funde_observations_osservazioni!K347&amp;""</f>
        <v/>
      </c>
      <c r="S344" t="str">
        <f>Funde_observations_osservazioni!L347&amp;""</f>
        <v/>
      </c>
      <c r="T344" t="str">
        <f>Funde_observations_osservazioni!N347&amp;""</f>
        <v/>
      </c>
      <c r="U344" t="str">
        <f>Funde_observations_osservazioni!O347&amp;""</f>
        <v/>
      </c>
      <c r="V344" t="str">
        <f>Funde_observations_osservazioni!P347&amp;""</f>
        <v/>
      </c>
      <c r="W344" t="str">
        <f ca="1">IFERROR(VLOOKUP(Funde_observations_osservazioni!V347,Table30_Delarze[],2,FALSE)&amp;"", "")</f>
        <v/>
      </c>
      <c r="X344" t="str">
        <f>IFERROR(VLOOKUP(Funde_observations_osservazioni!R347,Table6_Subgrob[],2,FALSE)&amp;"","")</f>
        <v/>
      </c>
      <c r="Y344" t="str">
        <f>IFERROR(VLOOKUP(Funde_observations_osservazioni!S347,#REF!,2,FALSE)&amp;"", "")</f>
        <v/>
      </c>
      <c r="Z344" t="str">
        <f ca="1">IFERROR(VLOOKUP(Funde_observations_osservazioni!W347,Table245_Host_tree[],2,FALSE)&amp;"", "")</f>
        <v/>
      </c>
      <c r="AA344" t="str">
        <f>TRIM(Funde_observations_osservazioni!X347)</f>
        <v/>
      </c>
      <c r="AB344" t="str">
        <f>TRIM(Funde_observations_osservazioni!Y347)</f>
        <v/>
      </c>
      <c r="AC344" t="str">
        <f ca="1">IFERROR(VLOOKUP(Funde_observations_osservazioni!T347,Holzabgr_mapping,2,FALSE)&amp;"", "")</f>
        <v/>
      </c>
      <c r="AD344" t="str">
        <f ca="1">IFERROR(VLOOKUP(Funde_observations_osservazioni!U347,Holzqual_mapping,2,FALSE)&amp;"", "")</f>
        <v/>
      </c>
      <c r="AE344" t="str">
        <f ca="1">IFERROR(VLOOKUP(Funde_observations_osservazioni!Z347,Table24_Near_tree[],2,FALSE)&amp;"", "")</f>
        <v/>
      </c>
      <c r="AF344" t="str">
        <f ca="1">IFERROR(VLOOKUP(Funde_observations_osservazioni!AA347,Table24_Near_tree[],2,FALSE)&amp;"", "")</f>
        <v/>
      </c>
      <c r="AG344" t="str">
        <f ca="1">IFERROR(VLOOKUP(Funde_observations_osservazioni!AB347,Table24_Near_tree[],2,FALSE)&amp;"", "")</f>
        <v/>
      </c>
      <c r="AH344" t="str">
        <f ca="1">IFERROR(VLOOKUP(Funde_observations_osservazioni!AC347,Anzfrk_mapping,2,FALSE)&amp;"", "")</f>
        <v/>
      </c>
      <c r="AI344" t="str">
        <f ca="1">IFERROR(VLOOKUP(Funde_observations_osservazioni!AD347,Sex_stage_mapping,2,FALSE)&amp;"", "")</f>
        <v/>
      </c>
      <c r="AJ344" t="str">
        <f ca="1">IFERROR(VLOOKUP(Funde_observations_osservazioni!AE347,Rust_spore_type_mapping,2,FALSE)&amp;"", "")</f>
        <v/>
      </c>
      <c r="AK344" t="str">
        <f>TRIM(Funde_observations_osservazioni!AU347)</f>
        <v/>
      </c>
      <c r="AL344" t="str">
        <f>TRIM( Funde_observations_osservazioni!AH347)</f>
        <v/>
      </c>
      <c r="AM344" t="str">
        <f>TRIM(Funde_observations_osservazioni!AI347)</f>
        <v/>
      </c>
      <c r="AN344" t="str">
        <f ca="1">IFERROR(VLOOKUP(Funde_observations_osservazioni!AG347,Table28_Herbaria[],2,FALSE)&amp;"", "")</f>
        <v/>
      </c>
      <c r="AO344" t="str">
        <f ca="1">IFERROR(VLOOKUP(Funde_observations_osservazioni!AF347,Beleg_mapping,2,FALSE)&amp;"","")</f>
        <v/>
      </c>
      <c r="AP344" t="str">
        <f>IFERROR(VLOOKUP(Funde_observations_osservazioni!AJ347,Tabelle10_literature[],2,FALSE)&amp;"", "")</f>
        <v/>
      </c>
      <c r="AQ344" t="str">
        <f>TRIM(Funde_observations_osservazioni!AV347)</f>
        <v/>
      </c>
      <c r="AR344" t="str">
        <f ca="1">IFERROR(VLOOKUP(Funde_observations_osservazioni!AK347,Rest_mapping,2,0)&amp;"","")</f>
        <v/>
      </c>
      <c r="AS344" t="str">
        <f ca="1">IFERROR(VLOOKUP(Funde_observations_osservazioni!AL347,Oeff_privat_mapping,2,0)&amp;"","")</f>
        <v/>
      </c>
      <c r="AT344" t="str">
        <f ca="1">IFERROR(VLOOKUP(Funde_observations_osservazioni!AM347,Namen_pub_mapping,2,0)&amp;"","")</f>
        <v/>
      </c>
    </row>
    <row r="345" spans="2:46" x14ac:dyDescent="0.45">
      <c r="B345" t="str">
        <f>TRIM(Funde_observations_osservazioni!B348)</f>
        <v/>
      </c>
      <c r="C345" t="str">
        <f>TRIM(Funde_observations_osservazioni!C348)</f>
        <v/>
      </c>
      <c r="D345" t="str">
        <f>TRIM(Funde_observations_osservazioni!D348)</f>
        <v/>
      </c>
      <c r="E345" t="str">
        <f>TRIM(Funde_observations_osservazioni!AN348)</f>
        <v/>
      </c>
      <c r="F345" t="str">
        <f>TRIM(Funde_observations_osservazioni!AO348)</f>
        <v/>
      </c>
      <c r="G345" t="str">
        <f>TRIM(Funde_observations_osservazioni!AP348)</f>
        <v/>
      </c>
      <c r="H345" t="str">
        <f>TRIM(Funde_observations_osservazioni!AQ348)</f>
        <v/>
      </c>
      <c r="I345" t="str">
        <f>TRIM(Funde_observations_osservazioni!AR348)</f>
        <v/>
      </c>
      <c r="J345" t="str">
        <f>TRIM(Funde_observations_osservazioni!AS348)</f>
        <v/>
      </c>
      <c r="K345" t="str">
        <f>IFERROR(VLOOKUP(Funde_observations_osservazioni!E348,Table31_Praezis[], 2, FALSE)&amp;"", "")</f>
        <v/>
      </c>
      <c r="L345" t="str">
        <f>TRIM(Funde_observations_osservazioni!AT348)</f>
        <v/>
      </c>
      <c r="M345" t="str">
        <f>TRIM(Funde_observations_osservazioni!F348)</f>
        <v/>
      </c>
      <c r="N345" t="str">
        <f>TRIM(Funde_observations_osservazioni!G348)</f>
        <v/>
      </c>
      <c r="O345" t="str">
        <f>TRIM(Funde_observations_osservazioni!H348)</f>
        <v/>
      </c>
      <c r="P345" s="161" t="str">
        <f>IF(Funde_observations_osservazioni!I348=0, "", TEXT(Funde_observations_osservazioni!I348,"dd/mm/yyyy"))</f>
        <v/>
      </c>
      <c r="Q345" t="str">
        <f>IFERROR(VLOOKUP(Funde_observations_osservazioni!J348,Table32_Datkante[],2,FALSE)&amp;"",  "")</f>
        <v/>
      </c>
      <c r="R345" t="str">
        <f>Funde_observations_osservazioni!K348&amp;""</f>
        <v/>
      </c>
      <c r="S345" t="str">
        <f>Funde_observations_osservazioni!L348&amp;""</f>
        <v/>
      </c>
      <c r="T345" t="str">
        <f>Funde_observations_osservazioni!N348&amp;""</f>
        <v/>
      </c>
      <c r="U345" t="str">
        <f>Funde_observations_osservazioni!O348&amp;""</f>
        <v/>
      </c>
      <c r="V345" t="str">
        <f>Funde_observations_osservazioni!P348&amp;""</f>
        <v/>
      </c>
      <c r="W345" t="str">
        <f ca="1">IFERROR(VLOOKUP(Funde_observations_osservazioni!V348,Table30_Delarze[],2,FALSE)&amp;"", "")</f>
        <v/>
      </c>
      <c r="X345" t="str">
        <f>IFERROR(VLOOKUP(Funde_observations_osservazioni!R348,Table6_Subgrob[],2,FALSE)&amp;"","")</f>
        <v/>
      </c>
      <c r="Y345" t="str">
        <f>IFERROR(VLOOKUP(Funde_observations_osservazioni!S348,#REF!,2,FALSE)&amp;"", "")</f>
        <v/>
      </c>
      <c r="Z345" t="str">
        <f ca="1">IFERROR(VLOOKUP(Funde_observations_osservazioni!W348,Table245_Host_tree[],2,FALSE)&amp;"", "")</f>
        <v/>
      </c>
      <c r="AA345" t="str">
        <f>TRIM(Funde_observations_osservazioni!X348)</f>
        <v/>
      </c>
      <c r="AB345" t="str">
        <f>TRIM(Funde_observations_osservazioni!Y348)</f>
        <v/>
      </c>
      <c r="AC345" t="str">
        <f ca="1">IFERROR(VLOOKUP(Funde_observations_osservazioni!T348,Holzabgr_mapping,2,FALSE)&amp;"", "")</f>
        <v/>
      </c>
      <c r="AD345" t="str">
        <f ca="1">IFERROR(VLOOKUP(Funde_observations_osservazioni!U348,Holzqual_mapping,2,FALSE)&amp;"", "")</f>
        <v/>
      </c>
      <c r="AE345" t="str">
        <f ca="1">IFERROR(VLOOKUP(Funde_observations_osservazioni!Z348,Table24_Near_tree[],2,FALSE)&amp;"", "")</f>
        <v/>
      </c>
      <c r="AF345" t="str">
        <f ca="1">IFERROR(VLOOKUP(Funde_observations_osservazioni!AA348,Table24_Near_tree[],2,FALSE)&amp;"", "")</f>
        <v/>
      </c>
      <c r="AG345" t="str">
        <f ca="1">IFERROR(VLOOKUP(Funde_observations_osservazioni!AB348,Table24_Near_tree[],2,FALSE)&amp;"", "")</f>
        <v/>
      </c>
      <c r="AH345" t="str">
        <f ca="1">IFERROR(VLOOKUP(Funde_observations_osservazioni!AC348,Anzfrk_mapping,2,FALSE)&amp;"", "")</f>
        <v/>
      </c>
      <c r="AI345" t="str">
        <f ca="1">IFERROR(VLOOKUP(Funde_observations_osservazioni!AD348,Sex_stage_mapping,2,FALSE)&amp;"", "")</f>
        <v/>
      </c>
      <c r="AJ345" t="str">
        <f ca="1">IFERROR(VLOOKUP(Funde_observations_osservazioni!AE348,Rust_spore_type_mapping,2,FALSE)&amp;"", "")</f>
        <v/>
      </c>
      <c r="AK345" t="str">
        <f>TRIM(Funde_observations_osservazioni!AU348)</f>
        <v/>
      </c>
      <c r="AL345" t="str">
        <f>TRIM( Funde_observations_osservazioni!AH348)</f>
        <v/>
      </c>
      <c r="AM345" t="str">
        <f>TRIM(Funde_observations_osservazioni!AI348)</f>
        <v/>
      </c>
      <c r="AN345" t="str">
        <f ca="1">IFERROR(VLOOKUP(Funde_observations_osservazioni!AG348,Table28_Herbaria[],2,FALSE)&amp;"", "")</f>
        <v/>
      </c>
      <c r="AO345" t="str">
        <f ca="1">IFERROR(VLOOKUP(Funde_observations_osservazioni!AF348,Beleg_mapping,2,FALSE)&amp;"","")</f>
        <v/>
      </c>
      <c r="AP345" t="str">
        <f>IFERROR(VLOOKUP(Funde_observations_osservazioni!AJ348,Tabelle10_literature[],2,FALSE)&amp;"", "")</f>
        <v/>
      </c>
      <c r="AQ345" t="str">
        <f>TRIM(Funde_observations_osservazioni!AV348)</f>
        <v/>
      </c>
      <c r="AR345" t="str">
        <f ca="1">IFERROR(VLOOKUP(Funde_observations_osservazioni!AK348,Rest_mapping,2,0)&amp;"","")</f>
        <v/>
      </c>
      <c r="AS345" t="str">
        <f ca="1">IFERROR(VLOOKUP(Funde_observations_osservazioni!AL348,Oeff_privat_mapping,2,0)&amp;"","")</f>
        <v/>
      </c>
      <c r="AT345" t="str">
        <f ca="1">IFERROR(VLOOKUP(Funde_observations_osservazioni!AM348,Namen_pub_mapping,2,0)&amp;"","")</f>
        <v/>
      </c>
    </row>
    <row r="346" spans="2:46" x14ac:dyDescent="0.45">
      <c r="B346" t="str">
        <f>TRIM(Funde_observations_osservazioni!B349)</f>
        <v/>
      </c>
      <c r="C346" t="str">
        <f>TRIM(Funde_observations_osservazioni!C349)</f>
        <v/>
      </c>
      <c r="D346" t="str">
        <f>TRIM(Funde_observations_osservazioni!D349)</f>
        <v/>
      </c>
      <c r="E346" t="str">
        <f>TRIM(Funde_observations_osservazioni!AN349)</f>
        <v/>
      </c>
      <c r="F346" t="str">
        <f>TRIM(Funde_observations_osservazioni!AO349)</f>
        <v/>
      </c>
      <c r="G346" t="str">
        <f>TRIM(Funde_observations_osservazioni!AP349)</f>
        <v/>
      </c>
      <c r="H346" t="str">
        <f>TRIM(Funde_observations_osservazioni!AQ349)</f>
        <v/>
      </c>
      <c r="I346" t="str">
        <f>TRIM(Funde_observations_osservazioni!AR349)</f>
        <v/>
      </c>
      <c r="J346" t="str">
        <f>TRIM(Funde_observations_osservazioni!AS349)</f>
        <v/>
      </c>
      <c r="K346" t="str">
        <f>IFERROR(VLOOKUP(Funde_observations_osservazioni!E349,Table31_Praezis[], 2, FALSE)&amp;"", "")</f>
        <v/>
      </c>
      <c r="L346" t="str">
        <f>TRIM(Funde_observations_osservazioni!AT349)</f>
        <v/>
      </c>
      <c r="M346" t="str">
        <f>TRIM(Funde_observations_osservazioni!F349)</f>
        <v/>
      </c>
      <c r="N346" t="str">
        <f>TRIM(Funde_observations_osservazioni!G349)</f>
        <v/>
      </c>
      <c r="O346" t="str">
        <f>TRIM(Funde_observations_osservazioni!H349)</f>
        <v/>
      </c>
      <c r="P346" s="161" t="str">
        <f>IF(Funde_observations_osservazioni!I349=0, "", TEXT(Funde_observations_osservazioni!I349,"dd/mm/yyyy"))</f>
        <v/>
      </c>
      <c r="Q346" t="str">
        <f>IFERROR(VLOOKUP(Funde_observations_osservazioni!J349,Table32_Datkante[],2,FALSE)&amp;"",  "")</f>
        <v/>
      </c>
      <c r="R346" t="str">
        <f>Funde_observations_osservazioni!K349&amp;""</f>
        <v/>
      </c>
      <c r="S346" t="str">
        <f>Funde_observations_osservazioni!L349&amp;""</f>
        <v/>
      </c>
      <c r="T346" t="str">
        <f>Funde_observations_osservazioni!N349&amp;""</f>
        <v/>
      </c>
      <c r="U346" t="str">
        <f>Funde_observations_osservazioni!O349&amp;""</f>
        <v/>
      </c>
      <c r="V346" t="str">
        <f>Funde_observations_osservazioni!P349&amp;""</f>
        <v/>
      </c>
      <c r="W346" t="str">
        <f ca="1">IFERROR(VLOOKUP(Funde_observations_osservazioni!V349,Table30_Delarze[],2,FALSE)&amp;"", "")</f>
        <v/>
      </c>
      <c r="X346" t="str">
        <f>IFERROR(VLOOKUP(Funde_observations_osservazioni!R349,Table6_Subgrob[],2,FALSE)&amp;"","")</f>
        <v/>
      </c>
      <c r="Y346" t="str">
        <f>IFERROR(VLOOKUP(Funde_observations_osservazioni!S349,#REF!,2,FALSE)&amp;"", "")</f>
        <v/>
      </c>
      <c r="Z346" t="str">
        <f ca="1">IFERROR(VLOOKUP(Funde_observations_osservazioni!W349,Table245_Host_tree[],2,FALSE)&amp;"", "")</f>
        <v/>
      </c>
      <c r="AA346" t="str">
        <f>TRIM(Funde_observations_osservazioni!X349)</f>
        <v/>
      </c>
      <c r="AB346" t="str">
        <f>TRIM(Funde_observations_osservazioni!Y349)</f>
        <v/>
      </c>
      <c r="AC346" t="str">
        <f ca="1">IFERROR(VLOOKUP(Funde_observations_osservazioni!T349,Holzabgr_mapping,2,FALSE)&amp;"", "")</f>
        <v/>
      </c>
      <c r="AD346" t="str">
        <f ca="1">IFERROR(VLOOKUP(Funde_observations_osservazioni!U349,Holzqual_mapping,2,FALSE)&amp;"", "")</f>
        <v/>
      </c>
      <c r="AE346" t="str">
        <f ca="1">IFERROR(VLOOKUP(Funde_observations_osservazioni!Z349,Table24_Near_tree[],2,FALSE)&amp;"", "")</f>
        <v/>
      </c>
      <c r="AF346" t="str">
        <f ca="1">IFERROR(VLOOKUP(Funde_observations_osservazioni!AA349,Table24_Near_tree[],2,FALSE)&amp;"", "")</f>
        <v/>
      </c>
      <c r="AG346" t="str">
        <f ca="1">IFERROR(VLOOKUP(Funde_observations_osservazioni!AB349,Table24_Near_tree[],2,FALSE)&amp;"", "")</f>
        <v/>
      </c>
      <c r="AH346" t="str">
        <f ca="1">IFERROR(VLOOKUP(Funde_observations_osservazioni!AC349,Anzfrk_mapping,2,FALSE)&amp;"", "")</f>
        <v/>
      </c>
      <c r="AI346" t="str">
        <f ca="1">IFERROR(VLOOKUP(Funde_observations_osservazioni!AD349,Sex_stage_mapping,2,FALSE)&amp;"", "")</f>
        <v/>
      </c>
      <c r="AJ346" t="str">
        <f ca="1">IFERROR(VLOOKUP(Funde_observations_osservazioni!AE349,Rust_spore_type_mapping,2,FALSE)&amp;"", "")</f>
        <v/>
      </c>
      <c r="AK346" t="str">
        <f>TRIM(Funde_observations_osservazioni!AU349)</f>
        <v/>
      </c>
      <c r="AL346" t="str">
        <f>TRIM( Funde_observations_osservazioni!AH349)</f>
        <v/>
      </c>
      <c r="AM346" t="str">
        <f>TRIM(Funde_observations_osservazioni!AI349)</f>
        <v/>
      </c>
      <c r="AN346" t="str">
        <f ca="1">IFERROR(VLOOKUP(Funde_observations_osservazioni!AG349,Table28_Herbaria[],2,FALSE)&amp;"", "")</f>
        <v/>
      </c>
      <c r="AO346" t="str">
        <f ca="1">IFERROR(VLOOKUP(Funde_observations_osservazioni!AF349,Beleg_mapping,2,FALSE)&amp;"","")</f>
        <v/>
      </c>
      <c r="AP346" t="str">
        <f>IFERROR(VLOOKUP(Funde_observations_osservazioni!AJ349,Tabelle10_literature[],2,FALSE)&amp;"", "")</f>
        <v/>
      </c>
      <c r="AQ346" t="str">
        <f>TRIM(Funde_observations_osservazioni!AV349)</f>
        <v/>
      </c>
      <c r="AR346" t="str">
        <f ca="1">IFERROR(VLOOKUP(Funde_observations_osservazioni!AK349,Rest_mapping,2,0)&amp;"","")</f>
        <v/>
      </c>
      <c r="AS346" t="str">
        <f ca="1">IFERROR(VLOOKUP(Funde_observations_osservazioni!AL349,Oeff_privat_mapping,2,0)&amp;"","")</f>
        <v/>
      </c>
      <c r="AT346" t="str">
        <f ca="1">IFERROR(VLOOKUP(Funde_observations_osservazioni!AM349,Namen_pub_mapping,2,0)&amp;"","")</f>
        <v/>
      </c>
    </row>
    <row r="347" spans="2:46" x14ac:dyDescent="0.45">
      <c r="B347" t="str">
        <f>TRIM(Funde_observations_osservazioni!B350)</f>
        <v/>
      </c>
      <c r="C347" t="str">
        <f>TRIM(Funde_observations_osservazioni!C350)</f>
        <v/>
      </c>
      <c r="D347" t="str">
        <f>TRIM(Funde_observations_osservazioni!D350)</f>
        <v/>
      </c>
      <c r="E347" t="str">
        <f>TRIM(Funde_observations_osservazioni!AN350)</f>
        <v/>
      </c>
      <c r="F347" t="str">
        <f>TRIM(Funde_observations_osservazioni!AO350)</f>
        <v/>
      </c>
      <c r="G347" t="str">
        <f>TRIM(Funde_observations_osservazioni!AP350)</f>
        <v/>
      </c>
      <c r="H347" t="str">
        <f>TRIM(Funde_observations_osservazioni!AQ350)</f>
        <v/>
      </c>
      <c r="I347" t="str">
        <f>TRIM(Funde_observations_osservazioni!AR350)</f>
        <v/>
      </c>
      <c r="J347" t="str">
        <f>TRIM(Funde_observations_osservazioni!AS350)</f>
        <v/>
      </c>
      <c r="K347" t="str">
        <f>IFERROR(VLOOKUP(Funde_observations_osservazioni!E350,Table31_Praezis[], 2, FALSE)&amp;"", "")</f>
        <v/>
      </c>
      <c r="L347" t="str">
        <f>TRIM(Funde_observations_osservazioni!AT350)</f>
        <v/>
      </c>
      <c r="M347" t="str">
        <f>TRIM(Funde_observations_osservazioni!F350)</f>
        <v/>
      </c>
      <c r="N347" t="str">
        <f>TRIM(Funde_observations_osservazioni!G350)</f>
        <v/>
      </c>
      <c r="O347" t="str">
        <f>TRIM(Funde_observations_osservazioni!H350)</f>
        <v/>
      </c>
      <c r="P347" s="161" t="str">
        <f>IF(Funde_observations_osservazioni!I350=0, "", TEXT(Funde_observations_osservazioni!I350,"dd/mm/yyyy"))</f>
        <v/>
      </c>
      <c r="Q347" t="str">
        <f>IFERROR(VLOOKUP(Funde_observations_osservazioni!J350,Table32_Datkante[],2,FALSE)&amp;"",  "")</f>
        <v/>
      </c>
      <c r="R347" t="str">
        <f>Funde_observations_osservazioni!K350&amp;""</f>
        <v/>
      </c>
      <c r="S347" t="str">
        <f>Funde_observations_osservazioni!L350&amp;""</f>
        <v/>
      </c>
      <c r="T347" t="str">
        <f>Funde_observations_osservazioni!N350&amp;""</f>
        <v/>
      </c>
      <c r="U347" t="str">
        <f>Funde_observations_osservazioni!O350&amp;""</f>
        <v/>
      </c>
      <c r="V347" t="str">
        <f>Funde_observations_osservazioni!P350&amp;""</f>
        <v/>
      </c>
      <c r="W347" t="str">
        <f ca="1">IFERROR(VLOOKUP(Funde_observations_osservazioni!V350,Table30_Delarze[],2,FALSE)&amp;"", "")</f>
        <v/>
      </c>
      <c r="X347" t="str">
        <f>IFERROR(VLOOKUP(Funde_observations_osservazioni!R350,Table6_Subgrob[],2,FALSE)&amp;"","")</f>
        <v/>
      </c>
      <c r="Y347" t="str">
        <f>IFERROR(VLOOKUP(Funde_observations_osservazioni!S350,#REF!,2,FALSE)&amp;"", "")</f>
        <v/>
      </c>
      <c r="Z347" t="str">
        <f ca="1">IFERROR(VLOOKUP(Funde_observations_osservazioni!W350,Table245_Host_tree[],2,FALSE)&amp;"", "")</f>
        <v/>
      </c>
      <c r="AA347" t="str">
        <f>TRIM(Funde_observations_osservazioni!X350)</f>
        <v/>
      </c>
      <c r="AB347" t="str">
        <f>TRIM(Funde_observations_osservazioni!Y350)</f>
        <v/>
      </c>
      <c r="AC347" t="str">
        <f ca="1">IFERROR(VLOOKUP(Funde_observations_osservazioni!T350,Holzabgr_mapping,2,FALSE)&amp;"", "")</f>
        <v/>
      </c>
      <c r="AD347" t="str">
        <f ca="1">IFERROR(VLOOKUP(Funde_observations_osservazioni!U350,Holzqual_mapping,2,FALSE)&amp;"", "")</f>
        <v/>
      </c>
      <c r="AE347" t="str">
        <f ca="1">IFERROR(VLOOKUP(Funde_observations_osservazioni!Z350,Table24_Near_tree[],2,FALSE)&amp;"", "")</f>
        <v/>
      </c>
      <c r="AF347" t="str">
        <f ca="1">IFERROR(VLOOKUP(Funde_observations_osservazioni!AA350,Table24_Near_tree[],2,FALSE)&amp;"", "")</f>
        <v/>
      </c>
      <c r="AG347" t="str">
        <f ca="1">IFERROR(VLOOKUP(Funde_observations_osservazioni!AB350,Table24_Near_tree[],2,FALSE)&amp;"", "")</f>
        <v/>
      </c>
      <c r="AH347" t="str">
        <f ca="1">IFERROR(VLOOKUP(Funde_observations_osservazioni!AC350,Anzfrk_mapping,2,FALSE)&amp;"", "")</f>
        <v/>
      </c>
      <c r="AI347" t="str">
        <f ca="1">IFERROR(VLOOKUP(Funde_observations_osservazioni!AD350,Sex_stage_mapping,2,FALSE)&amp;"", "")</f>
        <v/>
      </c>
      <c r="AJ347" t="str">
        <f ca="1">IFERROR(VLOOKUP(Funde_observations_osservazioni!AE350,Rust_spore_type_mapping,2,FALSE)&amp;"", "")</f>
        <v/>
      </c>
      <c r="AK347" t="str">
        <f>TRIM(Funde_observations_osservazioni!AU350)</f>
        <v/>
      </c>
      <c r="AL347" t="str">
        <f>TRIM( Funde_observations_osservazioni!AH350)</f>
        <v/>
      </c>
      <c r="AM347" t="str">
        <f>TRIM(Funde_observations_osservazioni!AI350)</f>
        <v/>
      </c>
      <c r="AN347" t="str">
        <f ca="1">IFERROR(VLOOKUP(Funde_observations_osservazioni!AG350,Table28_Herbaria[],2,FALSE)&amp;"", "")</f>
        <v/>
      </c>
      <c r="AO347" t="str">
        <f ca="1">IFERROR(VLOOKUP(Funde_observations_osservazioni!AF350,Beleg_mapping,2,FALSE)&amp;"","")</f>
        <v/>
      </c>
      <c r="AP347" t="str">
        <f>IFERROR(VLOOKUP(Funde_observations_osservazioni!AJ350,Tabelle10_literature[],2,FALSE)&amp;"", "")</f>
        <v/>
      </c>
      <c r="AQ347" t="str">
        <f>TRIM(Funde_observations_osservazioni!AV350)</f>
        <v/>
      </c>
      <c r="AR347" t="str">
        <f ca="1">IFERROR(VLOOKUP(Funde_observations_osservazioni!AK350,Rest_mapping,2,0)&amp;"","")</f>
        <v/>
      </c>
      <c r="AS347" t="str">
        <f ca="1">IFERROR(VLOOKUP(Funde_observations_osservazioni!AL350,Oeff_privat_mapping,2,0)&amp;"","")</f>
        <v/>
      </c>
      <c r="AT347" t="str">
        <f ca="1">IFERROR(VLOOKUP(Funde_observations_osservazioni!AM350,Namen_pub_mapping,2,0)&amp;"","")</f>
        <v/>
      </c>
    </row>
    <row r="348" spans="2:46" x14ac:dyDescent="0.45">
      <c r="B348" t="str">
        <f>TRIM(Funde_observations_osservazioni!B351)</f>
        <v/>
      </c>
      <c r="C348" t="str">
        <f>TRIM(Funde_observations_osservazioni!C351)</f>
        <v/>
      </c>
      <c r="D348" t="str">
        <f>TRIM(Funde_observations_osservazioni!D351)</f>
        <v/>
      </c>
      <c r="E348" t="str">
        <f>TRIM(Funde_observations_osservazioni!AN351)</f>
        <v/>
      </c>
      <c r="F348" t="str">
        <f>TRIM(Funde_observations_osservazioni!AO351)</f>
        <v/>
      </c>
      <c r="G348" t="str">
        <f>TRIM(Funde_observations_osservazioni!AP351)</f>
        <v/>
      </c>
      <c r="H348" t="str">
        <f>TRIM(Funde_observations_osservazioni!AQ351)</f>
        <v/>
      </c>
      <c r="I348" t="str">
        <f>TRIM(Funde_observations_osservazioni!AR351)</f>
        <v/>
      </c>
      <c r="J348" t="str">
        <f>TRIM(Funde_observations_osservazioni!AS351)</f>
        <v/>
      </c>
      <c r="K348" t="str">
        <f>IFERROR(VLOOKUP(Funde_observations_osservazioni!E351,Table31_Praezis[], 2, FALSE)&amp;"", "")</f>
        <v/>
      </c>
      <c r="L348" t="str">
        <f>TRIM(Funde_observations_osservazioni!AT351)</f>
        <v/>
      </c>
      <c r="M348" t="str">
        <f>TRIM(Funde_observations_osservazioni!F351)</f>
        <v/>
      </c>
      <c r="N348" t="str">
        <f>TRIM(Funde_observations_osservazioni!G351)</f>
        <v/>
      </c>
      <c r="O348" t="str">
        <f>TRIM(Funde_observations_osservazioni!H351)</f>
        <v/>
      </c>
      <c r="P348" s="161" t="str">
        <f>IF(Funde_observations_osservazioni!I351=0, "", TEXT(Funde_observations_osservazioni!I351,"dd/mm/yyyy"))</f>
        <v/>
      </c>
      <c r="Q348" t="str">
        <f>IFERROR(VLOOKUP(Funde_observations_osservazioni!J351,Table32_Datkante[],2,FALSE)&amp;"",  "")</f>
        <v/>
      </c>
      <c r="R348" t="str">
        <f>Funde_observations_osservazioni!K351&amp;""</f>
        <v/>
      </c>
      <c r="S348" t="str">
        <f>Funde_observations_osservazioni!L351&amp;""</f>
        <v/>
      </c>
      <c r="T348" t="str">
        <f>Funde_observations_osservazioni!N351&amp;""</f>
        <v/>
      </c>
      <c r="U348" t="str">
        <f>Funde_observations_osservazioni!O351&amp;""</f>
        <v/>
      </c>
      <c r="V348" t="str">
        <f>Funde_observations_osservazioni!P351&amp;""</f>
        <v/>
      </c>
      <c r="W348" t="str">
        <f ca="1">IFERROR(VLOOKUP(Funde_observations_osservazioni!V351,Table30_Delarze[],2,FALSE)&amp;"", "")</f>
        <v/>
      </c>
      <c r="X348" t="str">
        <f>IFERROR(VLOOKUP(Funde_observations_osservazioni!R351,Table6_Subgrob[],2,FALSE)&amp;"","")</f>
        <v/>
      </c>
      <c r="Y348" t="str">
        <f>IFERROR(VLOOKUP(Funde_observations_osservazioni!S351,#REF!,2,FALSE)&amp;"", "")</f>
        <v/>
      </c>
      <c r="Z348" t="str">
        <f ca="1">IFERROR(VLOOKUP(Funde_observations_osservazioni!W351,Table245_Host_tree[],2,FALSE)&amp;"", "")</f>
        <v/>
      </c>
      <c r="AA348" t="str">
        <f>TRIM(Funde_observations_osservazioni!X351)</f>
        <v/>
      </c>
      <c r="AB348" t="str">
        <f>TRIM(Funde_observations_osservazioni!Y351)</f>
        <v/>
      </c>
      <c r="AC348" t="str">
        <f ca="1">IFERROR(VLOOKUP(Funde_observations_osservazioni!T351,Holzabgr_mapping,2,FALSE)&amp;"", "")</f>
        <v/>
      </c>
      <c r="AD348" t="str">
        <f ca="1">IFERROR(VLOOKUP(Funde_observations_osservazioni!U351,Holzqual_mapping,2,FALSE)&amp;"", "")</f>
        <v/>
      </c>
      <c r="AE348" t="str">
        <f ca="1">IFERROR(VLOOKUP(Funde_observations_osservazioni!Z351,Table24_Near_tree[],2,FALSE)&amp;"", "")</f>
        <v/>
      </c>
      <c r="AF348" t="str">
        <f ca="1">IFERROR(VLOOKUP(Funde_observations_osservazioni!AA351,Table24_Near_tree[],2,FALSE)&amp;"", "")</f>
        <v/>
      </c>
      <c r="AG348" t="str">
        <f ca="1">IFERROR(VLOOKUP(Funde_observations_osservazioni!AB351,Table24_Near_tree[],2,FALSE)&amp;"", "")</f>
        <v/>
      </c>
      <c r="AH348" t="str">
        <f ca="1">IFERROR(VLOOKUP(Funde_observations_osservazioni!AC351,Anzfrk_mapping,2,FALSE)&amp;"", "")</f>
        <v/>
      </c>
      <c r="AI348" t="str">
        <f ca="1">IFERROR(VLOOKUP(Funde_observations_osservazioni!AD351,Sex_stage_mapping,2,FALSE)&amp;"", "")</f>
        <v/>
      </c>
      <c r="AJ348" t="str">
        <f ca="1">IFERROR(VLOOKUP(Funde_observations_osservazioni!AE351,Rust_spore_type_mapping,2,FALSE)&amp;"", "")</f>
        <v/>
      </c>
      <c r="AK348" t="str">
        <f>TRIM(Funde_observations_osservazioni!AU351)</f>
        <v/>
      </c>
      <c r="AL348" t="str">
        <f>TRIM( Funde_observations_osservazioni!AH351)</f>
        <v/>
      </c>
      <c r="AM348" t="str">
        <f>TRIM(Funde_observations_osservazioni!AI351)</f>
        <v/>
      </c>
      <c r="AN348" t="str">
        <f ca="1">IFERROR(VLOOKUP(Funde_observations_osservazioni!AG351,Table28_Herbaria[],2,FALSE)&amp;"", "")</f>
        <v/>
      </c>
      <c r="AO348" t="str">
        <f ca="1">IFERROR(VLOOKUP(Funde_observations_osservazioni!AF351,Beleg_mapping,2,FALSE)&amp;"","")</f>
        <v/>
      </c>
      <c r="AP348" t="str">
        <f>IFERROR(VLOOKUP(Funde_observations_osservazioni!AJ351,Tabelle10_literature[],2,FALSE)&amp;"", "")</f>
        <v/>
      </c>
      <c r="AQ348" t="str">
        <f>TRIM(Funde_observations_osservazioni!AV351)</f>
        <v/>
      </c>
      <c r="AR348" t="str">
        <f ca="1">IFERROR(VLOOKUP(Funde_observations_osservazioni!AK351,Rest_mapping,2,0)&amp;"","")</f>
        <v/>
      </c>
      <c r="AS348" t="str">
        <f ca="1">IFERROR(VLOOKUP(Funde_observations_osservazioni!AL351,Oeff_privat_mapping,2,0)&amp;"","")</f>
        <v/>
      </c>
      <c r="AT348" t="str">
        <f ca="1">IFERROR(VLOOKUP(Funde_observations_osservazioni!AM351,Namen_pub_mapping,2,0)&amp;"","")</f>
        <v/>
      </c>
    </row>
    <row r="349" spans="2:46" x14ac:dyDescent="0.45">
      <c r="B349" t="str">
        <f>TRIM(Funde_observations_osservazioni!B352)</f>
        <v/>
      </c>
      <c r="C349" t="str">
        <f>TRIM(Funde_observations_osservazioni!C352)</f>
        <v/>
      </c>
      <c r="D349" t="str">
        <f>TRIM(Funde_observations_osservazioni!D352)</f>
        <v/>
      </c>
      <c r="E349" t="str">
        <f>TRIM(Funde_observations_osservazioni!AN352)</f>
        <v/>
      </c>
      <c r="F349" t="str">
        <f>TRIM(Funde_observations_osservazioni!AO352)</f>
        <v/>
      </c>
      <c r="G349" t="str">
        <f>TRIM(Funde_observations_osservazioni!AP352)</f>
        <v/>
      </c>
      <c r="H349" t="str">
        <f>TRIM(Funde_observations_osservazioni!AQ352)</f>
        <v/>
      </c>
      <c r="I349" t="str">
        <f>TRIM(Funde_observations_osservazioni!AR352)</f>
        <v/>
      </c>
      <c r="J349" t="str">
        <f>TRIM(Funde_observations_osservazioni!AS352)</f>
        <v/>
      </c>
      <c r="K349" t="str">
        <f>IFERROR(VLOOKUP(Funde_observations_osservazioni!E352,Table31_Praezis[], 2, FALSE)&amp;"", "")</f>
        <v/>
      </c>
      <c r="L349" t="str">
        <f>TRIM(Funde_observations_osservazioni!AT352)</f>
        <v/>
      </c>
      <c r="M349" t="str">
        <f>TRIM(Funde_observations_osservazioni!F352)</f>
        <v/>
      </c>
      <c r="N349" t="str">
        <f>TRIM(Funde_observations_osservazioni!G352)</f>
        <v/>
      </c>
      <c r="O349" t="str">
        <f>TRIM(Funde_observations_osservazioni!H352)</f>
        <v/>
      </c>
      <c r="P349" s="161" t="str">
        <f>IF(Funde_observations_osservazioni!I352=0, "", TEXT(Funde_observations_osservazioni!I352,"dd/mm/yyyy"))</f>
        <v/>
      </c>
      <c r="Q349" t="str">
        <f>IFERROR(VLOOKUP(Funde_observations_osservazioni!J352,Table32_Datkante[],2,FALSE)&amp;"",  "")</f>
        <v/>
      </c>
      <c r="R349" t="str">
        <f>Funde_observations_osservazioni!K352&amp;""</f>
        <v/>
      </c>
      <c r="S349" t="str">
        <f>Funde_observations_osservazioni!L352&amp;""</f>
        <v/>
      </c>
      <c r="T349" t="str">
        <f>Funde_observations_osservazioni!N352&amp;""</f>
        <v/>
      </c>
      <c r="U349" t="str">
        <f>Funde_observations_osservazioni!O352&amp;""</f>
        <v/>
      </c>
      <c r="V349" t="str">
        <f>Funde_observations_osservazioni!P352&amp;""</f>
        <v/>
      </c>
      <c r="W349" t="str">
        <f ca="1">IFERROR(VLOOKUP(Funde_observations_osservazioni!V352,Table30_Delarze[],2,FALSE)&amp;"", "")</f>
        <v/>
      </c>
      <c r="X349" t="str">
        <f>IFERROR(VLOOKUP(Funde_observations_osservazioni!R352,Table6_Subgrob[],2,FALSE)&amp;"","")</f>
        <v/>
      </c>
      <c r="Y349" t="str">
        <f>IFERROR(VLOOKUP(Funde_observations_osservazioni!S352,#REF!,2,FALSE)&amp;"", "")</f>
        <v/>
      </c>
      <c r="Z349" t="str">
        <f ca="1">IFERROR(VLOOKUP(Funde_observations_osservazioni!W352,Table245_Host_tree[],2,FALSE)&amp;"", "")</f>
        <v/>
      </c>
      <c r="AA349" t="str">
        <f>TRIM(Funde_observations_osservazioni!X352)</f>
        <v/>
      </c>
      <c r="AB349" t="str">
        <f>TRIM(Funde_observations_osservazioni!Y352)</f>
        <v/>
      </c>
      <c r="AC349" t="str">
        <f ca="1">IFERROR(VLOOKUP(Funde_observations_osservazioni!T352,Holzabgr_mapping,2,FALSE)&amp;"", "")</f>
        <v/>
      </c>
      <c r="AD349" t="str">
        <f ca="1">IFERROR(VLOOKUP(Funde_observations_osservazioni!U352,Holzqual_mapping,2,FALSE)&amp;"", "")</f>
        <v/>
      </c>
      <c r="AE349" t="str">
        <f ca="1">IFERROR(VLOOKUP(Funde_observations_osservazioni!Z352,Table24_Near_tree[],2,FALSE)&amp;"", "")</f>
        <v/>
      </c>
      <c r="AF349" t="str">
        <f ca="1">IFERROR(VLOOKUP(Funde_observations_osservazioni!AA352,Table24_Near_tree[],2,FALSE)&amp;"", "")</f>
        <v/>
      </c>
      <c r="AG349" t="str">
        <f ca="1">IFERROR(VLOOKUP(Funde_observations_osservazioni!AB352,Table24_Near_tree[],2,FALSE)&amp;"", "")</f>
        <v/>
      </c>
      <c r="AH349" t="str">
        <f ca="1">IFERROR(VLOOKUP(Funde_observations_osservazioni!AC352,Anzfrk_mapping,2,FALSE)&amp;"", "")</f>
        <v/>
      </c>
      <c r="AI349" t="str">
        <f ca="1">IFERROR(VLOOKUP(Funde_observations_osservazioni!AD352,Sex_stage_mapping,2,FALSE)&amp;"", "")</f>
        <v/>
      </c>
      <c r="AJ349" t="str">
        <f ca="1">IFERROR(VLOOKUP(Funde_observations_osservazioni!AE352,Rust_spore_type_mapping,2,FALSE)&amp;"", "")</f>
        <v/>
      </c>
      <c r="AK349" t="str">
        <f>TRIM(Funde_observations_osservazioni!AU352)</f>
        <v/>
      </c>
      <c r="AL349" t="str">
        <f>TRIM( Funde_observations_osservazioni!AH352)</f>
        <v/>
      </c>
      <c r="AM349" t="str">
        <f>TRIM(Funde_observations_osservazioni!AI352)</f>
        <v/>
      </c>
      <c r="AN349" t="str">
        <f ca="1">IFERROR(VLOOKUP(Funde_observations_osservazioni!AG352,Table28_Herbaria[],2,FALSE)&amp;"", "")</f>
        <v/>
      </c>
      <c r="AO349" t="str">
        <f ca="1">IFERROR(VLOOKUP(Funde_observations_osservazioni!AF352,Beleg_mapping,2,FALSE)&amp;"","")</f>
        <v/>
      </c>
      <c r="AP349" t="str">
        <f>IFERROR(VLOOKUP(Funde_observations_osservazioni!AJ352,Tabelle10_literature[],2,FALSE)&amp;"", "")</f>
        <v/>
      </c>
      <c r="AQ349" t="str">
        <f>TRIM(Funde_observations_osservazioni!AV352)</f>
        <v/>
      </c>
      <c r="AR349" t="str">
        <f ca="1">IFERROR(VLOOKUP(Funde_observations_osservazioni!AK352,Rest_mapping,2,0)&amp;"","")</f>
        <v/>
      </c>
      <c r="AS349" t="str">
        <f ca="1">IFERROR(VLOOKUP(Funde_observations_osservazioni!AL352,Oeff_privat_mapping,2,0)&amp;"","")</f>
        <v/>
      </c>
      <c r="AT349" t="str">
        <f ca="1">IFERROR(VLOOKUP(Funde_observations_osservazioni!AM352,Namen_pub_mapping,2,0)&amp;"","")</f>
        <v/>
      </c>
    </row>
    <row r="350" spans="2:46" x14ac:dyDescent="0.45">
      <c r="B350" t="str">
        <f>TRIM(Funde_observations_osservazioni!B353)</f>
        <v/>
      </c>
      <c r="C350" t="str">
        <f>TRIM(Funde_observations_osservazioni!C353)</f>
        <v/>
      </c>
      <c r="D350" t="str">
        <f>TRIM(Funde_observations_osservazioni!D353)</f>
        <v/>
      </c>
      <c r="E350" t="str">
        <f>TRIM(Funde_observations_osservazioni!AN353)</f>
        <v/>
      </c>
      <c r="F350" t="str">
        <f>TRIM(Funde_observations_osservazioni!AO353)</f>
        <v/>
      </c>
      <c r="G350" t="str">
        <f>TRIM(Funde_observations_osservazioni!AP353)</f>
        <v/>
      </c>
      <c r="H350" t="str">
        <f>TRIM(Funde_observations_osservazioni!AQ353)</f>
        <v/>
      </c>
      <c r="I350" t="str">
        <f>TRIM(Funde_observations_osservazioni!AR353)</f>
        <v/>
      </c>
      <c r="J350" t="str">
        <f>TRIM(Funde_observations_osservazioni!AS353)</f>
        <v/>
      </c>
      <c r="K350" t="str">
        <f>IFERROR(VLOOKUP(Funde_observations_osservazioni!E353,Table31_Praezis[], 2, FALSE)&amp;"", "")</f>
        <v/>
      </c>
      <c r="L350" t="str">
        <f>TRIM(Funde_observations_osservazioni!AT353)</f>
        <v/>
      </c>
      <c r="M350" t="str">
        <f>TRIM(Funde_observations_osservazioni!F353)</f>
        <v/>
      </c>
      <c r="N350" t="str">
        <f>TRIM(Funde_observations_osservazioni!G353)</f>
        <v/>
      </c>
      <c r="O350" t="str">
        <f>TRIM(Funde_observations_osservazioni!H353)</f>
        <v/>
      </c>
      <c r="P350" s="161" t="str">
        <f>IF(Funde_observations_osservazioni!I353=0, "", TEXT(Funde_observations_osservazioni!I353,"dd/mm/yyyy"))</f>
        <v/>
      </c>
      <c r="Q350" t="str">
        <f>IFERROR(VLOOKUP(Funde_observations_osservazioni!J353,Table32_Datkante[],2,FALSE)&amp;"",  "")</f>
        <v/>
      </c>
      <c r="R350" t="str">
        <f>Funde_observations_osservazioni!K353&amp;""</f>
        <v/>
      </c>
      <c r="S350" t="str">
        <f>Funde_observations_osservazioni!L353&amp;""</f>
        <v/>
      </c>
      <c r="T350" t="str">
        <f>Funde_observations_osservazioni!N353&amp;""</f>
        <v/>
      </c>
      <c r="U350" t="str">
        <f>Funde_observations_osservazioni!O353&amp;""</f>
        <v/>
      </c>
      <c r="V350" t="str">
        <f>Funde_observations_osservazioni!P353&amp;""</f>
        <v/>
      </c>
      <c r="W350" t="str">
        <f ca="1">IFERROR(VLOOKUP(Funde_observations_osservazioni!V353,Table30_Delarze[],2,FALSE)&amp;"", "")</f>
        <v/>
      </c>
      <c r="X350" t="str">
        <f>IFERROR(VLOOKUP(Funde_observations_osservazioni!R353,Table6_Subgrob[],2,FALSE)&amp;"","")</f>
        <v/>
      </c>
      <c r="Y350" t="str">
        <f>IFERROR(VLOOKUP(Funde_observations_osservazioni!S353,#REF!,2,FALSE)&amp;"", "")</f>
        <v/>
      </c>
      <c r="Z350" t="str">
        <f ca="1">IFERROR(VLOOKUP(Funde_observations_osservazioni!W353,Table245_Host_tree[],2,FALSE)&amp;"", "")</f>
        <v/>
      </c>
      <c r="AA350" t="str">
        <f>TRIM(Funde_observations_osservazioni!X353)</f>
        <v/>
      </c>
      <c r="AB350" t="str">
        <f>TRIM(Funde_observations_osservazioni!Y353)</f>
        <v/>
      </c>
      <c r="AC350" t="str">
        <f ca="1">IFERROR(VLOOKUP(Funde_observations_osservazioni!T353,Holzabgr_mapping,2,FALSE)&amp;"", "")</f>
        <v/>
      </c>
      <c r="AD350" t="str">
        <f ca="1">IFERROR(VLOOKUP(Funde_observations_osservazioni!U353,Holzqual_mapping,2,FALSE)&amp;"", "")</f>
        <v/>
      </c>
      <c r="AE350" t="str">
        <f ca="1">IFERROR(VLOOKUP(Funde_observations_osservazioni!Z353,Table24_Near_tree[],2,FALSE)&amp;"", "")</f>
        <v/>
      </c>
      <c r="AF350" t="str">
        <f ca="1">IFERROR(VLOOKUP(Funde_observations_osservazioni!AA353,Table24_Near_tree[],2,FALSE)&amp;"", "")</f>
        <v/>
      </c>
      <c r="AG350" t="str">
        <f ca="1">IFERROR(VLOOKUP(Funde_observations_osservazioni!AB353,Table24_Near_tree[],2,FALSE)&amp;"", "")</f>
        <v/>
      </c>
      <c r="AH350" t="str">
        <f ca="1">IFERROR(VLOOKUP(Funde_observations_osservazioni!AC353,Anzfrk_mapping,2,FALSE)&amp;"", "")</f>
        <v/>
      </c>
      <c r="AI350" t="str">
        <f ca="1">IFERROR(VLOOKUP(Funde_observations_osservazioni!AD353,Sex_stage_mapping,2,FALSE)&amp;"", "")</f>
        <v/>
      </c>
      <c r="AJ350" t="str">
        <f ca="1">IFERROR(VLOOKUP(Funde_observations_osservazioni!AE353,Rust_spore_type_mapping,2,FALSE)&amp;"", "")</f>
        <v/>
      </c>
      <c r="AK350" t="str">
        <f>TRIM(Funde_observations_osservazioni!AU353)</f>
        <v/>
      </c>
      <c r="AL350" t="str">
        <f>TRIM( Funde_observations_osservazioni!AH353)</f>
        <v/>
      </c>
      <c r="AM350" t="str">
        <f>TRIM(Funde_observations_osservazioni!AI353)</f>
        <v/>
      </c>
      <c r="AN350" t="str">
        <f ca="1">IFERROR(VLOOKUP(Funde_observations_osservazioni!AG353,Table28_Herbaria[],2,FALSE)&amp;"", "")</f>
        <v/>
      </c>
      <c r="AO350" t="str">
        <f ca="1">IFERROR(VLOOKUP(Funde_observations_osservazioni!AF353,Beleg_mapping,2,FALSE)&amp;"","")</f>
        <v/>
      </c>
      <c r="AP350" t="str">
        <f>IFERROR(VLOOKUP(Funde_observations_osservazioni!AJ353,Tabelle10_literature[],2,FALSE)&amp;"", "")</f>
        <v/>
      </c>
      <c r="AQ350" t="str">
        <f>TRIM(Funde_observations_osservazioni!AV353)</f>
        <v/>
      </c>
      <c r="AR350" t="str">
        <f ca="1">IFERROR(VLOOKUP(Funde_observations_osservazioni!AK353,Rest_mapping,2,0)&amp;"","")</f>
        <v/>
      </c>
      <c r="AS350" t="str">
        <f ca="1">IFERROR(VLOOKUP(Funde_observations_osservazioni!AL353,Oeff_privat_mapping,2,0)&amp;"","")</f>
        <v/>
      </c>
      <c r="AT350" t="str">
        <f ca="1">IFERROR(VLOOKUP(Funde_observations_osservazioni!AM353,Namen_pub_mapping,2,0)&amp;"","")</f>
        <v/>
      </c>
    </row>
    <row r="351" spans="2:46" x14ac:dyDescent="0.45">
      <c r="B351" t="str">
        <f>TRIM(Funde_observations_osservazioni!B354)</f>
        <v/>
      </c>
      <c r="C351" t="str">
        <f>TRIM(Funde_observations_osservazioni!C354)</f>
        <v/>
      </c>
      <c r="D351" t="str">
        <f>TRIM(Funde_observations_osservazioni!D354)</f>
        <v/>
      </c>
      <c r="E351" t="str">
        <f>TRIM(Funde_observations_osservazioni!AN354)</f>
        <v/>
      </c>
      <c r="F351" t="str">
        <f>TRIM(Funde_observations_osservazioni!AO354)</f>
        <v/>
      </c>
      <c r="G351" t="str">
        <f>TRIM(Funde_observations_osservazioni!AP354)</f>
        <v/>
      </c>
      <c r="H351" t="str">
        <f>TRIM(Funde_observations_osservazioni!AQ354)</f>
        <v/>
      </c>
      <c r="I351" t="str">
        <f>TRIM(Funde_observations_osservazioni!AR354)</f>
        <v/>
      </c>
      <c r="J351" t="str">
        <f>TRIM(Funde_observations_osservazioni!AS354)</f>
        <v/>
      </c>
      <c r="K351" t="str">
        <f>IFERROR(VLOOKUP(Funde_observations_osservazioni!E354,Table31_Praezis[], 2, FALSE)&amp;"", "")</f>
        <v/>
      </c>
      <c r="L351" t="str">
        <f>TRIM(Funde_observations_osservazioni!AT354)</f>
        <v/>
      </c>
      <c r="M351" t="str">
        <f>TRIM(Funde_observations_osservazioni!F354)</f>
        <v/>
      </c>
      <c r="N351" t="str">
        <f>TRIM(Funde_observations_osservazioni!G354)</f>
        <v/>
      </c>
      <c r="O351" t="str">
        <f>TRIM(Funde_observations_osservazioni!H354)</f>
        <v/>
      </c>
      <c r="P351" s="161" t="str">
        <f>IF(Funde_observations_osservazioni!I354=0, "", TEXT(Funde_observations_osservazioni!I354,"dd/mm/yyyy"))</f>
        <v/>
      </c>
      <c r="Q351" t="str">
        <f>IFERROR(VLOOKUP(Funde_observations_osservazioni!J354,Table32_Datkante[],2,FALSE)&amp;"",  "")</f>
        <v/>
      </c>
      <c r="R351" t="str">
        <f>Funde_observations_osservazioni!K354&amp;""</f>
        <v/>
      </c>
      <c r="S351" t="str">
        <f>Funde_observations_osservazioni!L354&amp;""</f>
        <v/>
      </c>
      <c r="T351" t="str">
        <f>Funde_observations_osservazioni!N354&amp;""</f>
        <v/>
      </c>
      <c r="U351" t="str">
        <f>Funde_observations_osservazioni!O354&amp;""</f>
        <v/>
      </c>
      <c r="V351" t="str">
        <f>Funde_observations_osservazioni!P354&amp;""</f>
        <v/>
      </c>
      <c r="W351" t="str">
        <f ca="1">IFERROR(VLOOKUP(Funde_observations_osservazioni!V354,Table30_Delarze[],2,FALSE)&amp;"", "")</f>
        <v/>
      </c>
      <c r="X351" t="str">
        <f>IFERROR(VLOOKUP(Funde_observations_osservazioni!R354,Table6_Subgrob[],2,FALSE)&amp;"","")</f>
        <v/>
      </c>
      <c r="Y351" t="str">
        <f>IFERROR(VLOOKUP(Funde_observations_osservazioni!S354,#REF!,2,FALSE)&amp;"", "")</f>
        <v/>
      </c>
      <c r="Z351" t="str">
        <f ca="1">IFERROR(VLOOKUP(Funde_observations_osservazioni!W354,Table245_Host_tree[],2,FALSE)&amp;"", "")</f>
        <v/>
      </c>
      <c r="AA351" t="str">
        <f>TRIM(Funde_observations_osservazioni!X354)</f>
        <v/>
      </c>
      <c r="AB351" t="str">
        <f>TRIM(Funde_observations_osservazioni!Y354)</f>
        <v/>
      </c>
      <c r="AC351" t="str">
        <f ca="1">IFERROR(VLOOKUP(Funde_observations_osservazioni!T354,Holzabgr_mapping,2,FALSE)&amp;"", "")</f>
        <v/>
      </c>
      <c r="AD351" t="str">
        <f ca="1">IFERROR(VLOOKUP(Funde_observations_osservazioni!U354,Holzqual_mapping,2,FALSE)&amp;"", "")</f>
        <v/>
      </c>
      <c r="AE351" t="str">
        <f ca="1">IFERROR(VLOOKUP(Funde_observations_osservazioni!Z354,Table24_Near_tree[],2,FALSE)&amp;"", "")</f>
        <v/>
      </c>
      <c r="AF351" t="str">
        <f ca="1">IFERROR(VLOOKUP(Funde_observations_osservazioni!AA354,Table24_Near_tree[],2,FALSE)&amp;"", "")</f>
        <v/>
      </c>
      <c r="AG351" t="str">
        <f ca="1">IFERROR(VLOOKUP(Funde_observations_osservazioni!AB354,Table24_Near_tree[],2,FALSE)&amp;"", "")</f>
        <v/>
      </c>
      <c r="AH351" t="str">
        <f ca="1">IFERROR(VLOOKUP(Funde_observations_osservazioni!AC354,Anzfrk_mapping,2,FALSE)&amp;"", "")</f>
        <v/>
      </c>
      <c r="AI351" t="str">
        <f ca="1">IFERROR(VLOOKUP(Funde_observations_osservazioni!AD354,Sex_stage_mapping,2,FALSE)&amp;"", "")</f>
        <v/>
      </c>
      <c r="AJ351" t="str">
        <f ca="1">IFERROR(VLOOKUP(Funde_observations_osservazioni!AE354,Rust_spore_type_mapping,2,FALSE)&amp;"", "")</f>
        <v/>
      </c>
      <c r="AK351" t="str">
        <f>TRIM(Funde_observations_osservazioni!AU354)</f>
        <v/>
      </c>
      <c r="AL351" t="str">
        <f>TRIM( Funde_observations_osservazioni!AH354)</f>
        <v/>
      </c>
      <c r="AM351" t="str">
        <f>TRIM(Funde_observations_osservazioni!AI354)</f>
        <v/>
      </c>
      <c r="AN351" t="str">
        <f ca="1">IFERROR(VLOOKUP(Funde_observations_osservazioni!AG354,Table28_Herbaria[],2,FALSE)&amp;"", "")</f>
        <v/>
      </c>
      <c r="AO351" t="str">
        <f ca="1">IFERROR(VLOOKUP(Funde_observations_osservazioni!AF354,Beleg_mapping,2,FALSE)&amp;"","")</f>
        <v/>
      </c>
      <c r="AP351" t="str">
        <f>IFERROR(VLOOKUP(Funde_observations_osservazioni!AJ354,Tabelle10_literature[],2,FALSE)&amp;"", "")</f>
        <v/>
      </c>
      <c r="AQ351" t="str">
        <f>TRIM(Funde_observations_osservazioni!AV354)</f>
        <v/>
      </c>
      <c r="AR351" t="str">
        <f ca="1">IFERROR(VLOOKUP(Funde_observations_osservazioni!AK354,Rest_mapping,2,0)&amp;"","")</f>
        <v/>
      </c>
      <c r="AS351" t="str">
        <f ca="1">IFERROR(VLOOKUP(Funde_observations_osservazioni!AL354,Oeff_privat_mapping,2,0)&amp;"","")</f>
        <v/>
      </c>
      <c r="AT351" t="str">
        <f ca="1">IFERROR(VLOOKUP(Funde_observations_osservazioni!AM354,Namen_pub_mapping,2,0)&amp;"","")</f>
        <v/>
      </c>
    </row>
    <row r="352" spans="2:46" x14ac:dyDescent="0.45">
      <c r="B352" t="str">
        <f>TRIM(Funde_observations_osservazioni!B355)</f>
        <v/>
      </c>
      <c r="C352" t="str">
        <f>TRIM(Funde_observations_osservazioni!C355)</f>
        <v/>
      </c>
      <c r="D352" t="str">
        <f>TRIM(Funde_observations_osservazioni!D355)</f>
        <v/>
      </c>
      <c r="E352" t="str">
        <f>TRIM(Funde_observations_osservazioni!AN355)</f>
        <v/>
      </c>
      <c r="F352" t="str">
        <f>TRIM(Funde_observations_osservazioni!AO355)</f>
        <v/>
      </c>
      <c r="G352" t="str">
        <f>TRIM(Funde_observations_osservazioni!AP355)</f>
        <v/>
      </c>
      <c r="H352" t="str">
        <f>TRIM(Funde_observations_osservazioni!AQ355)</f>
        <v/>
      </c>
      <c r="I352" t="str">
        <f>TRIM(Funde_observations_osservazioni!AR355)</f>
        <v/>
      </c>
      <c r="J352" t="str">
        <f>TRIM(Funde_observations_osservazioni!AS355)</f>
        <v/>
      </c>
      <c r="K352" t="str">
        <f>IFERROR(VLOOKUP(Funde_observations_osservazioni!E355,Table31_Praezis[], 2, FALSE)&amp;"", "")</f>
        <v/>
      </c>
      <c r="L352" t="str">
        <f>TRIM(Funde_observations_osservazioni!AT355)</f>
        <v/>
      </c>
      <c r="M352" t="str">
        <f>TRIM(Funde_observations_osservazioni!F355)</f>
        <v/>
      </c>
      <c r="N352" t="str">
        <f>TRIM(Funde_observations_osservazioni!G355)</f>
        <v/>
      </c>
      <c r="O352" t="str">
        <f>TRIM(Funde_observations_osservazioni!H355)</f>
        <v/>
      </c>
      <c r="P352" s="161" t="str">
        <f>IF(Funde_observations_osservazioni!I355=0, "", TEXT(Funde_observations_osservazioni!I355,"dd/mm/yyyy"))</f>
        <v/>
      </c>
      <c r="Q352" t="str">
        <f>IFERROR(VLOOKUP(Funde_observations_osservazioni!J355,Table32_Datkante[],2,FALSE)&amp;"",  "")</f>
        <v/>
      </c>
      <c r="R352" t="str">
        <f>Funde_observations_osservazioni!K355&amp;""</f>
        <v/>
      </c>
      <c r="S352" t="str">
        <f>Funde_observations_osservazioni!L355&amp;""</f>
        <v/>
      </c>
      <c r="T352" t="str">
        <f>Funde_observations_osservazioni!N355&amp;""</f>
        <v/>
      </c>
      <c r="U352" t="str">
        <f>Funde_observations_osservazioni!O355&amp;""</f>
        <v/>
      </c>
      <c r="V352" t="str">
        <f>Funde_observations_osservazioni!P355&amp;""</f>
        <v/>
      </c>
      <c r="W352" t="str">
        <f ca="1">IFERROR(VLOOKUP(Funde_observations_osservazioni!V355,Table30_Delarze[],2,FALSE)&amp;"", "")</f>
        <v/>
      </c>
      <c r="X352" t="str">
        <f>IFERROR(VLOOKUP(Funde_observations_osservazioni!R355,Table6_Subgrob[],2,FALSE)&amp;"","")</f>
        <v/>
      </c>
      <c r="Y352" t="str">
        <f>IFERROR(VLOOKUP(Funde_observations_osservazioni!S355,#REF!,2,FALSE)&amp;"", "")</f>
        <v/>
      </c>
      <c r="Z352" t="str">
        <f ca="1">IFERROR(VLOOKUP(Funde_observations_osservazioni!W355,Table245_Host_tree[],2,FALSE)&amp;"", "")</f>
        <v/>
      </c>
      <c r="AA352" t="str">
        <f>TRIM(Funde_observations_osservazioni!X355)</f>
        <v/>
      </c>
      <c r="AB352" t="str">
        <f>TRIM(Funde_observations_osservazioni!Y355)</f>
        <v/>
      </c>
      <c r="AC352" t="str">
        <f ca="1">IFERROR(VLOOKUP(Funde_observations_osservazioni!T355,Holzabgr_mapping,2,FALSE)&amp;"", "")</f>
        <v/>
      </c>
      <c r="AD352" t="str">
        <f ca="1">IFERROR(VLOOKUP(Funde_observations_osservazioni!U355,Holzqual_mapping,2,FALSE)&amp;"", "")</f>
        <v/>
      </c>
      <c r="AE352" t="str">
        <f ca="1">IFERROR(VLOOKUP(Funde_observations_osservazioni!Z355,Table24_Near_tree[],2,FALSE)&amp;"", "")</f>
        <v/>
      </c>
      <c r="AF352" t="str">
        <f ca="1">IFERROR(VLOOKUP(Funde_observations_osservazioni!AA355,Table24_Near_tree[],2,FALSE)&amp;"", "")</f>
        <v/>
      </c>
      <c r="AG352" t="str">
        <f ca="1">IFERROR(VLOOKUP(Funde_observations_osservazioni!AB355,Table24_Near_tree[],2,FALSE)&amp;"", "")</f>
        <v/>
      </c>
      <c r="AH352" t="str">
        <f ca="1">IFERROR(VLOOKUP(Funde_observations_osservazioni!AC355,Anzfrk_mapping,2,FALSE)&amp;"", "")</f>
        <v/>
      </c>
      <c r="AI352" t="str">
        <f ca="1">IFERROR(VLOOKUP(Funde_observations_osservazioni!AD355,Sex_stage_mapping,2,FALSE)&amp;"", "")</f>
        <v/>
      </c>
      <c r="AJ352" t="str">
        <f ca="1">IFERROR(VLOOKUP(Funde_observations_osservazioni!AE355,Rust_spore_type_mapping,2,FALSE)&amp;"", "")</f>
        <v/>
      </c>
      <c r="AK352" t="str">
        <f>TRIM(Funde_observations_osservazioni!AU355)</f>
        <v/>
      </c>
      <c r="AL352" t="str">
        <f>TRIM( Funde_observations_osservazioni!AH355)</f>
        <v/>
      </c>
      <c r="AM352" t="str">
        <f>TRIM(Funde_observations_osservazioni!AI355)</f>
        <v/>
      </c>
      <c r="AN352" t="str">
        <f ca="1">IFERROR(VLOOKUP(Funde_observations_osservazioni!AG355,Table28_Herbaria[],2,FALSE)&amp;"", "")</f>
        <v/>
      </c>
      <c r="AO352" t="str">
        <f ca="1">IFERROR(VLOOKUP(Funde_observations_osservazioni!AF355,Beleg_mapping,2,FALSE)&amp;"","")</f>
        <v/>
      </c>
      <c r="AP352" t="str">
        <f>IFERROR(VLOOKUP(Funde_observations_osservazioni!AJ355,Tabelle10_literature[],2,FALSE)&amp;"", "")</f>
        <v/>
      </c>
      <c r="AQ352" t="str">
        <f>TRIM(Funde_observations_osservazioni!AV355)</f>
        <v/>
      </c>
      <c r="AR352" t="str">
        <f ca="1">IFERROR(VLOOKUP(Funde_observations_osservazioni!AK355,Rest_mapping,2,0)&amp;"","")</f>
        <v/>
      </c>
      <c r="AS352" t="str">
        <f ca="1">IFERROR(VLOOKUP(Funde_observations_osservazioni!AL355,Oeff_privat_mapping,2,0)&amp;"","")</f>
        <v/>
      </c>
      <c r="AT352" t="str">
        <f ca="1">IFERROR(VLOOKUP(Funde_observations_osservazioni!AM355,Namen_pub_mapping,2,0)&amp;"","")</f>
        <v/>
      </c>
    </row>
    <row r="353" spans="2:46" x14ac:dyDescent="0.45">
      <c r="B353" t="str">
        <f>TRIM(Funde_observations_osservazioni!B356)</f>
        <v/>
      </c>
      <c r="C353" t="str">
        <f>TRIM(Funde_observations_osservazioni!C356)</f>
        <v/>
      </c>
      <c r="D353" t="str">
        <f>TRIM(Funde_observations_osservazioni!D356)</f>
        <v/>
      </c>
      <c r="E353" t="str">
        <f>TRIM(Funde_observations_osservazioni!AN356)</f>
        <v/>
      </c>
      <c r="F353" t="str">
        <f>TRIM(Funde_observations_osservazioni!AO356)</f>
        <v/>
      </c>
      <c r="G353" t="str">
        <f>TRIM(Funde_observations_osservazioni!AP356)</f>
        <v/>
      </c>
      <c r="H353" t="str">
        <f>TRIM(Funde_observations_osservazioni!AQ356)</f>
        <v/>
      </c>
      <c r="I353" t="str">
        <f>TRIM(Funde_observations_osservazioni!AR356)</f>
        <v/>
      </c>
      <c r="J353" t="str">
        <f>TRIM(Funde_observations_osservazioni!AS356)</f>
        <v/>
      </c>
      <c r="K353" t="str">
        <f>IFERROR(VLOOKUP(Funde_observations_osservazioni!E356,Table31_Praezis[], 2, FALSE)&amp;"", "")</f>
        <v/>
      </c>
      <c r="L353" t="str">
        <f>TRIM(Funde_observations_osservazioni!AT356)</f>
        <v/>
      </c>
      <c r="M353" t="str">
        <f>TRIM(Funde_observations_osservazioni!F356)</f>
        <v/>
      </c>
      <c r="N353" t="str">
        <f>TRIM(Funde_observations_osservazioni!G356)</f>
        <v/>
      </c>
      <c r="O353" t="str">
        <f>TRIM(Funde_observations_osservazioni!H356)</f>
        <v/>
      </c>
      <c r="P353" s="161" t="str">
        <f>IF(Funde_observations_osservazioni!I356=0, "", TEXT(Funde_observations_osservazioni!I356,"dd/mm/yyyy"))</f>
        <v/>
      </c>
      <c r="Q353" t="str">
        <f>IFERROR(VLOOKUP(Funde_observations_osservazioni!J356,Table32_Datkante[],2,FALSE)&amp;"",  "")</f>
        <v/>
      </c>
      <c r="R353" t="str">
        <f>Funde_observations_osservazioni!K356&amp;""</f>
        <v/>
      </c>
      <c r="S353" t="str">
        <f>Funde_observations_osservazioni!L356&amp;""</f>
        <v/>
      </c>
      <c r="T353" t="str">
        <f>Funde_observations_osservazioni!N356&amp;""</f>
        <v/>
      </c>
      <c r="U353" t="str">
        <f>Funde_observations_osservazioni!O356&amp;""</f>
        <v/>
      </c>
      <c r="V353" t="str">
        <f>Funde_observations_osservazioni!P356&amp;""</f>
        <v/>
      </c>
      <c r="W353" t="str">
        <f ca="1">IFERROR(VLOOKUP(Funde_observations_osservazioni!V356,Table30_Delarze[],2,FALSE)&amp;"", "")</f>
        <v/>
      </c>
      <c r="X353" t="str">
        <f>IFERROR(VLOOKUP(Funde_observations_osservazioni!R356,Table6_Subgrob[],2,FALSE)&amp;"","")</f>
        <v/>
      </c>
      <c r="Y353" t="str">
        <f>IFERROR(VLOOKUP(Funde_observations_osservazioni!S356,#REF!,2,FALSE)&amp;"", "")</f>
        <v/>
      </c>
      <c r="Z353" t="str">
        <f ca="1">IFERROR(VLOOKUP(Funde_observations_osservazioni!W356,Table245_Host_tree[],2,FALSE)&amp;"", "")</f>
        <v/>
      </c>
      <c r="AA353" t="str">
        <f>TRIM(Funde_observations_osservazioni!X356)</f>
        <v/>
      </c>
      <c r="AB353" t="str">
        <f>TRIM(Funde_observations_osservazioni!Y356)</f>
        <v/>
      </c>
      <c r="AC353" t="str">
        <f ca="1">IFERROR(VLOOKUP(Funde_observations_osservazioni!T356,Holzabgr_mapping,2,FALSE)&amp;"", "")</f>
        <v/>
      </c>
      <c r="AD353" t="str">
        <f ca="1">IFERROR(VLOOKUP(Funde_observations_osservazioni!U356,Holzqual_mapping,2,FALSE)&amp;"", "")</f>
        <v/>
      </c>
      <c r="AE353" t="str">
        <f ca="1">IFERROR(VLOOKUP(Funde_observations_osservazioni!Z356,Table24_Near_tree[],2,FALSE)&amp;"", "")</f>
        <v/>
      </c>
      <c r="AF353" t="str">
        <f ca="1">IFERROR(VLOOKUP(Funde_observations_osservazioni!AA356,Table24_Near_tree[],2,FALSE)&amp;"", "")</f>
        <v/>
      </c>
      <c r="AG353" t="str">
        <f ca="1">IFERROR(VLOOKUP(Funde_observations_osservazioni!AB356,Table24_Near_tree[],2,FALSE)&amp;"", "")</f>
        <v/>
      </c>
      <c r="AH353" t="str">
        <f ca="1">IFERROR(VLOOKUP(Funde_observations_osservazioni!AC356,Anzfrk_mapping,2,FALSE)&amp;"", "")</f>
        <v/>
      </c>
      <c r="AI353" t="str">
        <f ca="1">IFERROR(VLOOKUP(Funde_observations_osservazioni!AD356,Sex_stage_mapping,2,FALSE)&amp;"", "")</f>
        <v/>
      </c>
      <c r="AJ353" t="str">
        <f ca="1">IFERROR(VLOOKUP(Funde_observations_osservazioni!AE356,Rust_spore_type_mapping,2,FALSE)&amp;"", "")</f>
        <v/>
      </c>
      <c r="AK353" t="str">
        <f>TRIM(Funde_observations_osservazioni!AU356)</f>
        <v/>
      </c>
      <c r="AL353" t="str">
        <f>TRIM( Funde_observations_osservazioni!AH356)</f>
        <v/>
      </c>
      <c r="AM353" t="str">
        <f>TRIM(Funde_observations_osservazioni!AI356)</f>
        <v/>
      </c>
      <c r="AN353" t="str">
        <f ca="1">IFERROR(VLOOKUP(Funde_observations_osservazioni!AG356,Table28_Herbaria[],2,FALSE)&amp;"", "")</f>
        <v/>
      </c>
      <c r="AO353" t="str">
        <f ca="1">IFERROR(VLOOKUP(Funde_observations_osservazioni!AF356,Beleg_mapping,2,FALSE)&amp;"","")</f>
        <v/>
      </c>
      <c r="AP353" t="str">
        <f>IFERROR(VLOOKUP(Funde_observations_osservazioni!AJ356,Tabelle10_literature[],2,FALSE)&amp;"", "")</f>
        <v/>
      </c>
      <c r="AQ353" t="str">
        <f>TRIM(Funde_observations_osservazioni!AV356)</f>
        <v/>
      </c>
      <c r="AR353" t="str">
        <f ca="1">IFERROR(VLOOKUP(Funde_observations_osservazioni!AK356,Rest_mapping,2,0)&amp;"","")</f>
        <v/>
      </c>
      <c r="AS353" t="str">
        <f ca="1">IFERROR(VLOOKUP(Funde_observations_osservazioni!AL356,Oeff_privat_mapping,2,0)&amp;"","")</f>
        <v/>
      </c>
      <c r="AT353" t="str">
        <f ca="1">IFERROR(VLOOKUP(Funde_observations_osservazioni!AM356,Namen_pub_mapping,2,0)&amp;"","")</f>
        <v/>
      </c>
    </row>
    <row r="354" spans="2:46" x14ac:dyDescent="0.45">
      <c r="B354" t="str">
        <f>TRIM(Funde_observations_osservazioni!B357)</f>
        <v/>
      </c>
      <c r="C354" t="str">
        <f>TRIM(Funde_observations_osservazioni!C357)</f>
        <v/>
      </c>
      <c r="D354" t="str">
        <f>TRIM(Funde_observations_osservazioni!D357)</f>
        <v/>
      </c>
      <c r="E354" t="str">
        <f>TRIM(Funde_observations_osservazioni!AN357)</f>
        <v/>
      </c>
      <c r="F354" t="str">
        <f>TRIM(Funde_observations_osservazioni!AO357)</f>
        <v/>
      </c>
      <c r="G354" t="str">
        <f>TRIM(Funde_observations_osservazioni!AP357)</f>
        <v/>
      </c>
      <c r="H354" t="str">
        <f>TRIM(Funde_observations_osservazioni!AQ357)</f>
        <v/>
      </c>
      <c r="I354" t="str">
        <f>TRIM(Funde_observations_osservazioni!AR357)</f>
        <v/>
      </c>
      <c r="J354" t="str">
        <f>TRIM(Funde_observations_osservazioni!AS357)</f>
        <v/>
      </c>
      <c r="K354" t="str">
        <f>IFERROR(VLOOKUP(Funde_observations_osservazioni!E357,Table31_Praezis[], 2, FALSE)&amp;"", "")</f>
        <v/>
      </c>
      <c r="L354" t="str">
        <f>TRIM(Funde_observations_osservazioni!AT357)</f>
        <v/>
      </c>
      <c r="M354" t="str">
        <f>TRIM(Funde_observations_osservazioni!F357)</f>
        <v/>
      </c>
      <c r="N354" t="str">
        <f>TRIM(Funde_observations_osservazioni!G357)</f>
        <v/>
      </c>
      <c r="O354" t="str">
        <f>TRIM(Funde_observations_osservazioni!H357)</f>
        <v/>
      </c>
      <c r="P354" s="161" t="str">
        <f>IF(Funde_observations_osservazioni!I357=0, "", TEXT(Funde_observations_osservazioni!I357,"dd/mm/yyyy"))</f>
        <v/>
      </c>
      <c r="Q354" t="str">
        <f>IFERROR(VLOOKUP(Funde_observations_osservazioni!J357,Table32_Datkante[],2,FALSE)&amp;"",  "")</f>
        <v/>
      </c>
      <c r="R354" t="str">
        <f>Funde_observations_osservazioni!K357&amp;""</f>
        <v/>
      </c>
      <c r="S354" t="str">
        <f>Funde_observations_osservazioni!L357&amp;""</f>
        <v/>
      </c>
      <c r="T354" t="str">
        <f>Funde_observations_osservazioni!N357&amp;""</f>
        <v/>
      </c>
      <c r="U354" t="str">
        <f>Funde_observations_osservazioni!O357&amp;""</f>
        <v/>
      </c>
      <c r="V354" t="str">
        <f>Funde_observations_osservazioni!P357&amp;""</f>
        <v/>
      </c>
      <c r="W354" t="str">
        <f ca="1">IFERROR(VLOOKUP(Funde_observations_osservazioni!V357,Table30_Delarze[],2,FALSE)&amp;"", "")</f>
        <v/>
      </c>
      <c r="X354" t="str">
        <f>IFERROR(VLOOKUP(Funde_observations_osservazioni!R357,Table6_Subgrob[],2,FALSE)&amp;"","")</f>
        <v/>
      </c>
      <c r="Y354" t="str">
        <f>IFERROR(VLOOKUP(Funde_observations_osservazioni!S357,#REF!,2,FALSE)&amp;"", "")</f>
        <v/>
      </c>
      <c r="Z354" t="str">
        <f ca="1">IFERROR(VLOOKUP(Funde_observations_osservazioni!W357,Table245_Host_tree[],2,FALSE)&amp;"", "")</f>
        <v/>
      </c>
      <c r="AA354" t="str">
        <f>TRIM(Funde_observations_osservazioni!X357)</f>
        <v/>
      </c>
      <c r="AB354" t="str">
        <f>TRIM(Funde_observations_osservazioni!Y357)</f>
        <v/>
      </c>
      <c r="AC354" t="str">
        <f ca="1">IFERROR(VLOOKUP(Funde_observations_osservazioni!T357,Holzabgr_mapping,2,FALSE)&amp;"", "")</f>
        <v/>
      </c>
      <c r="AD354" t="str">
        <f ca="1">IFERROR(VLOOKUP(Funde_observations_osservazioni!U357,Holzqual_mapping,2,FALSE)&amp;"", "")</f>
        <v/>
      </c>
      <c r="AE354" t="str">
        <f ca="1">IFERROR(VLOOKUP(Funde_observations_osservazioni!Z357,Table24_Near_tree[],2,FALSE)&amp;"", "")</f>
        <v/>
      </c>
      <c r="AF354" t="str">
        <f ca="1">IFERROR(VLOOKUP(Funde_observations_osservazioni!AA357,Table24_Near_tree[],2,FALSE)&amp;"", "")</f>
        <v/>
      </c>
      <c r="AG354" t="str">
        <f ca="1">IFERROR(VLOOKUP(Funde_observations_osservazioni!AB357,Table24_Near_tree[],2,FALSE)&amp;"", "")</f>
        <v/>
      </c>
      <c r="AH354" t="str">
        <f ca="1">IFERROR(VLOOKUP(Funde_observations_osservazioni!AC357,Anzfrk_mapping,2,FALSE)&amp;"", "")</f>
        <v/>
      </c>
      <c r="AI354" t="str">
        <f ca="1">IFERROR(VLOOKUP(Funde_observations_osservazioni!AD357,Sex_stage_mapping,2,FALSE)&amp;"", "")</f>
        <v/>
      </c>
      <c r="AJ354" t="str">
        <f ca="1">IFERROR(VLOOKUP(Funde_observations_osservazioni!AE357,Rust_spore_type_mapping,2,FALSE)&amp;"", "")</f>
        <v/>
      </c>
      <c r="AK354" t="str">
        <f>TRIM(Funde_observations_osservazioni!AU357)</f>
        <v/>
      </c>
      <c r="AL354" t="str">
        <f>TRIM( Funde_observations_osservazioni!AH357)</f>
        <v/>
      </c>
      <c r="AM354" t="str">
        <f>TRIM(Funde_observations_osservazioni!AI357)</f>
        <v/>
      </c>
      <c r="AN354" t="str">
        <f ca="1">IFERROR(VLOOKUP(Funde_observations_osservazioni!AG357,Table28_Herbaria[],2,FALSE)&amp;"", "")</f>
        <v/>
      </c>
      <c r="AO354" t="str">
        <f ca="1">IFERROR(VLOOKUP(Funde_observations_osservazioni!AF357,Beleg_mapping,2,FALSE)&amp;"","")</f>
        <v/>
      </c>
      <c r="AP354" t="str">
        <f>IFERROR(VLOOKUP(Funde_observations_osservazioni!AJ357,Tabelle10_literature[],2,FALSE)&amp;"", "")</f>
        <v/>
      </c>
      <c r="AQ354" t="str">
        <f>TRIM(Funde_observations_osservazioni!AV357)</f>
        <v/>
      </c>
      <c r="AR354" t="str">
        <f ca="1">IFERROR(VLOOKUP(Funde_observations_osservazioni!AK357,Rest_mapping,2,0)&amp;"","")</f>
        <v/>
      </c>
      <c r="AS354" t="str">
        <f ca="1">IFERROR(VLOOKUP(Funde_observations_osservazioni!AL357,Oeff_privat_mapping,2,0)&amp;"","")</f>
        <v/>
      </c>
      <c r="AT354" t="str">
        <f ca="1">IFERROR(VLOOKUP(Funde_observations_osservazioni!AM357,Namen_pub_mapping,2,0)&amp;"","")</f>
        <v/>
      </c>
    </row>
    <row r="355" spans="2:46" x14ac:dyDescent="0.45">
      <c r="B355" t="str">
        <f>TRIM(Funde_observations_osservazioni!B358)</f>
        <v/>
      </c>
      <c r="C355" t="str">
        <f>TRIM(Funde_observations_osservazioni!C358)</f>
        <v/>
      </c>
      <c r="D355" t="str">
        <f>TRIM(Funde_observations_osservazioni!D358)</f>
        <v/>
      </c>
      <c r="E355" t="str">
        <f>TRIM(Funde_observations_osservazioni!AN358)</f>
        <v/>
      </c>
      <c r="F355" t="str">
        <f>TRIM(Funde_observations_osservazioni!AO358)</f>
        <v/>
      </c>
      <c r="G355" t="str">
        <f>TRIM(Funde_observations_osservazioni!AP358)</f>
        <v/>
      </c>
      <c r="H355" t="str">
        <f>TRIM(Funde_observations_osservazioni!AQ358)</f>
        <v/>
      </c>
      <c r="I355" t="str">
        <f>TRIM(Funde_observations_osservazioni!AR358)</f>
        <v/>
      </c>
      <c r="J355" t="str">
        <f>TRIM(Funde_observations_osservazioni!AS358)</f>
        <v/>
      </c>
      <c r="K355" t="str">
        <f>IFERROR(VLOOKUP(Funde_observations_osservazioni!E358,Table31_Praezis[], 2, FALSE)&amp;"", "")</f>
        <v/>
      </c>
      <c r="L355" t="str">
        <f>TRIM(Funde_observations_osservazioni!AT358)</f>
        <v/>
      </c>
      <c r="M355" t="str">
        <f>TRIM(Funde_observations_osservazioni!F358)</f>
        <v/>
      </c>
      <c r="N355" t="str">
        <f>TRIM(Funde_observations_osservazioni!G358)</f>
        <v/>
      </c>
      <c r="O355" t="str">
        <f>TRIM(Funde_observations_osservazioni!H358)</f>
        <v/>
      </c>
      <c r="P355" s="161" t="str">
        <f>IF(Funde_observations_osservazioni!I358=0, "", TEXT(Funde_observations_osservazioni!I358,"dd/mm/yyyy"))</f>
        <v/>
      </c>
      <c r="Q355" t="str">
        <f>IFERROR(VLOOKUP(Funde_observations_osservazioni!J358,Table32_Datkante[],2,FALSE)&amp;"",  "")</f>
        <v/>
      </c>
      <c r="R355" t="str">
        <f>Funde_observations_osservazioni!K358&amp;""</f>
        <v/>
      </c>
      <c r="S355" t="str">
        <f>Funde_observations_osservazioni!L358&amp;""</f>
        <v/>
      </c>
      <c r="T355" t="str">
        <f>Funde_observations_osservazioni!N358&amp;""</f>
        <v/>
      </c>
      <c r="U355" t="str">
        <f>Funde_observations_osservazioni!O358&amp;""</f>
        <v/>
      </c>
      <c r="V355" t="str">
        <f>Funde_observations_osservazioni!P358&amp;""</f>
        <v/>
      </c>
      <c r="W355" t="str">
        <f ca="1">IFERROR(VLOOKUP(Funde_observations_osservazioni!V358,Table30_Delarze[],2,FALSE)&amp;"", "")</f>
        <v/>
      </c>
      <c r="X355" t="str">
        <f>IFERROR(VLOOKUP(Funde_observations_osservazioni!R358,Table6_Subgrob[],2,FALSE)&amp;"","")</f>
        <v/>
      </c>
      <c r="Y355" t="str">
        <f>IFERROR(VLOOKUP(Funde_observations_osservazioni!S358,#REF!,2,FALSE)&amp;"", "")</f>
        <v/>
      </c>
      <c r="Z355" t="str">
        <f ca="1">IFERROR(VLOOKUP(Funde_observations_osservazioni!W358,Table245_Host_tree[],2,FALSE)&amp;"", "")</f>
        <v/>
      </c>
      <c r="AA355" t="str">
        <f>TRIM(Funde_observations_osservazioni!X358)</f>
        <v/>
      </c>
      <c r="AB355" t="str">
        <f>TRIM(Funde_observations_osservazioni!Y358)</f>
        <v/>
      </c>
      <c r="AC355" t="str">
        <f ca="1">IFERROR(VLOOKUP(Funde_observations_osservazioni!T358,Holzabgr_mapping,2,FALSE)&amp;"", "")</f>
        <v/>
      </c>
      <c r="AD355" t="str">
        <f ca="1">IFERROR(VLOOKUP(Funde_observations_osservazioni!U358,Holzqual_mapping,2,FALSE)&amp;"", "")</f>
        <v/>
      </c>
      <c r="AE355" t="str">
        <f ca="1">IFERROR(VLOOKUP(Funde_observations_osservazioni!Z358,Table24_Near_tree[],2,FALSE)&amp;"", "")</f>
        <v/>
      </c>
      <c r="AF355" t="str">
        <f ca="1">IFERROR(VLOOKUP(Funde_observations_osservazioni!AA358,Table24_Near_tree[],2,FALSE)&amp;"", "")</f>
        <v/>
      </c>
      <c r="AG355" t="str">
        <f ca="1">IFERROR(VLOOKUP(Funde_observations_osservazioni!AB358,Table24_Near_tree[],2,FALSE)&amp;"", "")</f>
        <v/>
      </c>
      <c r="AH355" t="str">
        <f ca="1">IFERROR(VLOOKUP(Funde_observations_osservazioni!AC358,Anzfrk_mapping,2,FALSE)&amp;"", "")</f>
        <v/>
      </c>
      <c r="AI355" t="str">
        <f ca="1">IFERROR(VLOOKUP(Funde_observations_osservazioni!AD358,Sex_stage_mapping,2,FALSE)&amp;"", "")</f>
        <v/>
      </c>
      <c r="AJ355" t="str">
        <f ca="1">IFERROR(VLOOKUP(Funde_observations_osservazioni!AE358,Rust_spore_type_mapping,2,FALSE)&amp;"", "")</f>
        <v/>
      </c>
      <c r="AK355" t="str">
        <f>TRIM(Funde_observations_osservazioni!AU358)</f>
        <v/>
      </c>
      <c r="AL355" t="str">
        <f>TRIM( Funde_observations_osservazioni!AH358)</f>
        <v/>
      </c>
      <c r="AM355" t="str">
        <f>TRIM(Funde_observations_osservazioni!AI358)</f>
        <v/>
      </c>
      <c r="AN355" t="str">
        <f ca="1">IFERROR(VLOOKUP(Funde_observations_osservazioni!AG358,Table28_Herbaria[],2,FALSE)&amp;"", "")</f>
        <v/>
      </c>
      <c r="AO355" t="str">
        <f ca="1">IFERROR(VLOOKUP(Funde_observations_osservazioni!AF358,Beleg_mapping,2,FALSE)&amp;"","")</f>
        <v/>
      </c>
      <c r="AP355" t="str">
        <f>IFERROR(VLOOKUP(Funde_observations_osservazioni!AJ358,Tabelle10_literature[],2,FALSE)&amp;"", "")</f>
        <v/>
      </c>
      <c r="AQ355" t="str">
        <f>TRIM(Funde_observations_osservazioni!AV358)</f>
        <v/>
      </c>
      <c r="AR355" t="str">
        <f ca="1">IFERROR(VLOOKUP(Funde_observations_osservazioni!AK358,Rest_mapping,2,0)&amp;"","")</f>
        <v/>
      </c>
      <c r="AS355" t="str">
        <f ca="1">IFERROR(VLOOKUP(Funde_observations_osservazioni!AL358,Oeff_privat_mapping,2,0)&amp;"","")</f>
        <v/>
      </c>
      <c r="AT355" t="str">
        <f ca="1">IFERROR(VLOOKUP(Funde_observations_osservazioni!AM358,Namen_pub_mapping,2,0)&amp;"","")</f>
        <v/>
      </c>
    </row>
    <row r="356" spans="2:46" x14ac:dyDescent="0.45">
      <c r="B356" t="str">
        <f>TRIM(Funde_observations_osservazioni!B359)</f>
        <v/>
      </c>
      <c r="C356" t="str">
        <f>TRIM(Funde_observations_osservazioni!C359)</f>
        <v/>
      </c>
      <c r="D356" t="str">
        <f>TRIM(Funde_observations_osservazioni!D359)</f>
        <v/>
      </c>
      <c r="E356" t="str">
        <f>TRIM(Funde_observations_osservazioni!AN359)</f>
        <v/>
      </c>
      <c r="F356" t="str">
        <f>TRIM(Funde_observations_osservazioni!AO359)</f>
        <v/>
      </c>
      <c r="G356" t="str">
        <f>TRIM(Funde_observations_osservazioni!AP359)</f>
        <v/>
      </c>
      <c r="H356" t="str">
        <f>TRIM(Funde_observations_osservazioni!AQ359)</f>
        <v/>
      </c>
      <c r="I356" t="str">
        <f>TRIM(Funde_observations_osservazioni!AR359)</f>
        <v/>
      </c>
      <c r="J356" t="str">
        <f>TRIM(Funde_observations_osservazioni!AS359)</f>
        <v/>
      </c>
      <c r="K356" t="str">
        <f>IFERROR(VLOOKUP(Funde_observations_osservazioni!E359,Table31_Praezis[], 2, FALSE)&amp;"", "")</f>
        <v/>
      </c>
      <c r="L356" t="str">
        <f>TRIM(Funde_observations_osservazioni!AT359)</f>
        <v/>
      </c>
      <c r="M356" t="str">
        <f>TRIM(Funde_observations_osservazioni!F359)</f>
        <v/>
      </c>
      <c r="N356" t="str">
        <f>TRIM(Funde_observations_osservazioni!G359)</f>
        <v/>
      </c>
      <c r="O356" t="str">
        <f>TRIM(Funde_observations_osservazioni!H359)</f>
        <v/>
      </c>
      <c r="P356" s="161" t="str">
        <f>IF(Funde_observations_osservazioni!I359=0, "", TEXT(Funde_observations_osservazioni!I359,"dd/mm/yyyy"))</f>
        <v/>
      </c>
      <c r="Q356" t="str">
        <f>IFERROR(VLOOKUP(Funde_observations_osservazioni!J359,Table32_Datkante[],2,FALSE)&amp;"",  "")</f>
        <v/>
      </c>
      <c r="R356" t="str">
        <f>Funde_observations_osservazioni!K359&amp;""</f>
        <v/>
      </c>
      <c r="S356" t="str">
        <f>Funde_observations_osservazioni!L359&amp;""</f>
        <v/>
      </c>
      <c r="T356" t="str">
        <f>Funde_observations_osservazioni!N359&amp;""</f>
        <v/>
      </c>
      <c r="U356" t="str">
        <f>Funde_observations_osservazioni!O359&amp;""</f>
        <v/>
      </c>
      <c r="V356" t="str">
        <f>Funde_observations_osservazioni!P359&amp;""</f>
        <v/>
      </c>
      <c r="W356" t="str">
        <f ca="1">IFERROR(VLOOKUP(Funde_observations_osservazioni!V359,Table30_Delarze[],2,FALSE)&amp;"", "")</f>
        <v/>
      </c>
      <c r="X356" t="str">
        <f>IFERROR(VLOOKUP(Funde_observations_osservazioni!R359,Table6_Subgrob[],2,FALSE)&amp;"","")</f>
        <v/>
      </c>
      <c r="Y356" t="str">
        <f>IFERROR(VLOOKUP(Funde_observations_osservazioni!S359,#REF!,2,FALSE)&amp;"", "")</f>
        <v/>
      </c>
      <c r="Z356" t="str">
        <f ca="1">IFERROR(VLOOKUP(Funde_observations_osservazioni!W359,Table245_Host_tree[],2,FALSE)&amp;"", "")</f>
        <v/>
      </c>
      <c r="AA356" t="str">
        <f>TRIM(Funde_observations_osservazioni!X359)</f>
        <v/>
      </c>
      <c r="AB356" t="str">
        <f>TRIM(Funde_observations_osservazioni!Y359)</f>
        <v/>
      </c>
      <c r="AC356" t="str">
        <f ca="1">IFERROR(VLOOKUP(Funde_observations_osservazioni!T359,Holzabgr_mapping,2,FALSE)&amp;"", "")</f>
        <v/>
      </c>
      <c r="AD356" t="str">
        <f ca="1">IFERROR(VLOOKUP(Funde_observations_osservazioni!U359,Holzqual_mapping,2,FALSE)&amp;"", "")</f>
        <v/>
      </c>
      <c r="AE356" t="str">
        <f ca="1">IFERROR(VLOOKUP(Funde_observations_osservazioni!Z359,Table24_Near_tree[],2,FALSE)&amp;"", "")</f>
        <v/>
      </c>
      <c r="AF356" t="str">
        <f ca="1">IFERROR(VLOOKUP(Funde_observations_osservazioni!AA359,Table24_Near_tree[],2,FALSE)&amp;"", "")</f>
        <v/>
      </c>
      <c r="AG356" t="str">
        <f ca="1">IFERROR(VLOOKUP(Funde_observations_osservazioni!AB359,Table24_Near_tree[],2,FALSE)&amp;"", "")</f>
        <v/>
      </c>
      <c r="AH356" t="str">
        <f ca="1">IFERROR(VLOOKUP(Funde_observations_osservazioni!AC359,Anzfrk_mapping,2,FALSE)&amp;"", "")</f>
        <v/>
      </c>
      <c r="AI356" t="str">
        <f ca="1">IFERROR(VLOOKUP(Funde_observations_osservazioni!AD359,Sex_stage_mapping,2,FALSE)&amp;"", "")</f>
        <v/>
      </c>
      <c r="AJ356" t="str">
        <f ca="1">IFERROR(VLOOKUP(Funde_observations_osservazioni!AE359,Rust_spore_type_mapping,2,FALSE)&amp;"", "")</f>
        <v/>
      </c>
      <c r="AK356" t="str">
        <f>TRIM(Funde_observations_osservazioni!AU359)</f>
        <v/>
      </c>
      <c r="AL356" t="str">
        <f>TRIM( Funde_observations_osservazioni!AH359)</f>
        <v/>
      </c>
      <c r="AM356" t="str">
        <f>TRIM(Funde_observations_osservazioni!AI359)</f>
        <v/>
      </c>
      <c r="AN356" t="str">
        <f ca="1">IFERROR(VLOOKUP(Funde_observations_osservazioni!AG359,Table28_Herbaria[],2,FALSE)&amp;"", "")</f>
        <v/>
      </c>
      <c r="AO356" t="str">
        <f ca="1">IFERROR(VLOOKUP(Funde_observations_osservazioni!AF359,Beleg_mapping,2,FALSE)&amp;"","")</f>
        <v/>
      </c>
      <c r="AP356" t="str">
        <f>IFERROR(VLOOKUP(Funde_observations_osservazioni!AJ359,Tabelle10_literature[],2,FALSE)&amp;"", "")</f>
        <v/>
      </c>
      <c r="AQ356" t="str">
        <f>TRIM(Funde_observations_osservazioni!AV359)</f>
        <v/>
      </c>
      <c r="AR356" t="str">
        <f ca="1">IFERROR(VLOOKUP(Funde_observations_osservazioni!AK359,Rest_mapping,2,0)&amp;"","")</f>
        <v/>
      </c>
      <c r="AS356" t="str">
        <f ca="1">IFERROR(VLOOKUP(Funde_observations_osservazioni!AL359,Oeff_privat_mapping,2,0)&amp;"","")</f>
        <v/>
      </c>
      <c r="AT356" t="str">
        <f ca="1">IFERROR(VLOOKUP(Funde_observations_osservazioni!AM359,Namen_pub_mapping,2,0)&amp;"","")</f>
        <v/>
      </c>
    </row>
    <row r="357" spans="2:46" x14ac:dyDescent="0.45">
      <c r="B357" t="str">
        <f>TRIM(Funde_observations_osservazioni!B360)</f>
        <v/>
      </c>
      <c r="C357" t="str">
        <f>TRIM(Funde_observations_osservazioni!C360)</f>
        <v/>
      </c>
      <c r="D357" t="str">
        <f>TRIM(Funde_observations_osservazioni!D360)</f>
        <v/>
      </c>
      <c r="E357" t="str">
        <f>TRIM(Funde_observations_osservazioni!AN360)</f>
        <v/>
      </c>
      <c r="F357" t="str">
        <f>TRIM(Funde_observations_osservazioni!AO360)</f>
        <v/>
      </c>
      <c r="G357" t="str">
        <f>TRIM(Funde_observations_osservazioni!AP360)</f>
        <v/>
      </c>
      <c r="H357" t="str">
        <f>TRIM(Funde_observations_osservazioni!AQ360)</f>
        <v/>
      </c>
      <c r="I357" t="str">
        <f>TRIM(Funde_observations_osservazioni!AR360)</f>
        <v/>
      </c>
      <c r="J357" t="str">
        <f>TRIM(Funde_observations_osservazioni!AS360)</f>
        <v/>
      </c>
      <c r="K357" t="str">
        <f>IFERROR(VLOOKUP(Funde_observations_osservazioni!E360,Table31_Praezis[], 2, FALSE)&amp;"", "")</f>
        <v/>
      </c>
      <c r="L357" t="str">
        <f>TRIM(Funde_observations_osservazioni!AT360)</f>
        <v/>
      </c>
      <c r="M357" t="str">
        <f>TRIM(Funde_observations_osservazioni!F360)</f>
        <v/>
      </c>
      <c r="N357" t="str">
        <f>TRIM(Funde_observations_osservazioni!G360)</f>
        <v/>
      </c>
      <c r="O357" t="str">
        <f>TRIM(Funde_observations_osservazioni!H360)</f>
        <v/>
      </c>
      <c r="P357" s="161" t="str">
        <f>IF(Funde_observations_osservazioni!I360=0, "", TEXT(Funde_observations_osservazioni!I360,"dd/mm/yyyy"))</f>
        <v/>
      </c>
      <c r="Q357" t="str">
        <f>IFERROR(VLOOKUP(Funde_observations_osservazioni!J360,Table32_Datkante[],2,FALSE)&amp;"",  "")</f>
        <v/>
      </c>
      <c r="R357" t="str">
        <f>Funde_observations_osservazioni!K360&amp;""</f>
        <v/>
      </c>
      <c r="S357" t="str">
        <f>Funde_observations_osservazioni!L360&amp;""</f>
        <v/>
      </c>
      <c r="T357" t="str">
        <f>Funde_observations_osservazioni!N360&amp;""</f>
        <v/>
      </c>
      <c r="U357" t="str">
        <f>Funde_observations_osservazioni!O360&amp;""</f>
        <v/>
      </c>
      <c r="V357" t="str">
        <f>Funde_observations_osservazioni!P360&amp;""</f>
        <v/>
      </c>
      <c r="W357" t="str">
        <f ca="1">IFERROR(VLOOKUP(Funde_observations_osservazioni!V360,Table30_Delarze[],2,FALSE)&amp;"", "")</f>
        <v/>
      </c>
      <c r="X357" t="str">
        <f>IFERROR(VLOOKUP(Funde_observations_osservazioni!R360,Table6_Subgrob[],2,FALSE)&amp;"","")</f>
        <v/>
      </c>
      <c r="Y357" t="str">
        <f>IFERROR(VLOOKUP(Funde_observations_osservazioni!S360,#REF!,2,FALSE)&amp;"", "")</f>
        <v/>
      </c>
      <c r="Z357" t="str">
        <f ca="1">IFERROR(VLOOKUP(Funde_observations_osservazioni!W360,Table245_Host_tree[],2,FALSE)&amp;"", "")</f>
        <v/>
      </c>
      <c r="AA357" t="str">
        <f>TRIM(Funde_observations_osservazioni!X360)</f>
        <v/>
      </c>
      <c r="AB357" t="str">
        <f>TRIM(Funde_observations_osservazioni!Y360)</f>
        <v/>
      </c>
      <c r="AC357" t="str">
        <f ca="1">IFERROR(VLOOKUP(Funde_observations_osservazioni!T360,Holzabgr_mapping,2,FALSE)&amp;"", "")</f>
        <v/>
      </c>
      <c r="AD357" t="str">
        <f ca="1">IFERROR(VLOOKUP(Funde_observations_osservazioni!U360,Holzqual_mapping,2,FALSE)&amp;"", "")</f>
        <v/>
      </c>
      <c r="AE357" t="str">
        <f ca="1">IFERROR(VLOOKUP(Funde_observations_osservazioni!Z360,Table24_Near_tree[],2,FALSE)&amp;"", "")</f>
        <v/>
      </c>
      <c r="AF357" t="str">
        <f ca="1">IFERROR(VLOOKUP(Funde_observations_osservazioni!AA360,Table24_Near_tree[],2,FALSE)&amp;"", "")</f>
        <v/>
      </c>
      <c r="AG357" t="str">
        <f ca="1">IFERROR(VLOOKUP(Funde_observations_osservazioni!AB360,Table24_Near_tree[],2,FALSE)&amp;"", "")</f>
        <v/>
      </c>
      <c r="AH357" t="str">
        <f ca="1">IFERROR(VLOOKUP(Funde_observations_osservazioni!AC360,Anzfrk_mapping,2,FALSE)&amp;"", "")</f>
        <v/>
      </c>
      <c r="AI357" t="str">
        <f ca="1">IFERROR(VLOOKUP(Funde_observations_osservazioni!AD360,Sex_stage_mapping,2,FALSE)&amp;"", "")</f>
        <v/>
      </c>
      <c r="AJ357" t="str">
        <f ca="1">IFERROR(VLOOKUP(Funde_observations_osservazioni!AE360,Rust_spore_type_mapping,2,FALSE)&amp;"", "")</f>
        <v/>
      </c>
      <c r="AK357" t="str">
        <f>TRIM(Funde_observations_osservazioni!AU360)</f>
        <v/>
      </c>
      <c r="AL357" t="str">
        <f>TRIM( Funde_observations_osservazioni!AH360)</f>
        <v/>
      </c>
      <c r="AM357" t="str">
        <f>TRIM(Funde_observations_osservazioni!AI360)</f>
        <v/>
      </c>
      <c r="AN357" t="str">
        <f ca="1">IFERROR(VLOOKUP(Funde_observations_osservazioni!AG360,Table28_Herbaria[],2,FALSE)&amp;"", "")</f>
        <v/>
      </c>
      <c r="AO357" t="str">
        <f ca="1">IFERROR(VLOOKUP(Funde_observations_osservazioni!AF360,Beleg_mapping,2,FALSE)&amp;"","")</f>
        <v/>
      </c>
      <c r="AP357" t="str">
        <f>IFERROR(VLOOKUP(Funde_observations_osservazioni!AJ360,Tabelle10_literature[],2,FALSE)&amp;"", "")</f>
        <v/>
      </c>
      <c r="AQ357" t="str">
        <f>TRIM(Funde_observations_osservazioni!AV360)</f>
        <v/>
      </c>
      <c r="AR357" t="str">
        <f ca="1">IFERROR(VLOOKUP(Funde_observations_osservazioni!AK360,Rest_mapping,2,0)&amp;"","")</f>
        <v/>
      </c>
      <c r="AS357" t="str">
        <f ca="1">IFERROR(VLOOKUP(Funde_observations_osservazioni!AL360,Oeff_privat_mapping,2,0)&amp;"","")</f>
        <v/>
      </c>
      <c r="AT357" t="str">
        <f ca="1">IFERROR(VLOOKUP(Funde_observations_osservazioni!AM360,Namen_pub_mapping,2,0)&amp;"","")</f>
        <v/>
      </c>
    </row>
    <row r="358" spans="2:46" x14ac:dyDescent="0.45">
      <c r="B358" t="str">
        <f>TRIM(Funde_observations_osservazioni!B361)</f>
        <v/>
      </c>
      <c r="C358" t="str">
        <f>TRIM(Funde_observations_osservazioni!C361)</f>
        <v/>
      </c>
      <c r="D358" t="str">
        <f>TRIM(Funde_observations_osservazioni!D361)</f>
        <v/>
      </c>
      <c r="E358" t="str">
        <f>TRIM(Funde_observations_osservazioni!AN361)</f>
        <v/>
      </c>
      <c r="F358" t="str">
        <f>TRIM(Funde_observations_osservazioni!AO361)</f>
        <v/>
      </c>
      <c r="G358" t="str">
        <f>TRIM(Funde_observations_osservazioni!AP361)</f>
        <v/>
      </c>
      <c r="H358" t="str">
        <f>TRIM(Funde_observations_osservazioni!AQ361)</f>
        <v/>
      </c>
      <c r="I358" t="str">
        <f>TRIM(Funde_observations_osservazioni!AR361)</f>
        <v/>
      </c>
      <c r="J358" t="str">
        <f>TRIM(Funde_observations_osservazioni!AS361)</f>
        <v/>
      </c>
      <c r="K358" t="str">
        <f>IFERROR(VLOOKUP(Funde_observations_osservazioni!E361,Table31_Praezis[], 2, FALSE)&amp;"", "")</f>
        <v/>
      </c>
      <c r="L358" t="str">
        <f>TRIM(Funde_observations_osservazioni!AT361)</f>
        <v/>
      </c>
      <c r="M358" t="str">
        <f>TRIM(Funde_observations_osservazioni!F361)</f>
        <v/>
      </c>
      <c r="N358" t="str">
        <f>TRIM(Funde_observations_osservazioni!G361)</f>
        <v/>
      </c>
      <c r="O358" t="str">
        <f>TRIM(Funde_observations_osservazioni!H361)</f>
        <v/>
      </c>
      <c r="P358" s="161" t="str">
        <f>IF(Funde_observations_osservazioni!I361=0, "", TEXT(Funde_observations_osservazioni!I361,"dd/mm/yyyy"))</f>
        <v/>
      </c>
      <c r="Q358" t="str">
        <f>IFERROR(VLOOKUP(Funde_observations_osservazioni!J361,Table32_Datkante[],2,FALSE)&amp;"",  "")</f>
        <v/>
      </c>
      <c r="R358" t="str">
        <f>Funde_observations_osservazioni!K361&amp;""</f>
        <v/>
      </c>
      <c r="S358" t="str">
        <f>Funde_observations_osservazioni!L361&amp;""</f>
        <v/>
      </c>
      <c r="T358" t="str">
        <f>Funde_observations_osservazioni!N361&amp;""</f>
        <v/>
      </c>
      <c r="U358" t="str">
        <f>Funde_observations_osservazioni!O361&amp;""</f>
        <v/>
      </c>
      <c r="V358" t="str">
        <f>Funde_observations_osservazioni!P361&amp;""</f>
        <v/>
      </c>
      <c r="W358" t="str">
        <f ca="1">IFERROR(VLOOKUP(Funde_observations_osservazioni!V361,Table30_Delarze[],2,FALSE)&amp;"", "")</f>
        <v/>
      </c>
      <c r="X358" t="str">
        <f>IFERROR(VLOOKUP(Funde_observations_osservazioni!R361,Table6_Subgrob[],2,FALSE)&amp;"","")</f>
        <v/>
      </c>
      <c r="Y358" t="str">
        <f>IFERROR(VLOOKUP(Funde_observations_osservazioni!S361,#REF!,2,FALSE)&amp;"", "")</f>
        <v/>
      </c>
      <c r="Z358" t="str">
        <f ca="1">IFERROR(VLOOKUP(Funde_observations_osservazioni!W361,Table245_Host_tree[],2,FALSE)&amp;"", "")</f>
        <v/>
      </c>
      <c r="AA358" t="str">
        <f>TRIM(Funde_observations_osservazioni!X361)</f>
        <v/>
      </c>
      <c r="AB358" t="str">
        <f>TRIM(Funde_observations_osservazioni!Y361)</f>
        <v/>
      </c>
      <c r="AC358" t="str">
        <f ca="1">IFERROR(VLOOKUP(Funde_observations_osservazioni!T361,Holzabgr_mapping,2,FALSE)&amp;"", "")</f>
        <v/>
      </c>
      <c r="AD358" t="str">
        <f ca="1">IFERROR(VLOOKUP(Funde_observations_osservazioni!U361,Holzqual_mapping,2,FALSE)&amp;"", "")</f>
        <v/>
      </c>
      <c r="AE358" t="str">
        <f ca="1">IFERROR(VLOOKUP(Funde_observations_osservazioni!Z361,Table24_Near_tree[],2,FALSE)&amp;"", "")</f>
        <v/>
      </c>
      <c r="AF358" t="str">
        <f ca="1">IFERROR(VLOOKUP(Funde_observations_osservazioni!AA361,Table24_Near_tree[],2,FALSE)&amp;"", "")</f>
        <v/>
      </c>
      <c r="AG358" t="str">
        <f ca="1">IFERROR(VLOOKUP(Funde_observations_osservazioni!AB361,Table24_Near_tree[],2,FALSE)&amp;"", "")</f>
        <v/>
      </c>
      <c r="AH358" t="str">
        <f ca="1">IFERROR(VLOOKUP(Funde_observations_osservazioni!AC361,Anzfrk_mapping,2,FALSE)&amp;"", "")</f>
        <v/>
      </c>
      <c r="AI358" t="str">
        <f ca="1">IFERROR(VLOOKUP(Funde_observations_osservazioni!AD361,Sex_stage_mapping,2,FALSE)&amp;"", "")</f>
        <v/>
      </c>
      <c r="AJ358" t="str">
        <f ca="1">IFERROR(VLOOKUP(Funde_observations_osservazioni!AE361,Rust_spore_type_mapping,2,FALSE)&amp;"", "")</f>
        <v/>
      </c>
      <c r="AK358" t="str">
        <f>TRIM(Funde_observations_osservazioni!AU361)</f>
        <v/>
      </c>
      <c r="AL358" t="str">
        <f>TRIM( Funde_observations_osservazioni!AH361)</f>
        <v/>
      </c>
      <c r="AM358" t="str">
        <f>TRIM(Funde_observations_osservazioni!AI361)</f>
        <v/>
      </c>
      <c r="AN358" t="str">
        <f ca="1">IFERROR(VLOOKUP(Funde_observations_osservazioni!AG361,Table28_Herbaria[],2,FALSE)&amp;"", "")</f>
        <v/>
      </c>
      <c r="AO358" t="str">
        <f ca="1">IFERROR(VLOOKUP(Funde_observations_osservazioni!AF361,Beleg_mapping,2,FALSE)&amp;"","")</f>
        <v/>
      </c>
      <c r="AP358" t="str">
        <f>IFERROR(VLOOKUP(Funde_observations_osservazioni!AJ361,Tabelle10_literature[],2,FALSE)&amp;"", "")</f>
        <v/>
      </c>
      <c r="AQ358" t="str">
        <f>TRIM(Funde_observations_osservazioni!AV361)</f>
        <v/>
      </c>
      <c r="AR358" t="str">
        <f ca="1">IFERROR(VLOOKUP(Funde_observations_osservazioni!AK361,Rest_mapping,2,0)&amp;"","")</f>
        <v/>
      </c>
      <c r="AS358" t="str">
        <f ca="1">IFERROR(VLOOKUP(Funde_observations_osservazioni!AL361,Oeff_privat_mapping,2,0)&amp;"","")</f>
        <v/>
      </c>
      <c r="AT358" t="str">
        <f ca="1">IFERROR(VLOOKUP(Funde_observations_osservazioni!AM361,Namen_pub_mapping,2,0)&amp;"","")</f>
        <v/>
      </c>
    </row>
    <row r="359" spans="2:46" x14ac:dyDescent="0.45">
      <c r="B359" t="str">
        <f>TRIM(Funde_observations_osservazioni!B362)</f>
        <v/>
      </c>
      <c r="C359" t="str">
        <f>TRIM(Funde_observations_osservazioni!C362)</f>
        <v/>
      </c>
      <c r="D359" t="str">
        <f>TRIM(Funde_observations_osservazioni!D362)</f>
        <v/>
      </c>
      <c r="E359" t="str">
        <f>TRIM(Funde_observations_osservazioni!AN362)</f>
        <v/>
      </c>
      <c r="F359" t="str">
        <f>TRIM(Funde_observations_osservazioni!AO362)</f>
        <v/>
      </c>
      <c r="G359" t="str">
        <f>TRIM(Funde_observations_osservazioni!AP362)</f>
        <v/>
      </c>
      <c r="H359" t="str">
        <f>TRIM(Funde_observations_osservazioni!AQ362)</f>
        <v/>
      </c>
      <c r="I359" t="str">
        <f>TRIM(Funde_observations_osservazioni!AR362)</f>
        <v/>
      </c>
      <c r="J359" t="str">
        <f>TRIM(Funde_observations_osservazioni!AS362)</f>
        <v/>
      </c>
      <c r="K359" t="str">
        <f>IFERROR(VLOOKUP(Funde_observations_osservazioni!E362,Table31_Praezis[], 2, FALSE)&amp;"", "")</f>
        <v/>
      </c>
      <c r="L359" t="str">
        <f>TRIM(Funde_observations_osservazioni!AT362)</f>
        <v/>
      </c>
      <c r="M359" t="str">
        <f>TRIM(Funde_observations_osservazioni!F362)</f>
        <v/>
      </c>
      <c r="N359" t="str">
        <f>TRIM(Funde_observations_osservazioni!G362)</f>
        <v/>
      </c>
      <c r="O359" t="str">
        <f>TRIM(Funde_observations_osservazioni!H362)</f>
        <v/>
      </c>
      <c r="P359" s="161" t="str">
        <f>IF(Funde_observations_osservazioni!I362=0, "", TEXT(Funde_observations_osservazioni!I362,"dd/mm/yyyy"))</f>
        <v/>
      </c>
      <c r="Q359" t="str">
        <f>IFERROR(VLOOKUP(Funde_observations_osservazioni!J362,Table32_Datkante[],2,FALSE)&amp;"",  "")</f>
        <v/>
      </c>
      <c r="R359" t="str">
        <f>Funde_observations_osservazioni!K362&amp;""</f>
        <v/>
      </c>
      <c r="S359" t="str">
        <f>Funde_observations_osservazioni!L362&amp;""</f>
        <v/>
      </c>
      <c r="T359" t="str">
        <f>Funde_observations_osservazioni!N362&amp;""</f>
        <v/>
      </c>
      <c r="U359" t="str">
        <f>Funde_observations_osservazioni!O362&amp;""</f>
        <v/>
      </c>
      <c r="V359" t="str">
        <f>Funde_observations_osservazioni!P362&amp;""</f>
        <v/>
      </c>
      <c r="W359" t="str">
        <f ca="1">IFERROR(VLOOKUP(Funde_observations_osservazioni!V362,Table30_Delarze[],2,FALSE)&amp;"", "")</f>
        <v/>
      </c>
      <c r="X359" t="str">
        <f>IFERROR(VLOOKUP(Funde_observations_osservazioni!R362,Table6_Subgrob[],2,FALSE)&amp;"","")</f>
        <v/>
      </c>
      <c r="Y359" t="str">
        <f>IFERROR(VLOOKUP(Funde_observations_osservazioni!S362,#REF!,2,FALSE)&amp;"", "")</f>
        <v/>
      </c>
      <c r="Z359" t="str">
        <f ca="1">IFERROR(VLOOKUP(Funde_observations_osservazioni!W362,Table245_Host_tree[],2,FALSE)&amp;"", "")</f>
        <v/>
      </c>
      <c r="AA359" t="str">
        <f>TRIM(Funde_observations_osservazioni!X362)</f>
        <v/>
      </c>
      <c r="AB359" t="str">
        <f>TRIM(Funde_observations_osservazioni!Y362)</f>
        <v/>
      </c>
      <c r="AC359" t="str">
        <f ca="1">IFERROR(VLOOKUP(Funde_observations_osservazioni!T362,Holzabgr_mapping,2,FALSE)&amp;"", "")</f>
        <v/>
      </c>
      <c r="AD359" t="str">
        <f ca="1">IFERROR(VLOOKUP(Funde_observations_osservazioni!U362,Holzqual_mapping,2,FALSE)&amp;"", "")</f>
        <v/>
      </c>
      <c r="AE359" t="str">
        <f ca="1">IFERROR(VLOOKUP(Funde_observations_osservazioni!Z362,Table24_Near_tree[],2,FALSE)&amp;"", "")</f>
        <v/>
      </c>
      <c r="AF359" t="str">
        <f ca="1">IFERROR(VLOOKUP(Funde_observations_osservazioni!AA362,Table24_Near_tree[],2,FALSE)&amp;"", "")</f>
        <v/>
      </c>
      <c r="AG359" t="str">
        <f ca="1">IFERROR(VLOOKUP(Funde_observations_osservazioni!AB362,Table24_Near_tree[],2,FALSE)&amp;"", "")</f>
        <v/>
      </c>
      <c r="AH359" t="str">
        <f ca="1">IFERROR(VLOOKUP(Funde_observations_osservazioni!AC362,Anzfrk_mapping,2,FALSE)&amp;"", "")</f>
        <v/>
      </c>
      <c r="AI359" t="str">
        <f ca="1">IFERROR(VLOOKUP(Funde_observations_osservazioni!AD362,Sex_stage_mapping,2,FALSE)&amp;"", "")</f>
        <v/>
      </c>
      <c r="AJ359" t="str">
        <f ca="1">IFERROR(VLOOKUP(Funde_observations_osservazioni!AE362,Rust_spore_type_mapping,2,FALSE)&amp;"", "")</f>
        <v/>
      </c>
      <c r="AK359" t="str">
        <f>TRIM(Funde_observations_osservazioni!AU362)</f>
        <v/>
      </c>
      <c r="AL359" t="str">
        <f>TRIM( Funde_observations_osservazioni!AH362)</f>
        <v/>
      </c>
      <c r="AM359" t="str">
        <f>TRIM(Funde_observations_osservazioni!AI362)</f>
        <v/>
      </c>
      <c r="AN359" t="str">
        <f ca="1">IFERROR(VLOOKUP(Funde_observations_osservazioni!AG362,Table28_Herbaria[],2,FALSE)&amp;"", "")</f>
        <v/>
      </c>
      <c r="AO359" t="str">
        <f ca="1">IFERROR(VLOOKUP(Funde_observations_osservazioni!AF362,Beleg_mapping,2,FALSE)&amp;"","")</f>
        <v/>
      </c>
      <c r="AP359" t="str">
        <f>IFERROR(VLOOKUP(Funde_observations_osservazioni!AJ362,Tabelle10_literature[],2,FALSE)&amp;"", "")</f>
        <v/>
      </c>
      <c r="AQ359" t="str">
        <f>TRIM(Funde_observations_osservazioni!AV362)</f>
        <v/>
      </c>
      <c r="AR359" t="str">
        <f ca="1">IFERROR(VLOOKUP(Funde_observations_osservazioni!AK362,Rest_mapping,2,0)&amp;"","")</f>
        <v/>
      </c>
      <c r="AS359" t="str">
        <f ca="1">IFERROR(VLOOKUP(Funde_observations_osservazioni!AL362,Oeff_privat_mapping,2,0)&amp;"","")</f>
        <v/>
      </c>
      <c r="AT359" t="str">
        <f ca="1">IFERROR(VLOOKUP(Funde_observations_osservazioni!AM362,Namen_pub_mapping,2,0)&amp;"","")</f>
        <v/>
      </c>
    </row>
    <row r="360" spans="2:46" x14ac:dyDescent="0.45">
      <c r="B360" t="str">
        <f>TRIM(Funde_observations_osservazioni!B363)</f>
        <v/>
      </c>
      <c r="C360" t="str">
        <f>TRIM(Funde_observations_osservazioni!C363)</f>
        <v/>
      </c>
      <c r="D360" t="str">
        <f>TRIM(Funde_observations_osservazioni!D363)</f>
        <v/>
      </c>
      <c r="E360" t="str">
        <f>TRIM(Funde_observations_osservazioni!AN363)</f>
        <v/>
      </c>
      <c r="F360" t="str">
        <f>TRIM(Funde_observations_osservazioni!AO363)</f>
        <v/>
      </c>
      <c r="G360" t="str">
        <f>TRIM(Funde_observations_osservazioni!AP363)</f>
        <v/>
      </c>
      <c r="H360" t="str">
        <f>TRIM(Funde_observations_osservazioni!AQ363)</f>
        <v/>
      </c>
      <c r="I360" t="str">
        <f>TRIM(Funde_observations_osservazioni!AR363)</f>
        <v/>
      </c>
      <c r="J360" t="str">
        <f>TRIM(Funde_observations_osservazioni!AS363)</f>
        <v/>
      </c>
      <c r="K360" t="str">
        <f>IFERROR(VLOOKUP(Funde_observations_osservazioni!E363,Table31_Praezis[], 2, FALSE)&amp;"", "")</f>
        <v/>
      </c>
      <c r="L360" t="str">
        <f>TRIM(Funde_observations_osservazioni!AT363)</f>
        <v/>
      </c>
      <c r="M360" t="str">
        <f>TRIM(Funde_observations_osservazioni!F363)</f>
        <v/>
      </c>
      <c r="N360" t="str">
        <f>TRIM(Funde_observations_osservazioni!G363)</f>
        <v/>
      </c>
      <c r="O360" t="str">
        <f>TRIM(Funde_observations_osservazioni!H363)</f>
        <v/>
      </c>
      <c r="P360" s="161" t="str">
        <f>IF(Funde_observations_osservazioni!I363=0, "", TEXT(Funde_observations_osservazioni!I363,"dd/mm/yyyy"))</f>
        <v/>
      </c>
      <c r="Q360" t="str">
        <f>IFERROR(VLOOKUP(Funde_observations_osservazioni!J363,Table32_Datkante[],2,FALSE)&amp;"",  "")</f>
        <v/>
      </c>
      <c r="R360" t="str">
        <f>Funde_observations_osservazioni!K363&amp;""</f>
        <v/>
      </c>
      <c r="S360" t="str">
        <f>Funde_observations_osservazioni!L363&amp;""</f>
        <v/>
      </c>
      <c r="T360" t="str">
        <f>Funde_observations_osservazioni!N363&amp;""</f>
        <v/>
      </c>
      <c r="U360" t="str">
        <f>Funde_observations_osservazioni!O363&amp;""</f>
        <v/>
      </c>
      <c r="V360" t="str">
        <f>Funde_observations_osservazioni!P363&amp;""</f>
        <v/>
      </c>
      <c r="W360" t="str">
        <f ca="1">IFERROR(VLOOKUP(Funde_observations_osservazioni!V363,Table30_Delarze[],2,FALSE)&amp;"", "")</f>
        <v/>
      </c>
      <c r="X360" t="str">
        <f>IFERROR(VLOOKUP(Funde_observations_osservazioni!R363,Table6_Subgrob[],2,FALSE)&amp;"","")</f>
        <v/>
      </c>
      <c r="Y360" t="str">
        <f>IFERROR(VLOOKUP(Funde_observations_osservazioni!S363,#REF!,2,FALSE)&amp;"", "")</f>
        <v/>
      </c>
      <c r="Z360" t="str">
        <f ca="1">IFERROR(VLOOKUP(Funde_observations_osservazioni!W363,Table245_Host_tree[],2,FALSE)&amp;"", "")</f>
        <v/>
      </c>
      <c r="AA360" t="str">
        <f>TRIM(Funde_observations_osservazioni!X363)</f>
        <v/>
      </c>
      <c r="AB360" t="str">
        <f>TRIM(Funde_observations_osservazioni!Y363)</f>
        <v/>
      </c>
      <c r="AC360" t="str">
        <f ca="1">IFERROR(VLOOKUP(Funde_observations_osservazioni!T363,Holzabgr_mapping,2,FALSE)&amp;"", "")</f>
        <v/>
      </c>
      <c r="AD360" t="str">
        <f ca="1">IFERROR(VLOOKUP(Funde_observations_osservazioni!U363,Holzqual_mapping,2,FALSE)&amp;"", "")</f>
        <v/>
      </c>
      <c r="AE360" t="str">
        <f ca="1">IFERROR(VLOOKUP(Funde_observations_osservazioni!Z363,Table24_Near_tree[],2,FALSE)&amp;"", "")</f>
        <v/>
      </c>
      <c r="AF360" t="str">
        <f ca="1">IFERROR(VLOOKUP(Funde_observations_osservazioni!AA363,Table24_Near_tree[],2,FALSE)&amp;"", "")</f>
        <v/>
      </c>
      <c r="AG360" t="str">
        <f ca="1">IFERROR(VLOOKUP(Funde_observations_osservazioni!AB363,Table24_Near_tree[],2,FALSE)&amp;"", "")</f>
        <v/>
      </c>
      <c r="AH360" t="str">
        <f ca="1">IFERROR(VLOOKUP(Funde_observations_osservazioni!AC363,Anzfrk_mapping,2,FALSE)&amp;"", "")</f>
        <v/>
      </c>
      <c r="AI360" t="str">
        <f ca="1">IFERROR(VLOOKUP(Funde_observations_osservazioni!AD363,Sex_stage_mapping,2,FALSE)&amp;"", "")</f>
        <v/>
      </c>
      <c r="AJ360" t="str">
        <f ca="1">IFERROR(VLOOKUP(Funde_observations_osservazioni!AE363,Rust_spore_type_mapping,2,FALSE)&amp;"", "")</f>
        <v/>
      </c>
      <c r="AK360" t="str">
        <f>TRIM(Funde_observations_osservazioni!AU363)</f>
        <v/>
      </c>
      <c r="AL360" t="str">
        <f>TRIM( Funde_observations_osservazioni!AH363)</f>
        <v/>
      </c>
      <c r="AM360" t="str">
        <f>TRIM(Funde_observations_osservazioni!AI363)</f>
        <v/>
      </c>
      <c r="AN360" t="str">
        <f ca="1">IFERROR(VLOOKUP(Funde_observations_osservazioni!AG363,Table28_Herbaria[],2,FALSE)&amp;"", "")</f>
        <v/>
      </c>
      <c r="AO360" t="str">
        <f ca="1">IFERROR(VLOOKUP(Funde_observations_osservazioni!AF363,Beleg_mapping,2,FALSE)&amp;"","")</f>
        <v/>
      </c>
      <c r="AP360" t="str">
        <f>IFERROR(VLOOKUP(Funde_observations_osservazioni!AJ363,Tabelle10_literature[],2,FALSE)&amp;"", "")</f>
        <v/>
      </c>
      <c r="AQ360" t="str">
        <f>TRIM(Funde_observations_osservazioni!AV363)</f>
        <v/>
      </c>
      <c r="AR360" t="str">
        <f ca="1">IFERROR(VLOOKUP(Funde_observations_osservazioni!AK363,Rest_mapping,2,0)&amp;"","")</f>
        <v/>
      </c>
      <c r="AS360" t="str">
        <f ca="1">IFERROR(VLOOKUP(Funde_observations_osservazioni!AL363,Oeff_privat_mapping,2,0)&amp;"","")</f>
        <v/>
      </c>
      <c r="AT360" t="str">
        <f ca="1">IFERROR(VLOOKUP(Funde_observations_osservazioni!AM363,Namen_pub_mapping,2,0)&amp;"","")</f>
        <v/>
      </c>
    </row>
    <row r="361" spans="2:46" x14ac:dyDescent="0.45">
      <c r="B361" t="str">
        <f>TRIM(Funde_observations_osservazioni!B364)</f>
        <v/>
      </c>
      <c r="C361" t="str">
        <f>TRIM(Funde_observations_osservazioni!C364)</f>
        <v/>
      </c>
      <c r="D361" t="str">
        <f>TRIM(Funde_observations_osservazioni!D364)</f>
        <v/>
      </c>
      <c r="E361" t="str">
        <f>TRIM(Funde_observations_osservazioni!AN364)</f>
        <v/>
      </c>
      <c r="F361" t="str">
        <f>TRIM(Funde_observations_osservazioni!AO364)</f>
        <v/>
      </c>
      <c r="G361" t="str">
        <f>TRIM(Funde_observations_osservazioni!AP364)</f>
        <v/>
      </c>
      <c r="H361" t="str">
        <f>TRIM(Funde_observations_osservazioni!AQ364)</f>
        <v/>
      </c>
      <c r="I361" t="str">
        <f>TRIM(Funde_observations_osservazioni!AR364)</f>
        <v/>
      </c>
      <c r="J361" t="str">
        <f>TRIM(Funde_observations_osservazioni!AS364)</f>
        <v/>
      </c>
      <c r="K361" t="str">
        <f>IFERROR(VLOOKUP(Funde_observations_osservazioni!E364,Table31_Praezis[], 2, FALSE)&amp;"", "")</f>
        <v/>
      </c>
      <c r="L361" t="str">
        <f>TRIM(Funde_observations_osservazioni!AT364)</f>
        <v/>
      </c>
      <c r="M361" t="str">
        <f>TRIM(Funde_observations_osservazioni!F364)</f>
        <v/>
      </c>
      <c r="N361" t="str">
        <f>TRIM(Funde_observations_osservazioni!G364)</f>
        <v/>
      </c>
      <c r="O361" t="str">
        <f>TRIM(Funde_observations_osservazioni!H364)</f>
        <v/>
      </c>
      <c r="P361" s="161" t="str">
        <f>IF(Funde_observations_osservazioni!I364=0, "", TEXT(Funde_observations_osservazioni!I364,"dd/mm/yyyy"))</f>
        <v/>
      </c>
      <c r="Q361" t="str">
        <f>IFERROR(VLOOKUP(Funde_observations_osservazioni!J364,Table32_Datkante[],2,FALSE)&amp;"",  "")</f>
        <v/>
      </c>
      <c r="R361" t="str">
        <f>Funde_observations_osservazioni!K364&amp;""</f>
        <v/>
      </c>
      <c r="S361" t="str">
        <f>Funde_observations_osservazioni!L364&amp;""</f>
        <v/>
      </c>
      <c r="T361" t="str">
        <f>Funde_observations_osservazioni!N364&amp;""</f>
        <v/>
      </c>
      <c r="U361" t="str">
        <f>Funde_observations_osservazioni!O364&amp;""</f>
        <v/>
      </c>
      <c r="V361" t="str">
        <f>Funde_observations_osservazioni!P364&amp;""</f>
        <v/>
      </c>
      <c r="W361" t="str">
        <f ca="1">IFERROR(VLOOKUP(Funde_observations_osservazioni!V364,Table30_Delarze[],2,FALSE)&amp;"", "")</f>
        <v/>
      </c>
      <c r="X361" t="str">
        <f>IFERROR(VLOOKUP(Funde_observations_osservazioni!R364,Table6_Subgrob[],2,FALSE)&amp;"","")</f>
        <v/>
      </c>
      <c r="Y361" t="str">
        <f>IFERROR(VLOOKUP(Funde_observations_osservazioni!S364,#REF!,2,FALSE)&amp;"", "")</f>
        <v/>
      </c>
      <c r="Z361" t="str">
        <f ca="1">IFERROR(VLOOKUP(Funde_observations_osservazioni!W364,Table245_Host_tree[],2,FALSE)&amp;"", "")</f>
        <v/>
      </c>
      <c r="AA361" t="str">
        <f>TRIM(Funde_observations_osservazioni!X364)</f>
        <v/>
      </c>
      <c r="AB361" t="str">
        <f>TRIM(Funde_observations_osservazioni!Y364)</f>
        <v/>
      </c>
      <c r="AC361" t="str">
        <f ca="1">IFERROR(VLOOKUP(Funde_observations_osservazioni!T364,Holzabgr_mapping,2,FALSE)&amp;"", "")</f>
        <v/>
      </c>
      <c r="AD361" t="str">
        <f ca="1">IFERROR(VLOOKUP(Funde_observations_osservazioni!U364,Holzqual_mapping,2,FALSE)&amp;"", "")</f>
        <v/>
      </c>
      <c r="AE361" t="str">
        <f ca="1">IFERROR(VLOOKUP(Funde_observations_osservazioni!Z364,Table24_Near_tree[],2,FALSE)&amp;"", "")</f>
        <v/>
      </c>
      <c r="AF361" t="str">
        <f ca="1">IFERROR(VLOOKUP(Funde_observations_osservazioni!AA364,Table24_Near_tree[],2,FALSE)&amp;"", "")</f>
        <v/>
      </c>
      <c r="AG361" t="str">
        <f ca="1">IFERROR(VLOOKUP(Funde_observations_osservazioni!AB364,Table24_Near_tree[],2,FALSE)&amp;"", "")</f>
        <v/>
      </c>
      <c r="AH361" t="str">
        <f ca="1">IFERROR(VLOOKUP(Funde_observations_osservazioni!AC364,Anzfrk_mapping,2,FALSE)&amp;"", "")</f>
        <v/>
      </c>
      <c r="AI361" t="str">
        <f ca="1">IFERROR(VLOOKUP(Funde_observations_osservazioni!AD364,Sex_stage_mapping,2,FALSE)&amp;"", "")</f>
        <v/>
      </c>
      <c r="AJ361" t="str">
        <f ca="1">IFERROR(VLOOKUP(Funde_observations_osservazioni!AE364,Rust_spore_type_mapping,2,FALSE)&amp;"", "")</f>
        <v/>
      </c>
      <c r="AK361" t="str">
        <f>TRIM(Funde_observations_osservazioni!AU364)</f>
        <v/>
      </c>
      <c r="AL361" t="str">
        <f>TRIM( Funde_observations_osservazioni!AH364)</f>
        <v/>
      </c>
      <c r="AM361" t="str">
        <f>TRIM(Funde_observations_osservazioni!AI364)</f>
        <v/>
      </c>
      <c r="AN361" t="str">
        <f ca="1">IFERROR(VLOOKUP(Funde_observations_osservazioni!AG364,Table28_Herbaria[],2,FALSE)&amp;"", "")</f>
        <v/>
      </c>
      <c r="AO361" t="str">
        <f ca="1">IFERROR(VLOOKUP(Funde_observations_osservazioni!AF364,Beleg_mapping,2,FALSE)&amp;"","")</f>
        <v/>
      </c>
      <c r="AP361" t="str">
        <f>IFERROR(VLOOKUP(Funde_observations_osservazioni!AJ364,Tabelle10_literature[],2,FALSE)&amp;"", "")</f>
        <v/>
      </c>
      <c r="AQ361" t="str">
        <f>TRIM(Funde_observations_osservazioni!AV364)</f>
        <v/>
      </c>
      <c r="AR361" t="str">
        <f ca="1">IFERROR(VLOOKUP(Funde_observations_osservazioni!AK364,Rest_mapping,2,0)&amp;"","")</f>
        <v/>
      </c>
      <c r="AS361" t="str">
        <f ca="1">IFERROR(VLOOKUP(Funde_observations_osservazioni!AL364,Oeff_privat_mapping,2,0)&amp;"","")</f>
        <v/>
      </c>
      <c r="AT361" t="str">
        <f ca="1">IFERROR(VLOOKUP(Funde_observations_osservazioni!AM364,Namen_pub_mapping,2,0)&amp;"","")</f>
        <v/>
      </c>
    </row>
    <row r="362" spans="2:46" x14ac:dyDescent="0.45">
      <c r="B362" t="str">
        <f>TRIM(Funde_observations_osservazioni!B365)</f>
        <v/>
      </c>
      <c r="C362" t="str">
        <f>TRIM(Funde_observations_osservazioni!C365)</f>
        <v/>
      </c>
      <c r="D362" t="str">
        <f>TRIM(Funde_observations_osservazioni!D365)</f>
        <v/>
      </c>
      <c r="E362" t="str">
        <f>TRIM(Funde_observations_osservazioni!AN365)</f>
        <v/>
      </c>
      <c r="F362" t="str">
        <f>TRIM(Funde_observations_osservazioni!AO365)</f>
        <v/>
      </c>
      <c r="G362" t="str">
        <f>TRIM(Funde_observations_osservazioni!AP365)</f>
        <v/>
      </c>
      <c r="H362" t="str">
        <f>TRIM(Funde_observations_osservazioni!AQ365)</f>
        <v/>
      </c>
      <c r="I362" t="str">
        <f>TRIM(Funde_observations_osservazioni!AR365)</f>
        <v/>
      </c>
      <c r="J362" t="str">
        <f>TRIM(Funde_observations_osservazioni!AS365)</f>
        <v/>
      </c>
      <c r="K362" t="str">
        <f>IFERROR(VLOOKUP(Funde_observations_osservazioni!E365,Table31_Praezis[], 2, FALSE)&amp;"", "")</f>
        <v/>
      </c>
      <c r="L362" t="str">
        <f>TRIM(Funde_observations_osservazioni!AT365)</f>
        <v/>
      </c>
      <c r="M362" t="str">
        <f>TRIM(Funde_observations_osservazioni!F365)</f>
        <v/>
      </c>
      <c r="N362" t="str">
        <f>TRIM(Funde_observations_osservazioni!G365)</f>
        <v/>
      </c>
      <c r="O362" t="str">
        <f>TRIM(Funde_observations_osservazioni!H365)</f>
        <v/>
      </c>
      <c r="P362" s="161" t="str">
        <f>IF(Funde_observations_osservazioni!I365=0, "", TEXT(Funde_observations_osservazioni!I365,"dd/mm/yyyy"))</f>
        <v/>
      </c>
      <c r="Q362" t="str">
        <f>IFERROR(VLOOKUP(Funde_observations_osservazioni!J365,Table32_Datkante[],2,FALSE)&amp;"",  "")</f>
        <v/>
      </c>
      <c r="R362" t="str">
        <f>Funde_observations_osservazioni!K365&amp;""</f>
        <v/>
      </c>
      <c r="S362" t="str">
        <f>Funde_observations_osservazioni!L365&amp;""</f>
        <v/>
      </c>
      <c r="T362" t="str">
        <f>Funde_observations_osservazioni!N365&amp;""</f>
        <v/>
      </c>
      <c r="U362" t="str">
        <f>Funde_observations_osservazioni!O365&amp;""</f>
        <v/>
      </c>
      <c r="V362" t="str">
        <f>Funde_observations_osservazioni!P365&amp;""</f>
        <v/>
      </c>
      <c r="W362" t="str">
        <f ca="1">IFERROR(VLOOKUP(Funde_observations_osservazioni!V365,Table30_Delarze[],2,FALSE)&amp;"", "")</f>
        <v/>
      </c>
      <c r="X362" t="str">
        <f>IFERROR(VLOOKUP(Funde_observations_osservazioni!R365,Table6_Subgrob[],2,FALSE)&amp;"","")</f>
        <v/>
      </c>
      <c r="Y362" t="str">
        <f>IFERROR(VLOOKUP(Funde_observations_osservazioni!S365,#REF!,2,FALSE)&amp;"", "")</f>
        <v/>
      </c>
      <c r="Z362" t="str">
        <f ca="1">IFERROR(VLOOKUP(Funde_observations_osservazioni!W365,Table245_Host_tree[],2,FALSE)&amp;"", "")</f>
        <v/>
      </c>
      <c r="AA362" t="str">
        <f>TRIM(Funde_observations_osservazioni!X365)</f>
        <v/>
      </c>
      <c r="AB362" t="str">
        <f>TRIM(Funde_observations_osservazioni!Y365)</f>
        <v/>
      </c>
      <c r="AC362" t="str">
        <f ca="1">IFERROR(VLOOKUP(Funde_observations_osservazioni!T365,Holzabgr_mapping,2,FALSE)&amp;"", "")</f>
        <v/>
      </c>
      <c r="AD362" t="str">
        <f ca="1">IFERROR(VLOOKUP(Funde_observations_osservazioni!U365,Holzqual_mapping,2,FALSE)&amp;"", "")</f>
        <v/>
      </c>
      <c r="AE362" t="str">
        <f ca="1">IFERROR(VLOOKUP(Funde_observations_osservazioni!Z365,Table24_Near_tree[],2,FALSE)&amp;"", "")</f>
        <v/>
      </c>
      <c r="AF362" t="str">
        <f ca="1">IFERROR(VLOOKUP(Funde_observations_osservazioni!AA365,Table24_Near_tree[],2,FALSE)&amp;"", "")</f>
        <v/>
      </c>
      <c r="AG362" t="str">
        <f ca="1">IFERROR(VLOOKUP(Funde_observations_osservazioni!AB365,Table24_Near_tree[],2,FALSE)&amp;"", "")</f>
        <v/>
      </c>
      <c r="AH362" t="str">
        <f ca="1">IFERROR(VLOOKUP(Funde_observations_osservazioni!AC365,Anzfrk_mapping,2,FALSE)&amp;"", "")</f>
        <v/>
      </c>
      <c r="AI362" t="str">
        <f ca="1">IFERROR(VLOOKUP(Funde_observations_osservazioni!AD365,Sex_stage_mapping,2,FALSE)&amp;"", "")</f>
        <v/>
      </c>
      <c r="AJ362" t="str">
        <f ca="1">IFERROR(VLOOKUP(Funde_observations_osservazioni!AE365,Rust_spore_type_mapping,2,FALSE)&amp;"", "")</f>
        <v/>
      </c>
      <c r="AK362" t="str">
        <f>TRIM(Funde_observations_osservazioni!AU365)</f>
        <v/>
      </c>
      <c r="AL362" t="str">
        <f>TRIM( Funde_observations_osservazioni!AH365)</f>
        <v/>
      </c>
      <c r="AM362" t="str">
        <f>TRIM(Funde_observations_osservazioni!AI365)</f>
        <v/>
      </c>
      <c r="AN362" t="str">
        <f ca="1">IFERROR(VLOOKUP(Funde_observations_osservazioni!AG365,Table28_Herbaria[],2,FALSE)&amp;"", "")</f>
        <v/>
      </c>
      <c r="AO362" t="str">
        <f ca="1">IFERROR(VLOOKUP(Funde_observations_osservazioni!AF365,Beleg_mapping,2,FALSE)&amp;"","")</f>
        <v/>
      </c>
      <c r="AP362" t="str">
        <f>IFERROR(VLOOKUP(Funde_observations_osservazioni!AJ365,Tabelle10_literature[],2,FALSE)&amp;"", "")</f>
        <v/>
      </c>
      <c r="AQ362" t="str">
        <f>TRIM(Funde_observations_osservazioni!AV365)</f>
        <v/>
      </c>
      <c r="AR362" t="str">
        <f ca="1">IFERROR(VLOOKUP(Funde_observations_osservazioni!AK365,Rest_mapping,2,0)&amp;"","")</f>
        <v/>
      </c>
      <c r="AS362" t="str">
        <f ca="1">IFERROR(VLOOKUP(Funde_observations_osservazioni!AL365,Oeff_privat_mapping,2,0)&amp;"","")</f>
        <v/>
      </c>
      <c r="AT362" t="str">
        <f ca="1">IFERROR(VLOOKUP(Funde_observations_osservazioni!AM365,Namen_pub_mapping,2,0)&amp;"","")</f>
        <v/>
      </c>
    </row>
    <row r="363" spans="2:46" x14ac:dyDescent="0.45">
      <c r="B363" t="str">
        <f>TRIM(Funde_observations_osservazioni!B366)</f>
        <v/>
      </c>
      <c r="C363" t="str">
        <f>TRIM(Funde_observations_osservazioni!C366)</f>
        <v/>
      </c>
      <c r="D363" t="str">
        <f>TRIM(Funde_observations_osservazioni!D366)</f>
        <v/>
      </c>
      <c r="E363" t="str">
        <f>TRIM(Funde_observations_osservazioni!AN366)</f>
        <v/>
      </c>
      <c r="F363" t="str">
        <f>TRIM(Funde_observations_osservazioni!AO366)</f>
        <v/>
      </c>
      <c r="G363" t="str">
        <f>TRIM(Funde_observations_osservazioni!AP366)</f>
        <v/>
      </c>
      <c r="H363" t="str">
        <f>TRIM(Funde_observations_osservazioni!AQ366)</f>
        <v/>
      </c>
      <c r="I363" t="str">
        <f>TRIM(Funde_observations_osservazioni!AR366)</f>
        <v/>
      </c>
      <c r="J363" t="str">
        <f>TRIM(Funde_observations_osservazioni!AS366)</f>
        <v/>
      </c>
      <c r="K363" t="str">
        <f>IFERROR(VLOOKUP(Funde_observations_osservazioni!E366,Table31_Praezis[], 2, FALSE)&amp;"", "")</f>
        <v/>
      </c>
      <c r="L363" t="str">
        <f>TRIM(Funde_observations_osservazioni!AT366)</f>
        <v/>
      </c>
      <c r="M363" t="str">
        <f>TRIM(Funde_observations_osservazioni!F366)</f>
        <v/>
      </c>
      <c r="N363" t="str">
        <f>TRIM(Funde_observations_osservazioni!G366)</f>
        <v/>
      </c>
      <c r="O363" t="str">
        <f>TRIM(Funde_observations_osservazioni!H366)</f>
        <v/>
      </c>
      <c r="P363" s="161" t="str">
        <f>IF(Funde_observations_osservazioni!I366=0, "", TEXT(Funde_observations_osservazioni!I366,"dd/mm/yyyy"))</f>
        <v/>
      </c>
      <c r="Q363" t="str">
        <f>IFERROR(VLOOKUP(Funde_observations_osservazioni!J366,Table32_Datkante[],2,FALSE)&amp;"",  "")</f>
        <v/>
      </c>
      <c r="R363" t="str">
        <f>Funde_observations_osservazioni!K366&amp;""</f>
        <v/>
      </c>
      <c r="S363" t="str">
        <f>Funde_observations_osservazioni!L366&amp;""</f>
        <v/>
      </c>
      <c r="T363" t="str">
        <f>Funde_observations_osservazioni!N366&amp;""</f>
        <v/>
      </c>
      <c r="U363" t="str">
        <f>Funde_observations_osservazioni!O366&amp;""</f>
        <v/>
      </c>
      <c r="V363" t="str">
        <f>Funde_observations_osservazioni!P366&amp;""</f>
        <v/>
      </c>
      <c r="W363" t="str">
        <f ca="1">IFERROR(VLOOKUP(Funde_observations_osservazioni!V366,Table30_Delarze[],2,FALSE)&amp;"", "")</f>
        <v/>
      </c>
      <c r="X363" t="str">
        <f>IFERROR(VLOOKUP(Funde_observations_osservazioni!R366,Table6_Subgrob[],2,FALSE)&amp;"","")</f>
        <v/>
      </c>
      <c r="Y363" t="str">
        <f>IFERROR(VLOOKUP(Funde_observations_osservazioni!S366,#REF!,2,FALSE)&amp;"", "")</f>
        <v/>
      </c>
      <c r="Z363" t="str">
        <f ca="1">IFERROR(VLOOKUP(Funde_observations_osservazioni!W366,Table245_Host_tree[],2,FALSE)&amp;"", "")</f>
        <v/>
      </c>
      <c r="AA363" t="str">
        <f>TRIM(Funde_observations_osservazioni!X366)</f>
        <v/>
      </c>
      <c r="AB363" t="str">
        <f>TRIM(Funde_observations_osservazioni!Y366)</f>
        <v/>
      </c>
      <c r="AC363" t="str">
        <f ca="1">IFERROR(VLOOKUP(Funde_observations_osservazioni!T366,Holzabgr_mapping,2,FALSE)&amp;"", "")</f>
        <v/>
      </c>
      <c r="AD363" t="str">
        <f ca="1">IFERROR(VLOOKUP(Funde_observations_osservazioni!U366,Holzqual_mapping,2,FALSE)&amp;"", "")</f>
        <v/>
      </c>
      <c r="AE363" t="str">
        <f ca="1">IFERROR(VLOOKUP(Funde_observations_osservazioni!Z366,Table24_Near_tree[],2,FALSE)&amp;"", "")</f>
        <v/>
      </c>
      <c r="AF363" t="str">
        <f ca="1">IFERROR(VLOOKUP(Funde_observations_osservazioni!AA366,Table24_Near_tree[],2,FALSE)&amp;"", "")</f>
        <v/>
      </c>
      <c r="AG363" t="str">
        <f ca="1">IFERROR(VLOOKUP(Funde_observations_osservazioni!AB366,Table24_Near_tree[],2,FALSE)&amp;"", "")</f>
        <v/>
      </c>
      <c r="AH363" t="str">
        <f ca="1">IFERROR(VLOOKUP(Funde_observations_osservazioni!AC366,Anzfrk_mapping,2,FALSE)&amp;"", "")</f>
        <v/>
      </c>
      <c r="AI363" t="str">
        <f ca="1">IFERROR(VLOOKUP(Funde_observations_osservazioni!AD366,Sex_stage_mapping,2,FALSE)&amp;"", "")</f>
        <v/>
      </c>
      <c r="AJ363" t="str">
        <f ca="1">IFERROR(VLOOKUP(Funde_observations_osservazioni!AE366,Rust_spore_type_mapping,2,FALSE)&amp;"", "")</f>
        <v/>
      </c>
      <c r="AK363" t="str">
        <f>TRIM(Funde_observations_osservazioni!AU366)</f>
        <v/>
      </c>
      <c r="AL363" t="str">
        <f>TRIM( Funde_observations_osservazioni!AH366)</f>
        <v/>
      </c>
      <c r="AM363" t="str">
        <f>TRIM(Funde_observations_osservazioni!AI366)</f>
        <v/>
      </c>
      <c r="AN363" t="str">
        <f ca="1">IFERROR(VLOOKUP(Funde_observations_osservazioni!AG366,Table28_Herbaria[],2,FALSE)&amp;"", "")</f>
        <v/>
      </c>
      <c r="AO363" t="str">
        <f ca="1">IFERROR(VLOOKUP(Funde_observations_osservazioni!AF366,Beleg_mapping,2,FALSE)&amp;"","")</f>
        <v/>
      </c>
      <c r="AP363" t="str">
        <f>IFERROR(VLOOKUP(Funde_observations_osservazioni!AJ366,Tabelle10_literature[],2,FALSE)&amp;"", "")</f>
        <v/>
      </c>
      <c r="AQ363" t="str">
        <f>TRIM(Funde_observations_osservazioni!AV366)</f>
        <v/>
      </c>
      <c r="AR363" t="str">
        <f ca="1">IFERROR(VLOOKUP(Funde_observations_osservazioni!AK366,Rest_mapping,2,0)&amp;"","")</f>
        <v/>
      </c>
      <c r="AS363" t="str">
        <f ca="1">IFERROR(VLOOKUP(Funde_observations_osservazioni!AL366,Oeff_privat_mapping,2,0)&amp;"","")</f>
        <v/>
      </c>
      <c r="AT363" t="str">
        <f ca="1">IFERROR(VLOOKUP(Funde_observations_osservazioni!AM366,Namen_pub_mapping,2,0)&amp;"","")</f>
        <v/>
      </c>
    </row>
    <row r="364" spans="2:46" x14ac:dyDescent="0.45">
      <c r="B364" t="str">
        <f>TRIM(Funde_observations_osservazioni!B367)</f>
        <v/>
      </c>
      <c r="C364" t="str">
        <f>TRIM(Funde_observations_osservazioni!C367)</f>
        <v/>
      </c>
      <c r="D364" t="str">
        <f>TRIM(Funde_observations_osservazioni!D367)</f>
        <v/>
      </c>
      <c r="E364" t="str">
        <f>TRIM(Funde_observations_osservazioni!AN367)</f>
        <v/>
      </c>
      <c r="F364" t="str">
        <f>TRIM(Funde_observations_osservazioni!AO367)</f>
        <v/>
      </c>
      <c r="G364" t="str">
        <f>TRIM(Funde_observations_osservazioni!AP367)</f>
        <v/>
      </c>
      <c r="H364" t="str">
        <f>TRIM(Funde_observations_osservazioni!AQ367)</f>
        <v/>
      </c>
      <c r="I364" t="str">
        <f>TRIM(Funde_observations_osservazioni!AR367)</f>
        <v/>
      </c>
      <c r="J364" t="str">
        <f>TRIM(Funde_observations_osservazioni!AS367)</f>
        <v/>
      </c>
      <c r="K364" t="str">
        <f>IFERROR(VLOOKUP(Funde_observations_osservazioni!E367,Table31_Praezis[], 2, FALSE)&amp;"", "")</f>
        <v/>
      </c>
      <c r="L364" t="str">
        <f>TRIM(Funde_observations_osservazioni!AT367)</f>
        <v/>
      </c>
      <c r="M364" t="str">
        <f>TRIM(Funde_observations_osservazioni!F367)</f>
        <v/>
      </c>
      <c r="N364" t="str">
        <f>TRIM(Funde_observations_osservazioni!G367)</f>
        <v/>
      </c>
      <c r="O364" t="str">
        <f>TRIM(Funde_observations_osservazioni!H367)</f>
        <v/>
      </c>
      <c r="P364" s="161" t="str">
        <f>IF(Funde_observations_osservazioni!I367=0, "", TEXT(Funde_observations_osservazioni!I367,"dd/mm/yyyy"))</f>
        <v/>
      </c>
      <c r="Q364" t="str">
        <f>IFERROR(VLOOKUP(Funde_observations_osservazioni!J367,Table32_Datkante[],2,FALSE)&amp;"",  "")</f>
        <v/>
      </c>
      <c r="R364" t="str">
        <f>Funde_observations_osservazioni!K367&amp;""</f>
        <v/>
      </c>
      <c r="S364" t="str">
        <f>Funde_observations_osservazioni!L367&amp;""</f>
        <v/>
      </c>
      <c r="T364" t="str">
        <f>Funde_observations_osservazioni!N367&amp;""</f>
        <v/>
      </c>
      <c r="U364" t="str">
        <f>Funde_observations_osservazioni!O367&amp;""</f>
        <v/>
      </c>
      <c r="V364" t="str">
        <f>Funde_observations_osservazioni!P367&amp;""</f>
        <v/>
      </c>
      <c r="W364" t="str">
        <f ca="1">IFERROR(VLOOKUP(Funde_observations_osservazioni!V367,Table30_Delarze[],2,FALSE)&amp;"", "")</f>
        <v/>
      </c>
      <c r="X364" t="str">
        <f>IFERROR(VLOOKUP(Funde_observations_osservazioni!R367,Table6_Subgrob[],2,FALSE)&amp;"","")</f>
        <v/>
      </c>
      <c r="Y364" t="str">
        <f>IFERROR(VLOOKUP(Funde_observations_osservazioni!S367,#REF!,2,FALSE)&amp;"", "")</f>
        <v/>
      </c>
      <c r="Z364" t="str">
        <f ca="1">IFERROR(VLOOKUP(Funde_observations_osservazioni!W367,Table245_Host_tree[],2,FALSE)&amp;"", "")</f>
        <v/>
      </c>
      <c r="AA364" t="str">
        <f>TRIM(Funde_observations_osservazioni!X367)</f>
        <v/>
      </c>
      <c r="AB364" t="str">
        <f>TRIM(Funde_observations_osservazioni!Y367)</f>
        <v/>
      </c>
      <c r="AC364" t="str">
        <f ca="1">IFERROR(VLOOKUP(Funde_observations_osservazioni!T367,Holzabgr_mapping,2,FALSE)&amp;"", "")</f>
        <v/>
      </c>
      <c r="AD364" t="str">
        <f ca="1">IFERROR(VLOOKUP(Funde_observations_osservazioni!U367,Holzqual_mapping,2,FALSE)&amp;"", "")</f>
        <v/>
      </c>
      <c r="AE364" t="str">
        <f ca="1">IFERROR(VLOOKUP(Funde_observations_osservazioni!Z367,Table24_Near_tree[],2,FALSE)&amp;"", "")</f>
        <v/>
      </c>
      <c r="AF364" t="str">
        <f ca="1">IFERROR(VLOOKUP(Funde_observations_osservazioni!AA367,Table24_Near_tree[],2,FALSE)&amp;"", "")</f>
        <v/>
      </c>
      <c r="AG364" t="str">
        <f ca="1">IFERROR(VLOOKUP(Funde_observations_osservazioni!AB367,Table24_Near_tree[],2,FALSE)&amp;"", "")</f>
        <v/>
      </c>
      <c r="AH364" t="str">
        <f ca="1">IFERROR(VLOOKUP(Funde_observations_osservazioni!AC367,Anzfrk_mapping,2,FALSE)&amp;"", "")</f>
        <v/>
      </c>
      <c r="AI364" t="str">
        <f ca="1">IFERROR(VLOOKUP(Funde_observations_osservazioni!AD367,Sex_stage_mapping,2,FALSE)&amp;"", "")</f>
        <v/>
      </c>
      <c r="AJ364" t="str">
        <f ca="1">IFERROR(VLOOKUP(Funde_observations_osservazioni!AE367,Rust_spore_type_mapping,2,FALSE)&amp;"", "")</f>
        <v/>
      </c>
      <c r="AK364" t="str">
        <f>TRIM(Funde_observations_osservazioni!AU367)</f>
        <v/>
      </c>
      <c r="AL364" t="str">
        <f>TRIM( Funde_observations_osservazioni!AH367)</f>
        <v/>
      </c>
      <c r="AM364" t="str">
        <f>TRIM(Funde_observations_osservazioni!AI367)</f>
        <v/>
      </c>
      <c r="AN364" t="str">
        <f ca="1">IFERROR(VLOOKUP(Funde_observations_osservazioni!AG367,Table28_Herbaria[],2,FALSE)&amp;"", "")</f>
        <v/>
      </c>
      <c r="AO364" t="str">
        <f ca="1">IFERROR(VLOOKUP(Funde_observations_osservazioni!AF367,Beleg_mapping,2,FALSE)&amp;"","")</f>
        <v/>
      </c>
      <c r="AP364" t="str">
        <f>IFERROR(VLOOKUP(Funde_observations_osservazioni!AJ367,Tabelle10_literature[],2,FALSE)&amp;"", "")</f>
        <v/>
      </c>
      <c r="AQ364" t="str">
        <f>TRIM(Funde_observations_osservazioni!AV367)</f>
        <v/>
      </c>
      <c r="AR364" t="str">
        <f ca="1">IFERROR(VLOOKUP(Funde_observations_osservazioni!AK367,Rest_mapping,2,0)&amp;"","")</f>
        <v/>
      </c>
      <c r="AS364" t="str">
        <f ca="1">IFERROR(VLOOKUP(Funde_observations_osservazioni!AL367,Oeff_privat_mapping,2,0)&amp;"","")</f>
        <v/>
      </c>
      <c r="AT364" t="str">
        <f ca="1">IFERROR(VLOOKUP(Funde_observations_osservazioni!AM367,Namen_pub_mapping,2,0)&amp;"","")</f>
        <v/>
      </c>
    </row>
    <row r="365" spans="2:46" x14ac:dyDescent="0.45">
      <c r="B365" t="str">
        <f>TRIM(Funde_observations_osservazioni!B368)</f>
        <v/>
      </c>
      <c r="C365" t="str">
        <f>TRIM(Funde_observations_osservazioni!C368)</f>
        <v/>
      </c>
      <c r="D365" t="str">
        <f>TRIM(Funde_observations_osservazioni!D368)</f>
        <v/>
      </c>
      <c r="E365" t="str">
        <f>TRIM(Funde_observations_osservazioni!AN368)</f>
        <v/>
      </c>
      <c r="F365" t="str">
        <f>TRIM(Funde_observations_osservazioni!AO368)</f>
        <v/>
      </c>
      <c r="G365" t="str">
        <f>TRIM(Funde_observations_osservazioni!AP368)</f>
        <v/>
      </c>
      <c r="H365" t="str">
        <f>TRIM(Funde_observations_osservazioni!AQ368)</f>
        <v/>
      </c>
      <c r="I365" t="str">
        <f>TRIM(Funde_observations_osservazioni!AR368)</f>
        <v/>
      </c>
      <c r="J365" t="str">
        <f>TRIM(Funde_observations_osservazioni!AS368)</f>
        <v/>
      </c>
      <c r="K365" t="str">
        <f>IFERROR(VLOOKUP(Funde_observations_osservazioni!E368,Table31_Praezis[], 2, FALSE)&amp;"", "")</f>
        <v/>
      </c>
      <c r="L365" t="str">
        <f>TRIM(Funde_observations_osservazioni!AT368)</f>
        <v/>
      </c>
      <c r="M365" t="str">
        <f>TRIM(Funde_observations_osservazioni!F368)</f>
        <v/>
      </c>
      <c r="N365" t="str">
        <f>TRIM(Funde_observations_osservazioni!G368)</f>
        <v/>
      </c>
      <c r="O365" t="str">
        <f>TRIM(Funde_observations_osservazioni!H368)</f>
        <v/>
      </c>
      <c r="P365" s="161" t="str">
        <f>IF(Funde_observations_osservazioni!I368=0, "", TEXT(Funde_observations_osservazioni!I368,"dd/mm/yyyy"))</f>
        <v/>
      </c>
      <c r="Q365" t="str">
        <f>IFERROR(VLOOKUP(Funde_observations_osservazioni!J368,Table32_Datkante[],2,FALSE)&amp;"",  "")</f>
        <v/>
      </c>
      <c r="R365" t="str">
        <f>Funde_observations_osservazioni!K368&amp;""</f>
        <v/>
      </c>
      <c r="S365" t="str">
        <f>Funde_observations_osservazioni!L368&amp;""</f>
        <v/>
      </c>
      <c r="T365" t="str">
        <f>Funde_observations_osservazioni!N368&amp;""</f>
        <v/>
      </c>
      <c r="U365" t="str">
        <f>Funde_observations_osservazioni!O368&amp;""</f>
        <v/>
      </c>
      <c r="V365" t="str">
        <f>Funde_observations_osservazioni!P368&amp;""</f>
        <v/>
      </c>
      <c r="W365" t="str">
        <f ca="1">IFERROR(VLOOKUP(Funde_observations_osservazioni!V368,Table30_Delarze[],2,FALSE)&amp;"", "")</f>
        <v/>
      </c>
      <c r="X365" t="str">
        <f>IFERROR(VLOOKUP(Funde_observations_osservazioni!R368,Table6_Subgrob[],2,FALSE)&amp;"","")</f>
        <v/>
      </c>
      <c r="Y365" t="str">
        <f>IFERROR(VLOOKUP(Funde_observations_osservazioni!S368,#REF!,2,FALSE)&amp;"", "")</f>
        <v/>
      </c>
      <c r="Z365" t="str">
        <f ca="1">IFERROR(VLOOKUP(Funde_observations_osservazioni!W368,Table245_Host_tree[],2,FALSE)&amp;"", "")</f>
        <v/>
      </c>
      <c r="AA365" t="str">
        <f>TRIM(Funde_observations_osservazioni!X368)</f>
        <v/>
      </c>
      <c r="AB365" t="str">
        <f>TRIM(Funde_observations_osservazioni!Y368)</f>
        <v/>
      </c>
      <c r="AC365" t="str">
        <f ca="1">IFERROR(VLOOKUP(Funde_observations_osservazioni!T368,Holzabgr_mapping,2,FALSE)&amp;"", "")</f>
        <v/>
      </c>
      <c r="AD365" t="str">
        <f ca="1">IFERROR(VLOOKUP(Funde_observations_osservazioni!U368,Holzqual_mapping,2,FALSE)&amp;"", "")</f>
        <v/>
      </c>
      <c r="AE365" t="str">
        <f ca="1">IFERROR(VLOOKUP(Funde_observations_osservazioni!Z368,Table24_Near_tree[],2,FALSE)&amp;"", "")</f>
        <v/>
      </c>
      <c r="AF365" t="str">
        <f ca="1">IFERROR(VLOOKUP(Funde_observations_osservazioni!AA368,Table24_Near_tree[],2,FALSE)&amp;"", "")</f>
        <v/>
      </c>
      <c r="AG365" t="str">
        <f ca="1">IFERROR(VLOOKUP(Funde_observations_osservazioni!AB368,Table24_Near_tree[],2,FALSE)&amp;"", "")</f>
        <v/>
      </c>
      <c r="AH365" t="str">
        <f ca="1">IFERROR(VLOOKUP(Funde_observations_osservazioni!AC368,Anzfrk_mapping,2,FALSE)&amp;"", "")</f>
        <v/>
      </c>
      <c r="AI365" t="str">
        <f ca="1">IFERROR(VLOOKUP(Funde_observations_osservazioni!AD368,Sex_stage_mapping,2,FALSE)&amp;"", "")</f>
        <v/>
      </c>
      <c r="AJ365" t="str">
        <f ca="1">IFERROR(VLOOKUP(Funde_observations_osservazioni!AE368,Rust_spore_type_mapping,2,FALSE)&amp;"", "")</f>
        <v/>
      </c>
      <c r="AK365" t="str">
        <f>TRIM(Funde_observations_osservazioni!AU368)</f>
        <v/>
      </c>
      <c r="AL365" t="str">
        <f>TRIM( Funde_observations_osservazioni!AH368)</f>
        <v/>
      </c>
      <c r="AM365" t="str">
        <f>TRIM(Funde_observations_osservazioni!AI368)</f>
        <v/>
      </c>
      <c r="AN365" t="str">
        <f ca="1">IFERROR(VLOOKUP(Funde_observations_osservazioni!AG368,Table28_Herbaria[],2,FALSE)&amp;"", "")</f>
        <v/>
      </c>
      <c r="AO365" t="str">
        <f ca="1">IFERROR(VLOOKUP(Funde_observations_osservazioni!AF368,Beleg_mapping,2,FALSE)&amp;"","")</f>
        <v/>
      </c>
      <c r="AP365" t="str">
        <f>IFERROR(VLOOKUP(Funde_observations_osservazioni!AJ368,Tabelle10_literature[],2,FALSE)&amp;"", "")</f>
        <v/>
      </c>
      <c r="AQ365" t="str">
        <f>TRIM(Funde_observations_osservazioni!AV368)</f>
        <v/>
      </c>
      <c r="AR365" t="str">
        <f ca="1">IFERROR(VLOOKUP(Funde_observations_osservazioni!AK368,Rest_mapping,2,0)&amp;"","")</f>
        <v/>
      </c>
      <c r="AS365" t="str">
        <f ca="1">IFERROR(VLOOKUP(Funde_observations_osservazioni!AL368,Oeff_privat_mapping,2,0)&amp;"","")</f>
        <v/>
      </c>
      <c r="AT365" t="str">
        <f ca="1">IFERROR(VLOOKUP(Funde_observations_osservazioni!AM368,Namen_pub_mapping,2,0)&amp;"","")</f>
        <v/>
      </c>
    </row>
    <row r="366" spans="2:46" x14ac:dyDescent="0.45">
      <c r="B366" t="str">
        <f>TRIM(Funde_observations_osservazioni!B369)</f>
        <v/>
      </c>
      <c r="C366" t="str">
        <f>TRIM(Funde_observations_osservazioni!C369)</f>
        <v/>
      </c>
      <c r="D366" t="str">
        <f>TRIM(Funde_observations_osservazioni!D369)</f>
        <v/>
      </c>
      <c r="E366" t="str">
        <f>TRIM(Funde_observations_osservazioni!AN369)</f>
        <v/>
      </c>
      <c r="F366" t="str">
        <f>TRIM(Funde_observations_osservazioni!AO369)</f>
        <v/>
      </c>
      <c r="G366" t="str">
        <f>TRIM(Funde_observations_osservazioni!AP369)</f>
        <v/>
      </c>
      <c r="H366" t="str">
        <f>TRIM(Funde_observations_osservazioni!AQ369)</f>
        <v/>
      </c>
      <c r="I366" t="str">
        <f>TRIM(Funde_observations_osservazioni!AR369)</f>
        <v/>
      </c>
      <c r="J366" t="str">
        <f>TRIM(Funde_observations_osservazioni!AS369)</f>
        <v/>
      </c>
      <c r="K366" t="str">
        <f>IFERROR(VLOOKUP(Funde_observations_osservazioni!E369,Table31_Praezis[], 2, FALSE)&amp;"", "")</f>
        <v/>
      </c>
      <c r="L366" t="str">
        <f>TRIM(Funde_observations_osservazioni!AT369)</f>
        <v/>
      </c>
      <c r="M366" t="str">
        <f>TRIM(Funde_observations_osservazioni!F369)</f>
        <v/>
      </c>
      <c r="N366" t="str">
        <f>TRIM(Funde_observations_osservazioni!G369)</f>
        <v/>
      </c>
      <c r="O366" t="str">
        <f>TRIM(Funde_observations_osservazioni!H369)</f>
        <v/>
      </c>
      <c r="P366" s="161" t="str">
        <f>IF(Funde_observations_osservazioni!I369=0, "", TEXT(Funde_observations_osservazioni!I369,"dd/mm/yyyy"))</f>
        <v/>
      </c>
      <c r="Q366" t="str">
        <f>IFERROR(VLOOKUP(Funde_observations_osservazioni!J369,Table32_Datkante[],2,FALSE)&amp;"",  "")</f>
        <v/>
      </c>
      <c r="R366" t="str">
        <f>Funde_observations_osservazioni!K369&amp;""</f>
        <v/>
      </c>
      <c r="S366" t="str">
        <f>Funde_observations_osservazioni!L369&amp;""</f>
        <v/>
      </c>
      <c r="T366" t="str">
        <f>Funde_observations_osservazioni!N369&amp;""</f>
        <v/>
      </c>
      <c r="U366" t="str">
        <f>Funde_observations_osservazioni!O369&amp;""</f>
        <v/>
      </c>
      <c r="V366" t="str">
        <f>Funde_observations_osservazioni!P369&amp;""</f>
        <v/>
      </c>
      <c r="W366" t="str">
        <f ca="1">IFERROR(VLOOKUP(Funde_observations_osservazioni!V369,Table30_Delarze[],2,FALSE)&amp;"", "")</f>
        <v/>
      </c>
      <c r="X366" t="str">
        <f>IFERROR(VLOOKUP(Funde_observations_osservazioni!R369,Table6_Subgrob[],2,FALSE)&amp;"","")</f>
        <v/>
      </c>
      <c r="Y366" t="str">
        <f>IFERROR(VLOOKUP(Funde_observations_osservazioni!S369,#REF!,2,FALSE)&amp;"", "")</f>
        <v/>
      </c>
      <c r="Z366" t="str">
        <f ca="1">IFERROR(VLOOKUP(Funde_observations_osservazioni!W369,Table245_Host_tree[],2,FALSE)&amp;"", "")</f>
        <v/>
      </c>
      <c r="AA366" t="str">
        <f>TRIM(Funde_observations_osservazioni!X369)</f>
        <v/>
      </c>
      <c r="AB366" t="str">
        <f>TRIM(Funde_observations_osservazioni!Y369)</f>
        <v/>
      </c>
      <c r="AC366" t="str">
        <f ca="1">IFERROR(VLOOKUP(Funde_observations_osservazioni!T369,Holzabgr_mapping,2,FALSE)&amp;"", "")</f>
        <v/>
      </c>
      <c r="AD366" t="str">
        <f ca="1">IFERROR(VLOOKUP(Funde_observations_osservazioni!U369,Holzqual_mapping,2,FALSE)&amp;"", "")</f>
        <v/>
      </c>
      <c r="AE366" t="str">
        <f ca="1">IFERROR(VLOOKUP(Funde_observations_osservazioni!Z369,Table24_Near_tree[],2,FALSE)&amp;"", "")</f>
        <v/>
      </c>
      <c r="AF366" t="str">
        <f ca="1">IFERROR(VLOOKUP(Funde_observations_osservazioni!AA369,Table24_Near_tree[],2,FALSE)&amp;"", "")</f>
        <v/>
      </c>
      <c r="AG366" t="str">
        <f ca="1">IFERROR(VLOOKUP(Funde_observations_osservazioni!AB369,Table24_Near_tree[],2,FALSE)&amp;"", "")</f>
        <v/>
      </c>
      <c r="AH366" t="str">
        <f ca="1">IFERROR(VLOOKUP(Funde_observations_osservazioni!AC369,Anzfrk_mapping,2,FALSE)&amp;"", "")</f>
        <v/>
      </c>
      <c r="AI366" t="str">
        <f ca="1">IFERROR(VLOOKUP(Funde_observations_osservazioni!AD369,Sex_stage_mapping,2,FALSE)&amp;"", "")</f>
        <v/>
      </c>
      <c r="AJ366" t="str">
        <f ca="1">IFERROR(VLOOKUP(Funde_observations_osservazioni!AE369,Rust_spore_type_mapping,2,FALSE)&amp;"", "")</f>
        <v/>
      </c>
      <c r="AK366" t="str">
        <f>TRIM(Funde_observations_osservazioni!AU369)</f>
        <v/>
      </c>
      <c r="AL366" t="str">
        <f>TRIM( Funde_observations_osservazioni!AH369)</f>
        <v/>
      </c>
      <c r="AM366" t="str">
        <f>TRIM(Funde_observations_osservazioni!AI369)</f>
        <v/>
      </c>
      <c r="AN366" t="str">
        <f ca="1">IFERROR(VLOOKUP(Funde_observations_osservazioni!AG369,Table28_Herbaria[],2,FALSE)&amp;"", "")</f>
        <v/>
      </c>
      <c r="AO366" t="str">
        <f ca="1">IFERROR(VLOOKUP(Funde_observations_osservazioni!AF369,Beleg_mapping,2,FALSE)&amp;"","")</f>
        <v/>
      </c>
      <c r="AP366" t="str">
        <f>IFERROR(VLOOKUP(Funde_observations_osservazioni!AJ369,Tabelle10_literature[],2,FALSE)&amp;"", "")</f>
        <v/>
      </c>
      <c r="AQ366" t="str">
        <f>TRIM(Funde_observations_osservazioni!AV369)</f>
        <v/>
      </c>
      <c r="AR366" t="str">
        <f ca="1">IFERROR(VLOOKUP(Funde_observations_osservazioni!AK369,Rest_mapping,2,0)&amp;"","")</f>
        <v/>
      </c>
      <c r="AS366" t="str">
        <f ca="1">IFERROR(VLOOKUP(Funde_observations_osservazioni!AL369,Oeff_privat_mapping,2,0)&amp;"","")</f>
        <v/>
      </c>
      <c r="AT366" t="str">
        <f ca="1">IFERROR(VLOOKUP(Funde_observations_osservazioni!AM369,Namen_pub_mapping,2,0)&amp;"","")</f>
        <v/>
      </c>
    </row>
    <row r="367" spans="2:46" x14ac:dyDescent="0.45">
      <c r="B367" t="str">
        <f>TRIM(Funde_observations_osservazioni!B370)</f>
        <v/>
      </c>
      <c r="C367" t="str">
        <f>TRIM(Funde_observations_osservazioni!C370)</f>
        <v/>
      </c>
      <c r="D367" t="str">
        <f>TRIM(Funde_observations_osservazioni!D370)</f>
        <v/>
      </c>
      <c r="E367" t="str">
        <f>TRIM(Funde_observations_osservazioni!AN370)</f>
        <v/>
      </c>
      <c r="F367" t="str">
        <f>TRIM(Funde_observations_osservazioni!AO370)</f>
        <v/>
      </c>
      <c r="G367" t="str">
        <f>TRIM(Funde_observations_osservazioni!AP370)</f>
        <v/>
      </c>
      <c r="H367" t="str">
        <f>TRIM(Funde_observations_osservazioni!AQ370)</f>
        <v/>
      </c>
      <c r="I367" t="str">
        <f>TRIM(Funde_observations_osservazioni!AR370)</f>
        <v/>
      </c>
      <c r="J367" t="str">
        <f>TRIM(Funde_observations_osservazioni!AS370)</f>
        <v/>
      </c>
      <c r="K367" t="str">
        <f>IFERROR(VLOOKUP(Funde_observations_osservazioni!E370,Table31_Praezis[], 2, FALSE)&amp;"", "")</f>
        <v/>
      </c>
      <c r="L367" t="str">
        <f>TRIM(Funde_observations_osservazioni!AT370)</f>
        <v/>
      </c>
      <c r="M367" t="str">
        <f>TRIM(Funde_observations_osservazioni!F370)</f>
        <v/>
      </c>
      <c r="N367" t="str">
        <f>TRIM(Funde_observations_osservazioni!G370)</f>
        <v/>
      </c>
      <c r="O367" t="str">
        <f>TRIM(Funde_observations_osservazioni!H370)</f>
        <v/>
      </c>
      <c r="P367" s="161" t="str">
        <f>IF(Funde_observations_osservazioni!I370=0, "", TEXT(Funde_observations_osservazioni!I370,"dd/mm/yyyy"))</f>
        <v/>
      </c>
      <c r="Q367" t="str">
        <f>IFERROR(VLOOKUP(Funde_observations_osservazioni!J370,Table32_Datkante[],2,FALSE)&amp;"",  "")</f>
        <v/>
      </c>
      <c r="R367" t="str">
        <f>Funde_observations_osservazioni!K370&amp;""</f>
        <v/>
      </c>
      <c r="S367" t="str">
        <f>Funde_observations_osservazioni!L370&amp;""</f>
        <v/>
      </c>
      <c r="T367" t="str">
        <f>Funde_observations_osservazioni!N370&amp;""</f>
        <v/>
      </c>
      <c r="U367" t="str">
        <f>Funde_observations_osservazioni!O370&amp;""</f>
        <v/>
      </c>
      <c r="V367" t="str">
        <f>Funde_observations_osservazioni!P370&amp;""</f>
        <v/>
      </c>
      <c r="W367" t="str">
        <f ca="1">IFERROR(VLOOKUP(Funde_observations_osservazioni!V370,Table30_Delarze[],2,FALSE)&amp;"", "")</f>
        <v/>
      </c>
      <c r="X367" t="str">
        <f>IFERROR(VLOOKUP(Funde_observations_osservazioni!R370,Table6_Subgrob[],2,FALSE)&amp;"","")</f>
        <v/>
      </c>
      <c r="Y367" t="str">
        <f>IFERROR(VLOOKUP(Funde_observations_osservazioni!S370,#REF!,2,FALSE)&amp;"", "")</f>
        <v/>
      </c>
      <c r="Z367" t="str">
        <f ca="1">IFERROR(VLOOKUP(Funde_observations_osservazioni!W370,Table245_Host_tree[],2,FALSE)&amp;"", "")</f>
        <v/>
      </c>
      <c r="AA367" t="str">
        <f>TRIM(Funde_observations_osservazioni!X370)</f>
        <v/>
      </c>
      <c r="AB367" t="str">
        <f>TRIM(Funde_observations_osservazioni!Y370)</f>
        <v/>
      </c>
      <c r="AC367" t="str">
        <f ca="1">IFERROR(VLOOKUP(Funde_observations_osservazioni!T370,Holzabgr_mapping,2,FALSE)&amp;"", "")</f>
        <v/>
      </c>
      <c r="AD367" t="str">
        <f ca="1">IFERROR(VLOOKUP(Funde_observations_osservazioni!U370,Holzqual_mapping,2,FALSE)&amp;"", "")</f>
        <v/>
      </c>
      <c r="AE367" t="str">
        <f ca="1">IFERROR(VLOOKUP(Funde_observations_osservazioni!Z370,Table24_Near_tree[],2,FALSE)&amp;"", "")</f>
        <v/>
      </c>
      <c r="AF367" t="str">
        <f ca="1">IFERROR(VLOOKUP(Funde_observations_osservazioni!AA370,Table24_Near_tree[],2,FALSE)&amp;"", "")</f>
        <v/>
      </c>
      <c r="AG367" t="str">
        <f ca="1">IFERROR(VLOOKUP(Funde_observations_osservazioni!AB370,Table24_Near_tree[],2,FALSE)&amp;"", "")</f>
        <v/>
      </c>
      <c r="AH367" t="str">
        <f ca="1">IFERROR(VLOOKUP(Funde_observations_osservazioni!AC370,Anzfrk_mapping,2,FALSE)&amp;"", "")</f>
        <v/>
      </c>
      <c r="AI367" t="str">
        <f ca="1">IFERROR(VLOOKUP(Funde_observations_osservazioni!AD370,Sex_stage_mapping,2,FALSE)&amp;"", "")</f>
        <v/>
      </c>
      <c r="AJ367" t="str">
        <f ca="1">IFERROR(VLOOKUP(Funde_observations_osservazioni!AE370,Rust_spore_type_mapping,2,FALSE)&amp;"", "")</f>
        <v/>
      </c>
      <c r="AK367" t="str">
        <f>TRIM(Funde_observations_osservazioni!AU370)</f>
        <v/>
      </c>
      <c r="AL367" t="str">
        <f>TRIM( Funde_observations_osservazioni!AH370)</f>
        <v/>
      </c>
      <c r="AM367" t="str">
        <f>TRIM(Funde_observations_osservazioni!AI370)</f>
        <v/>
      </c>
      <c r="AN367" t="str">
        <f ca="1">IFERROR(VLOOKUP(Funde_observations_osservazioni!AG370,Table28_Herbaria[],2,FALSE)&amp;"", "")</f>
        <v/>
      </c>
      <c r="AO367" t="str">
        <f ca="1">IFERROR(VLOOKUP(Funde_observations_osservazioni!AF370,Beleg_mapping,2,FALSE)&amp;"","")</f>
        <v/>
      </c>
      <c r="AP367" t="str">
        <f>IFERROR(VLOOKUP(Funde_observations_osservazioni!AJ370,Tabelle10_literature[],2,FALSE)&amp;"", "")</f>
        <v/>
      </c>
      <c r="AQ367" t="str">
        <f>TRIM(Funde_observations_osservazioni!AV370)</f>
        <v/>
      </c>
      <c r="AR367" t="str">
        <f ca="1">IFERROR(VLOOKUP(Funde_observations_osservazioni!AK370,Rest_mapping,2,0)&amp;"","")</f>
        <v/>
      </c>
      <c r="AS367" t="str">
        <f ca="1">IFERROR(VLOOKUP(Funde_observations_osservazioni!AL370,Oeff_privat_mapping,2,0)&amp;"","")</f>
        <v/>
      </c>
      <c r="AT367" t="str">
        <f ca="1">IFERROR(VLOOKUP(Funde_observations_osservazioni!AM370,Namen_pub_mapping,2,0)&amp;"","")</f>
        <v/>
      </c>
    </row>
    <row r="368" spans="2:46" x14ac:dyDescent="0.45">
      <c r="B368" t="str">
        <f>TRIM(Funde_observations_osservazioni!B371)</f>
        <v/>
      </c>
      <c r="C368" t="str">
        <f>TRIM(Funde_observations_osservazioni!C371)</f>
        <v/>
      </c>
      <c r="D368" t="str">
        <f>TRIM(Funde_observations_osservazioni!D371)</f>
        <v/>
      </c>
      <c r="E368" t="str">
        <f>TRIM(Funde_observations_osservazioni!AN371)</f>
        <v/>
      </c>
      <c r="F368" t="str">
        <f>TRIM(Funde_observations_osservazioni!AO371)</f>
        <v/>
      </c>
      <c r="G368" t="str">
        <f>TRIM(Funde_observations_osservazioni!AP371)</f>
        <v/>
      </c>
      <c r="H368" t="str">
        <f>TRIM(Funde_observations_osservazioni!AQ371)</f>
        <v/>
      </c>
      <c r="I368" t="str">
        <f>TRIM(Funde_observations_osservazioni!AR371)</f>
        <v/>
      </c>
      <c r="J368" t="str">
        <f>TRIM(Funde_observations_osservazioni!AS371)</f>
        <v/>
      </c>
      <c r="K368" t="str">
        <f>IFERROR(VLOOKUP(Funde_observations_osservazioni!E371,Table31_Praezis[], 2, FALSE)&amp;"", "")</f>
        <v/>
      </c>
      <c r="L368" t="str">
        <f>TRIM(Funde_observations_osservazioni!AT371)</f>
        <v/>
      </c>
      <c r="M368" t="str">
        <f>TRIM(Funde_observations_osservazioni!F371)</f>
        <v/>
      </c>
      <c r="N368" t="str">
        <f>TRIM(Funde_observations_osservazioni!G371)</f>
        <v/>
      </c>
      <c r="O368" t="str">
        <f>TRIM(Funde_observations_osservazioni!H371)</f>
        <v/>
      </c>
      <c r="P368" s="161" t="str">
        <f>IF(Funde_observations_osservazioni!I371=0, "", TEXT(Funde_observations_osservazioni!I371,"dd/mm/yyyy"))</f>
        <v/>
      </c>
      <c r="Q368" t="str">
        <f>IFERROR(VLOOKUP(Funde_observations_osservazioni!J371,Table32_Datkante[],2,FALSE)&amp;"",  "")</f>
        <v/>
      </c>
      <c r="R368" t="str">
        <f>Funde_observations_osservazioni!K371&amp;""</f>
        <v/>
      </c>
      <c r="S368" t="str">
        <f>Funde_observations_osservazioni!L371&amp;""</f>
        <v/>
      </c>
      <c r="T368" t="str">
        <f>Funde_observations_osservazioni!N371&amp;""</f>
        <v/>
      </c>
      <c r="U368" t="str">
        <f>Funde_observations_osservazioni!O371&amp;""</f>
        <v/>
      </c>
      <c r="V368" t="str">
        <f>Funde_observations_osservazioni!P371&amp;""</f>
        <v/>
      </c>
      <c r="W368" t="str">
        <f ca="1">IFERROR(VLOOKUP(Funde_observations_osservazioni!V371,Table30_Delarze[],2,FALSE)&amp;"", "")</f>
        <v/>
      </c>
      <c r="X368" t="str">
        <f>IFERROR(VLOOKUP(Funde_observations_osservazioni!R371,Table6_Subgrob[],2,FALSE)&amp;"","")</f>
        <v/>
      </c>
      <c r="Y368" t="str">
        <f>IFERROR(VLOOKUP(Funde_observations_osservazioni!S371,#REF!,2,FALSE)&amp;"", "")</f>
        <v/>
      </c>
      <c r="Z368" t="str">
        <f ca="1">IFERROR(VLOOKUP(Funde_observations_osservazioni!W371,Table245_Host_tree[],2,FALSE)&amp;"", "")</f>
        <v/>
      </c>
      <c r="AA368" t="str">
        <f>TRIM(Funde_observations_osservazioni!X371)</f>
        <v/>
      </c>
      <c r="AB368" t="str">
        <f>TRIM(Funde_observations_osservazioni!Y371)</f>
        <v/>
      </c>
      <c r="AC368" t="str">
        <f ca="1">IFERROR(VLOOKUP(Funde_observations_osservazioni!T371,Holzabgr_mapping,2,FALSE)&amp;"", "")</f>
        <v/>
      </c>
      <c r="AD368" t="str">
        <f ca="1">IFERROR(VLOOKUP(Funde_observations_osservazioni!U371,Holzqual_mapping,2,FALSE)&amp;"", "")</f>
        <v/>
      </c>
      <c r="AE368" t="str">
        <f ca="1">IFERROR(VLOOKUP(Funde_observations_osservazioni!Z371,Table24_Near_tree[],2,FALSE)&amp;"", "")</f>
        <v/>
      </c>
      <c r="AF368" t="str">
        <f ca="1">IFERROR(VLOOKUP(Funde_observations_osservazioni!AA371,Table24_Near_tree[],2,FALSE)&amp;"", "")</f>
        <v/>
      </c>
      <c r="AG368" t="str">
        <f ca="1">IFERROR(VLOOKUP(Funde_observations_osservazioni!AB371,Table24_Near_tree[],2,FALSE)&amp;"", "")</f>
        <v/>
      </c>
      <c r="AH368" t="str">
        <f ca="1">IFERROR(VLOOKUP(Funde_observations_osservazioni!AC371,Anzfrk_mapping,2,FALSE)&amp;"", "")</f>
        <v/>
      </c>
      <c r="AI368" t="str">
        <f ca="1">IFERROR(VLOOKUP(Funde_observations_osservazioni!AD371,Sex_stage_mapping,2,FALSE)&amp;"", "")</f>
        <v/>
      </c>
      <c r="AJ368" t="str">
        <f ca="1">IFERROR(VLOOKUP(Funde_observations_osservazioni!AE371,Rust_spore_type_mapping,2,FALSE)&amp;"", "")</f>
        <v/>
      </c>
      <c r="AK368" t="str">
        <f>TRIM(Funde_observations_osservazioni!AU371)</f>
        <v/>
      </c>
      <c r="AL368" t="str">
        <f>TRIM( Funde_observations_osservazioni!AH371)</f>
        <v/>
      </c>
      <c r="AM368" t="str">
        <f>TRIM(Funde_observations_osservazioni!AI371)</f>
        <v/>
      </c>
      <c r="AN368" t="str">
        <f ca="1">IFERROR(VLOOKUP(Funde_observations_osservazioni!AG371,Table28_Herbaria[],2,FALSE)&amp;"", "")</f>
        <v/>
      </c>
      <c r="AO368" t="str">
        <f ca="1">IFERROR(VLOOKUP(Funde_observations_osservazioni!AF371,Beleg_mapping,2,FALSE)&amp;"","")</f>
        <v/>
      </c>
      <c r="AP368" t="str">
        <f>IFERROR(VLOOKUP(Funde_observations_osservazioni!AJ371,Tabelle10_literature[],2,FALSE)&amp;"", "")</f>
        <v/>
      </c>
      <c r="AQ368" t="str">
        <f>TRIM(Funde_observations_osservazioni!AV371)</f>
        <v/>
      </c>
      <c r="AR368" t="str">
        <f ca="1">IFERROR(VLOOKUP(Funde_observations_osservazioni!AK371,Rest_mapping,2,0)&amp;"","")</f>
        <v/>
      </c>
      <c r="AS368" t="str">
        <f ca="1">IFERROR(VLOOKUP(Funde_observations_osservazioni!AL371,Oeff_privat_mapping,2,0)&amp;"","")</f>
        <v/>
      </c>
      <c r="AT368" t="str">
        <f ca="1">IFERROR(VLOOKUP(Funde_observations_osservazioni!AM371,Namen_pub_mapping,2,0)&amp;"","")</f>
        <v/>
      </c>
    </row>
    <row r="369" spans="2:46" x14ac:dyDescent="0.45">
      <c r="B369" t="str">
        <f>TRIM(Funde_observations_osservazioni!B372)</f>
        <v/>
      </c>
      <c r="C369" t="str">
        <f>TRIM(Funde_observations_osservazioni!C372)</f>
        <v/>
      </c>
      <c r="D369" t="str">
        <f>TRIM(Funde_observations_osservazioni!D372)</f>
        <v/>
      </c>
      <c r="E369" t="str">
        <f>TRIM(Funde_observations_osservazioni!AN372)</f>
        <v/>
      </c>
      <c r="F369" t="str">
        <f>TRIM(Funde_observations_osservazioni!AO372)</f>
        <v/>
      </c>
      <c r="G369" t="str">
        <f>TRIM(Funde_observations_osservazioni!AP372)</f>
        <v/>
      </c>
      <c r="H369" t="str">
        <f>TRIM(Funde_observations_osservazioni!AQ372)</f>
        <v/>
      </c>
      <c r="I369" t="str">
        <f>TRIM(Funde_observations_osservazioni!AR372)</f>
        <v/>
      </c>
      <c r="J369" t="str">
        <f>TRIM(Funde_observations_osservazioni!AS372)</f>
        <v/>
      </c>
      <c r="K369" t="str">
        <f>IFERROR(VLOOKUP(Funde_observations_osservazioni!E372,Table31_Praezis[], 2, FALSE)&amp;"", "")</f>
        <v/>
      </c>
      <c r="L369" t="str">
        <f>TRIM(Funde_observations_osservazioni!AT372)</f>
        <v/>
      </c>
      <c r="M369" t="str">
        <f>TRIM(Funde_observations_osservazioni!F372)</f>
        <v/>
      </c>
      <c r="N369" t="str">
        <f>TRIM(Funde_observations_osservazioni!G372)</f>
        <v/>
      </c>
      <c r="O369" t="str">
        <f>TRIM(Funde_observations_osservazioni!H372)</f>
        <v/>
      </c>
      <c r="P369" s="161" t="str">
        <f>IF(Funde_observations_osservazioni!I372=0, "", TEXT(Funde_observations_osservazioni!I372,"dd/mm/yyyy"))</f>
        <v/>
      </c>
      <c r="Q369" t="str">
        <f>IFERROR(VLOOKUP(Funde_observations_osservazioni!J372,Table32_Datkante[],2,FALSE)&amp;"",  "")</f>
        <v/>
      </c>
      <c r="R369" t="str">
        <f>Funde_observations_osservazioni!K372&amp;""</f>
        <v/>
      </c>
      <c r="S369" t="str">
        <f>Funde_observations_osservazioni!L372&amp;""</f>
        <v/>
      </c>
      <c r="T369" t="str">
        <f>Funde_observations_osservazioni!N372&amp;""</f>
        <v/>
      </c>
      <c r="U369" t="str">
        <f>Funde_observations_osservazioni!O372&amp;""</f>
        <v/>
      </c>
      <c r="V369" t="str">
        <f>Funde_observations_osservazioni!P372&amp;""</f>
        <v/>
      </c>
      <c r="W369" t="str">
        <f ca="1">IFERROR(VLOOKUP(Funde_observations_osservazioni!V372,Table30_Delarze[],2,FALSE)&amp;"", "")</f>
        <v/>
      </c>
      <c r="X369" t="str">
        <f>IFERROR(VLOOKUP(Funde_observations_osservazioni!R372,Table6_Subgrob[],2,FALSE)&amp;"","")</f>
        <v/>
      </c>
      <c r="Y369" t="str">
        <f>IFERROR(VLOOKUP(Funde_observations_osservazioni!S372,#REF!,2,FALSE)&amp;"", "")</f>
        <v/>
      </c>
      <c r="Z369" t="str">
        <f ca="1">IFERROR(VLOOKUP(Funde_observations_osservazioni!W372,Table245_Host_tree[],2,FALSE)&amp;"", "")</f>
        <v/>
      </c>
      <c r="AA369" t="str">
        <f>TRIM(Funde_observations_osservazioni!X372)</f>
        <v/>
      </c>
      <c r="AB369" t="str">
        <f>TRIM(Funde_observations_osservazioni!Y372)</f>
        <v/>
      </c>
      <c r="AC369" t="str">
        <f ca="1">IFERROR(VLOOKUP(Funde_observations_osservazioni!T372,Holzabgr_mapping,2,FALSE)&amp;"", "")</f>
        <v/>
      </c>
      <c r="AD369" t="str">
        <f ca="1">IFERROR(VLOOKUP(Funde_observations_osservazioni!U372,Holzqual_mapping,2,FALSE)&amp;"", "")</f>
        <v/>
      </c>
      <c r="AE369" t="str">
        <f ca="1">IFERROR(VLOOKUP(Funde_observations_osservazioni!Z372,Table24_Near_tree[],2,FALSE)&amp;"", "")</f>
        <v/>
      </c>
      <c r="AF369" t="str">
        <f ca="1">IFERROR(VLOOKUP(Funde_observations_osservazioni!AA372,Table24_Near_tree[],2,FALSE)&amp;"", "")</f>
        <v/>
      </c>
      <c r="AG369" t="str">
        <f ca="1">IFERROR(VLOOKUP(Funde_observations_osservazioni!AB372,Table24_Near_tree[],2,FALSE)&amp;"", "")</f>
        <v/>
      </c>
      <c r="AH369" t="str">
        <f ca="1">IFERROR(VLOOKUP(Funde_observations_osservazioni!AC372,Anzfrk_mapping,2,FALSE)&amp;"", "")</f>
        <v/>
      </c>
      <c r="AI369" t="str">
        <f ca="1">IFERROR(VLOOKUP(Funde_observations_osservazioni!AD372,Sex_stage_mapping,2,FALSE)&amp;"", "")</f>
        <v/>
      </c>
      <c r="AJ369" t="str">
        <f ca="1">IFERROR(VLOOKUP(Funde_observations_osservazioni!AE372,Rust_spore_type_mapping,2,FALSE)&amp;"", "")</f>
        <v/>
      </c>
      <c r="AK369" t="str">
        <f>TRIM(Funde_observations_osservazioni!AU372)</f>
        <v/>
      </c>
      <c r="AL369" t="str">
        <f>TRIM( Funde_observations_osservazioni!AH372)</f>
        <v/>
      </c>
      <c r="AM369" t="str">
        <f>TRIM(Funde_observations_osservazioni!AI372)</f>
        <v/>
      </c>
      <c r="AN369" t="str">
        <f ca="1">IFERROR(VLOOKUP(Funde_observations_osservazioni!AG372,Table28_Herbaria[],2,FALSE)&amp;"", "")</f>
        <v/>
      </c>
      <c r="AO369" t="str">
        <f ca="1">IFERROR(VLOOKUP(Funde_observations_osservazioni!AF372,Beleg_mapping,2,FALSE)&amp;"","")</f>
        <v/>
      </c>
      <c r="AP369" t="str">
        <f>IFERROR(VLOOKUP(Funde_observations_osservazioni!AJ372,Tabelle10_literature[],2,FALSE)&amp;"", "")</f>
        <v/>
      </c>
      <c r="AQ369" t="str">
        <f>TRIM(Funde_observations_osservazioni!AV372)</f>
        <v/>
      </c>
      <c r="AR369" t="str">
        <f ca="1">IFERROR(VLOOKUP(Funde_observations_osservazioni!AK372,Rest_mapping,2,0)&amp;"","")</f>
        <v/>
      </c>
      <c r="AS369" t="str">
        <f ca="1">IFERROR(VLOOKUP(Funde_observations_osservazioni!AL372,Oeff_privat_mapping,2,0)&amp;"","")</f>
        <v/>
      </c>
      <c r="AT369" t="str">
        <f ca="1">IFERROR(VLOOKUP(Funde_observations_osservazioni!AM372,Namen_pub_mapping,2,0)&amp;"","")</f>
        <v/>
      </c>
    </row>
    <row r="370" spans="2:46" x14ac:dyDescent="0.45">
      <c r="B370" t="str">
        <f>TRIM(Funde_observations_osservazioni!B373)</f>
        <v/>
      </c>
      <c r="C370" t="str">
        <f>TRIM(Funde_observations_osservazioni!C373)</f>
        <v/>
      </c>
      <c r="D370" t="str">
        <f>TRIM(Funde_observations_osservazioni!D373)</f>
        <v/>
      </c>
      <c r="E370" t="str">
        <f>TRIM(Funde_observations_osservazioni!AN373)</f>
        <v/>
      </c>
      <c r="F370" t="str">
        <f>TRIM(Funde_observations_osservazioni!AO373)</f>
        <v/>
      </c>
      <c r="G370" t="str">
        <f>TRIM(Funde_observations_osservazioni!AP373)</f>
        <v/>
      </c>
      <c r="H370" t="str">
        <f>TRIM(Funde_observations_osservazioni!AQ373)</f>
        <v/>
      </c>
      <c r="I370" t="str">
        <f>TRIM(Funde_observations_osservazioni!AR373)</f>
        <v/>
      </c>
      <c r="J370" t="str">
        <f>TRIM(Funde_observations_osservazioni!AS373)</f>
        <v/>
      </c>
      <c r="K370" t="str">
        <f>IFERROR(VLOOKUP(Funde_observations_osservazioni!E373,Table31_Praezis[], 2, FALSE)&amp;"", "")</f>
        <v/>
      </c>
      <c r="L370" t="str">
        <f>TRIM(Funde_observations_osservazioni!AT373)</f>
        <v/>
      </c>
      <c r="M370" t="str">
        <f>TRIM(Funde_observations_osservazioni!F373)</f>
        <v/>
      </c>
      <c r="N370" t="str">
        <f>TRIM(Funde_observations_osservazioni!G373)</f>
        <v/>
      </c>
      <c r="O370" t="str">
        <f>TRIM(Funde_observations_osservazioni!H373)</f>
        <v/>
      </c>
      <c r="P370" s="161" t="str">
        <f>IF(Funde_observations_osservazioni!I373=0, "", TEXT(Funde_observations_osservazioni!I373,"dd/mm/yyyy"))</f>
        <v/>
      </c>
      <c r="Q370" t="str">
        <f>IFERROR(VLOOKUP(Funde_observations_osservazioni!J373,Table32_Datkante[],2,FALSE)&amp;"",  "")</f>
        <v/>
      </c>
      <c r="R370" t="str">
        <f>Funde_observations_osservazioni!K373&amp;""</f>
        <v/>
      </c>
      <c r="S370" t="str">
        <f>Funde_observations_osservazioni!L373&amp;""</f>
        <v/>
      </c>
      <c r="T370" t="str">
        <f>Funde_observations_osservazioni!N373&amp;""</f>
        <v/>
      </c>
      <c r="U370" t="str">
        <f>Funde_observations_osservazioni!O373&amp;""</f>
        <v/>
      </c>
      <c r="V370" t="str">
        <f>Funde_observations_osservazioni!P373&amp;""</f>
        <v/>
      </c>
      <c r="W370" t="str">
        <f ca="1">IFERROR(VLOOKUP(Funde_observations_osservazioni!V373,Table30_Delarze[],2,FALSE)&amp;"", "")</f>
        <v/>
      </c>
      <c r="X370" t="str">
        <f>IFERROR(VLOOKUP(Funde_observations_osservazioni!R373,Table6_Subgrob[],2,FALSE)&amp;"","")</f>
        <v/>
      </c>
      <c r="Y370" t="str">
        <f>IFERROR(VLOOKUP(Funde_observations_osservazioni!S373,#REF!,2,FALSE)&amp;"", "")</f>
        <v/>
      </c>
      <c r="Z370" t="str">
        <f ca="1">IFERROR(VLOOKUP(Funde_observations_osservazioni!W373,Table245_Host_tree[],2,FALSE)&amp;"", "")</f>
        <v/>
      </c>
      <c r="AA370" t="str">
        <f>TRIM(Funde_observations_osservazioni!X373)</f>
        <v/>
      </c>
      <c r="AB370" t="str">
        <f>TRIM(Funde_observations_osservazioni!Y373)</f>
        <v/>
      </c>
      <c r="AC370" t="str">
        <f ca="1">IFERROR(VLOOKUP(Funde_observations_osservazioni!T373,Holzabgr_mapping,2,FALSE)&amp;"", "")</f>
        <v/>
      </c>
      <c r="AD370" t="str">
        <f ca="1">IFERROR(VLOOKUP(Funde_observations_osservazioni!U373,Holzqual_mapping,2,FALSE)&amp;"", "")</f>
        <v/>
      </c>
      <c r="AE370" t="str">
        <f ca="1">IFERROR(VLOOKUP(Funde_observations_osservazioni!Z373,Table24_Near_tree[],2,FALSE)&amp;"", "")</f>
        <v/>
      </c>
      <c r="AF370" t="str">
        <f ca="1">IFERROR(VLOOKUP(Funde_observations_osservazioni!AA373,Table24_Near_tree[],2,FALSE)&amp;"", "")</f>
        <v/>
      </c>
      <c r="AG370" t="str">
        <f ca="1">IFERROR(VLOOKUP(Funde_observations_osservazioni!AB373,Table24_Near_tree[],2,FALSE)&amp;"", "")</f>
        <v/>
      </c>
      <c r="AH370" t="str">
        <f ca="1">IFERROR(VLOOKUP(Funde_observations_osservazioni!AC373,Anzfrk_mapping,2,FALSE)&amp;"", "")</f>
        <v/>
      </c>
      <c r="AI370" t="str">
        <f ca="1">IFERROR(VLOOKUP(Funde_observations_osservazioni!AD373,Sex_stage_mapping,2,FALSE)&amp;"", "")</f>
        <v/>
      </c>
      <c r="AJ370" t="str">
        <f ca="1">IFERROR(VLOOKUP(Funde_observations_osservazioni!AE373,Rust_spore_type_mapping,2,FALSE)&amp;"", "")</f>
        <v/>
      </c>
      <c r="AK370" t="str">
        <f>TRIM(Funde_observations_osservazioni!AU373)</f>
        <v/>
      </c>
      <c r="AL370" t="str">
        <f>TRIM( Funde_observations_osservazioni!AH373)</f>
        <v/>
      </c>
      <c r="AM370" t="str">
        <f>TRIM(Funde_observations_osservazioni!AI373)</f>
        <v/>
      </c>
      <c r="AN370" t="str">
        <f ca="1">IFERROR(VLOOKUP(Funde_observations_osservazioni!AG373,Table28_Herbaria[],2,FALSE)&amp;"", "")</f>
        <v/>
      </c>
      <c r="AO370" t="str">
        <f ca="1">IFERROR(VLOOKUP(Funde_observations_osservazioni!AF373,Beleg_mapping,2,FALSE)&amp;"","")</f>
        <v/>
      </c>
      <c r="AP370" t="str">
        <f>IFERROR(VLOOKUP(Funde_observations_osservazioni!AJ373,Tabelle10_literature[],2,FALSE)&amp;"", "")</f>
        <v/>
      </c>
      <c r="AQ370" t="str">
        <f>TRIM(Funde_observations_osservazioni!AV373)</f>
        <v/>
      </c>
      <c r="AR370" t="str">
        <f ca="1">IFERROR(VLOOKUP(Funde_observations_osservazioni!AK373,Rest_mapping,2,0)&amp;"","")</f>
        <v/>
      </c>
      <c r="AS370" t="str">
        <f ca="1">IFERROR(VLOOKUP(Funde_observations_osservazioni!AL373,Oeff_privat_mapping,2,0)&amp;"","")</f>
        <v/>
      </c>
      <c r="AT370" t="str">
        <f ca="1">IFERROR(VLOOKUP(Funde_observations_osservazioni!AM373,Namen_pub_mapping,2,0)&amp;"","")</f>
        <v/>
      </c>
    </row>
    <row r="371" spans="2:46" x14ac:dyDescent="0.45">
      <c r="B371" t="str">
        <f>TRIM(Funde_observations_osservazioni!B374)</f>
        <v/>
      </c>
      <c r="C371" t="str">
        <f>TRIM(Funde_observations_osservazioni!C374)</f>
        <v/>
      </c>
      <c r="D371" t="str">
        <f>TRIM(Funde_observations_osservazioni!D374)</f>
        <v/>
      </c>
      <c r="E371" t="str">
        <f>TRIM(Funde_observations_osservazioni!AN374)</f>
        <v/>
      </c>
      <c r="F371" t="str">
        <f>TRIM(Funde_observations_osservazioni!AO374)</f>
        <v/>
      </c>
      <c r="G371" t="str">
        <f>TRIM(Funde_observations_osservazioni!AP374)</f>
        <v/>
      </c>
      <c r="H371" t="str">
        <f>TRIM(Funde_observations_osservazioni!AQ374)</f>
        <v/>
      </c>
      <c r="I371" t="str">
        <f>TRIM(Funde_observations_osservazioni!AR374)</f>
        <v/>
      </c>
      <c r="J371" t="str">
        <f>TRIM(Funde_observations_osservazioni!AS374)</f>
        <v/>
      </c>
      <c r="K371" t="str">
        <f>IFERROR(VLOOKUP(Funde_observations_osservazioni!E374,Table31_Praezis[], 2, FALSE)&amp;"", "")</f>
        <v/>
      </c>
      <c r="L371" t="str">
        <f>TRIM(Funde_observations_osservazioni!AT374)</f>
        <v/>
      </c>
      <c r="M371" t="str">
        <f>TRIM(Funde_observations_osservazioni!F374)</f>
        <v/>
      </c>
      <c r="N371" t="str">
        <f>TRIM(Funde_observations_osservazioni!G374)</f>
        <v/>
      </c>
      <c r="O371" t="str">
        <f>TRIM(Funde_observations_osservazioni!H374)</f>
        <v/>
      </c>
      <c r="P371" s="161" t="str">
        <f>IF(Funde_observations_osservazioni!I374=0, "", TEXT(Funde_observations_osservazioni!I374,"dd/mm/yyyy"))</f>
        <v/>
      </c>
      <c r="Q371" t="str">
        <f>IFERROR(VLOOKUP(Funde_observations_osservazioni!J374,Table32_Datkante[],2,FALSE)&amp;"",  "")</f>
        <v/>
      </c>
      <c r="R371" t="str">
        <f>Funde_observations_osservazioni!K374&amp;""</f>
        <v/>
      </c>
      <c r="S371" t="str">
        <f>Funde_observations_osservazioni!L374&amp;""</f>
        <v/>
      </c>
      <c r="T371" t="str">
        <f>Funde_observations_osservazioni!N374&amp;""</f>
        <v/>
      </c>
      <c r="U371" t="str">
        <f>Funde_observations_osservazioni!O374&amp;""</f>
        <v/>
      </c>
      <c r="V371" t="str">
        <f>Funde_observations_osservazioni!P374&amp;""</f>
        <v/>
      </c>
      <c r="W371" t="str">
        <f ca="1">IFERROR(VLOOKUP(Funde_observations_osservazioni!V374,Table30_Delarze[],2,FALSE)&amp;"", "")</f>
        <v/>
      </c>
      <c r="X371" t="str">
        <f>IFERROR(VLOOKUP(Funde_observations_osservazioni!R374,Table6_Subgrob[],2,FALSE)&amp;"","")</f>
        <v/>
      </c>
      <c r="Y371" t="str">
        <f>IFERROR(VLOOKUP(Funde_observations_osservazioni!S374,#REF!,2,FALSE)&amp;"", "")</f>
        <v/>
      </c>
      <c r="Z371" t="str">
        <f ca="1">IFERROR(VLOOKUP(Funde_observations_osservazioni!W374,Table245_Host_tree[],2,FALSE)&amp;"", "")</f>
        <v/>
      </c>
      <c r="AA371" t="str">
        <f>TRIM(Funde_observations_osservazioni!X374)</f>
        <v/>
      </c>
      <c r="AB371" t="str">
        <f>TRIM(Funde_observations_osservazioni!Y374)</f>
        <v/>
      </c>
      <c r="AC371" t="str">
        <f ca="1">IFERROR(VLOOKUP(Funde_observations_osservazioni!T374,Holzabgr_mapping,2,FALSE)&amp;"", "")</f>
        <v/>
      </c>
      <c r="AD371" t="str">
        <f ca="1">IFERROR(VLOOKUP(Funde_observations_osservazioni!U374,Holzqual_mapping,2,FALSE)&amp;"", "")</f>
        <v/>
      </c>
      <c r="AE371" t="str">
        <f ca="1">IFERROR(VLOOKUP(Funde_observations_osservazioni!Z374,Table24_Near_tree[],2,FALSE)&amp;"", "")</f>
        <v/>
      </c>
      <c r="AF371" t="str">
        <f ca="1">IFERROR(VLOOKUP(Funde_observations_osservazioni!AA374,Table24_Near_tree[],2,FALSE)&amp;"", "")</f>
        <v/>
      </c>
      <c r="AG371" t="str">
        <f ca="1">IFERROR(VLOOKUP(Funde_observations_osservazioni!AB374,Table24_Near_tree[],2,FALSE)&amp;"", "")</f>
        <v/>
      </c>
      <c r="AH371" t="str">
        <f ca="1">IFERROR(VLOOKUP(Funde_observations_osservazioni!AC374,Anzfrk_mapping,2,FALSE)&amp;"", "")</f>
        <v/>
      </c>
      <c r="AI371" t="str">
        <f ca="1">IFERROR(VLOOKUP(Funde_observations_osservazioni!AD374,Sex_stage_mapping,2,FALSE)&amp;"", "")</f>
        <v/>
      </c>
      <c r="AJ371" t="str">
        <f ca="1">IFERROR(VLOOKUP(Funde_observations_osservazioni!AE374,Rust_spore_type_mapping,2,FALSE)&amp;"", "")</f>
        <v/>
      </c>
      <c r="AK371" t="str">
        <f>TRIM(Funde_observations_osservazioni!AU374)</f>
        <v/>
      </c>
      <c r="AL371" t="str">
        <f>TRIM( Funde_observations_osservazioni!AH374)</f>
        <v/>
      </c>
      <c r="AM371" t="str">
        <f>TRIM(Funde_observations_osservazioni!AI374)</f>
        <v/>
      </c>
      <c r="AN371" t="str">
        <f ca="1">IFERROR(VLOOKUP(Funde_observations_osservazioni!AG374,Table28_Herbaria[],2,FALSE)&amp;"", "")</f>
        <v/>
      </c>
      <c r="AO371" t="str">
        <f ca="1">IFERROR(VLOOKUP(Funde_observations_osservazioni!AF374,Beleg_mapping,2,FALSE)&amp;"","")</f>
        <v/>
      </c>
      <c r="AP371" t="str">
        <f>IFERROR(VLOOKUP(Funde_observations_osservazioni!AJ374,Tabelle10_literature[],2,FALSE)&amp;"", "")</f>
        <v/>
      </c>
      <c r="AQ371" t="str">
        <f>TRIM(Funde_observations_osservazioni!AV374)</f>
        <v/>
      </c>
      <c r="AR371" t="str">
        <f ca="1">IFERROR(VLOOKUP(Funde_observations_osservazioni!AK374,Rest_mapping,2,0)&amp;"","")</f>
        <v/>
      </c>
      <c r="AS371" t="str">
        <f ca="1">IFERROR(VLOOKUP(Funde_observations_osservazioni!AL374,Oeff_privat_mapping,2,0)&amp;"","")</f>
        <v/>
      </c>
      <c r="AT371" t="str">
        <f ca="1">IFERROR(VLOOKUP(Funde_observations_osservazioni!AM374,Namen_pub_mapping,2,0)&amp;"","")</f>
        <v/>
      </c>
    </row>
    <row r="372" spans="2:46" x14ac:dyDescent="0.45">
      <c r="B372" t="str">
        <f>TRIM(Funde_observations_osservazioni!B375)</f>
        <v/>
      </c>
      <c r="C372" t="str">
        <f>TRIM(Funde_observations_osservazioni!C375)</f>
        <v/>
      </c>
      <c r="D372" t="str">
        <f>TRIM(Funde_observations_osservazioni!D375)</f>
        <v/>
      </c>
      <c r="E372" t="str">
        <f>TRIM(Funde_observations_osservazioni!AN375)</f>
        <v/>
      </c>
      <c r="F372" t="str">
        <f>TRIM(Funde_observations_osservazioni!AO375)</f>
        <v/>
      </c>
      <c r="G372" t="str">
        <f>TRIM(Funde_observations_osservazioni!AP375)</f>
        <v/>
      </c>
      <c r="H372" t="str">
        <f>TRIM(Funde_observations_osservazioni!AQ375)</f>
        <v/>
      </c>
      <c r="I372" t="str">
        <f>TRIM(Funde_observations_osservazioni!AR375)</f>
        <v/>
      </c>
      <c r="J372" t="str">
        <f>TRIM(Funde_observations_osservazioni!AS375)</f>
        <v/>
      </c>
      <c r="K372" t="str">
        <f>IFERROR(VLOOKUP(Funde_observations_osservazioni!E375,Table31_Praezis[], 2, FALSE)&amp;"", "")</f>
        <v/>
      </c>
      <c r="L372" t="str">
        <f>TRIM(Funde_observations_osservazioni!AT375)</f>
        <v/>
      </c>
      <c r="M372" t="str">
        <f>TRIM(Funde_observations_osservazioni!F375)</f>
        <v/>
      </c>
      <c r="N372" t="str">
        <f>TRIM(Funde_observations_osservazioni!G375)</f>
        <v/>
      </c>
      <c r="O372" t="str">
        <f>TRIM(Funde_observations_osservazioni!H375)</f>
        <v/>
      </c>
      <c r="P372" s="161" t="str">
        <f>IF(Funde_observations_osservazioni!I375=0, "", TEXT(Funde_observations_osservazioni!I375,"dd/mm/yyyy"))</f>
        <v/>
      </c>
      <c r="Q372" t="str">
        <f>IFERROR(VLOOKUP(Funde_observations_osservazioni!J375,Table32_Datkante[],2,FALSE)&amp;"",  "")</f>
        <v/>
      </c>
      <c r="R372" t="str">
        <f>Funde_observations_osservazioni!K375&amp;""</f>
        <v/>
      </c>
      <c r="S372" t="str">
        <f>Funde_observations_osservazioni!L375&amp;""</f>
        <v/>
      </c>
      <c r="T372" t="str">
        <f>Funde_observations_osservazioni!N375&amp;""</f>
        <v/>
      </c>
      <c r="U372" t="str">
        <f>Funde_observations_osservazioni!O375&amp;""</f>
        <v/>
      </c>
      <c r="V372" t="str">
        <f>Funde_observations_osservazioni!P375&amp;""</f>
        <v/>
      </c>
      <c r="W372" t="str">
        <f ca="1">IFERROR(VLOOKUP(Funde_observations_osservazioni!V375,Table30_Delarze[],2,FALSE)&amp;"", "")</f>
        <v/>
      </c>
      <c r="X372" t="str">
        <f>IFERROR(VLOOKUP(Funde_observations_osservazioni!R375,Table6_Subgrob[],2,FALSE)&amp;"","")</f>
        <v/>
      </c>
      <c r="Y372" t="str">
        <f>IFERROR(VLOOKUP(Funde_observations_osservazioni!S375,#REF!,2,FALSE)&amp;"", "")</f>
        <v/>
      </c>
      <c r="Z372" t="str">
        <f ca="1">IFERROR(VLOOKUP(Funde_observations_osservazioni!W375,Table245_Host_tree[],2,FALSE)&amp;"", "")</f>
        <v/>
      </c>
      <c r="AA372" t="str">
        <f>TRIM(Funde_observations_osservazioni!X375)</f>
        <v/>
      </c>
      <c r="AB372" t="str">
        <f>TRIM(Funde_observations_osservazioni!Y375)</f>
        <v/>
      </c>
      <c r="AC372" t="str">
        <f ca="1">IFERROR(VLOOKUP(Funde_observations_osservazioni!T375,Holzabgr_mapping,2,FALSE)&amp;"", "")</f>
        <v/>
      </c>
      <c r="AD372" t="str">
        <f ca="1">IFERROR(VLOOKUP(Funde_observations_osservazioni!U375,Holzqual_mapping,2,FALSE)&amp;"", "")</f>
        <v/>
      </c>
      <c r="AE372" t="str">
        <f ca="1">IFERROR(VLOOKUP(Funde_observations_osservazioni!Z375,Table24_Near_tree[],2,FALSE)&amp;"", "")</f>
        <v/>
      </c>
      <c r="AF372" t="str">
        <f ca="1">IFERROR(VLOOKUP(Funde_observations_osservazioni!AA375,Table24_Near_tree[],2,FALSE)&amp;"", "")</f>
        <v/>
      </c>
      <c r="AG372" t="str">
        <f ca="1">IFERROR(VLOOKUP(Funde_observations_osservazioni!AB375,Table24_Near_tree[],2,FALSE)&amp;"", "")</f>
        <v/>
      </c>
      <c r="AH372" t="str">
        <f ca="1">IFERROR(VLOOKUP(Funde_observations_osservazioni!AC375,Anzfrk_mapping,2,FALSE)&amp;"", "")</f>
        <v/>
      </c>
      <c r="AI372" t="str">
        <f ca="1">IFERROR(VLOOKUP(Funde_observations_osservazioni!AD375,Sex_stage_mapping,2,FALSE)&amp;"", "")</f>
        <v/>
      </c>
      <c r="AJ372" t="str">
        <f ca="1">IFERROR(VLOOKUP(Funde_observations_osservazioni!AE375,Rust_spore_type_mapping,2,FALSE)&amp;"", "")</f>
        <v/>
      </c>
      <c r="AK372" t="str">
        <f>TRIM(Funde_observations_osservazioni!AU375)</f>
        <v/>
      </c>
      <c r="AL372" t="str">
        <f>TRIM( Funde_observations_osservazioni!AH375)</f>
        <v/>
      </c>
      <c r="AM372" t="str">
        <f>TRIM(Funde_observations_osservazioni!AI375)</f>
        <v/>
      </c>
      <c r="AN372" t="str">
        <f ca="1">IFERROR(VLOOKUP(Funde_observations_osservazioni!AG375,Table28_Herbaria[],2,FALSE)&amp;"", "")</f>
        <v/>
      </c>
      <c r="AO372" t="str">
        <f ca="1">IFERROR(VLOOKUP(Funde_observations_osservazioni!AF375,Beleg_mapping,2,FALSE)&amp;"","")</f>
        <v/>
      </c>
      <c r="AP372" t="str">
        <f>IFERROR(VLOOKUP(Funde_observations_osservazioni!AJ375,Tabelle10_literature[],2,FALSE)&amp;"", "")</f>
        <v/>
      </c>
      <c r="AQ372" t="str">
        <f>TRIM(Funde_observations_osservazioni!AV375)</f>
        <v/>
      </c>
      <c r="AR372" t="str">
        <f ca="1">IFERROR(VLOOKUP(Funde_observations_osservazioni!AK375,Rest_mapping,2,0)&amp;"","")</f>
        <v/>
      </c>
      <c r="AS372" t="str">
        <f ca="1">IFERROR(VLOOKUP(Funde_observations_osservazioni!AL375,Oeff_privat_mapping,2,0)&amp;"","")</f>
        <v/>
      </c>
      <c r="AT372" t="str">
        <f ca="1">IFERROR(VLOOKUP(Funde_observations_osservazioni!AM375,Namen_pub_mapping,2,0)&amp;"","")</f>
        <v/>
      </c>
    </row>
    <row r="373" spans="2:46" x14ac:dyDescent="0.45">
      <c r="B373" t="str">
        <f>TRIM(Funde_observations_osservazioni!B376)</f>
        <v/>
      </c>
      <c r="C373" t="str">
        <f>TRIM(Funde_observations_osservazioni!C376)</f>
        <v/>
      </c>
      <c r="D373" t="str">
        <f>TRIM(Funde_observations_osservazioni!D376)</f>
        <v/>
      </c>
      <c r="E373" t="str">
        <f>TRIM(Funde_observations_osservazioni!AN376)</f>
        <v/>
      </c>
      <c r="F373" t="str">
        <f>TRIM(Funde_observations_osservazioni!AO376)</f>
        <v/>
      </c>
      <c r="G373" t="str">
        <f>TRIM(Funde_observations_osservazioni!AP376)</f>
        <v/>
      </c>
      <c r="H373" t="str">
        <f>TRIM(Funde_observations_osservazioni!AQ376)</f>
        <v/>
      </c>
      <c r="I373" t="str">
        <f>TRIM(Funde_observations_osservazioni!AR376)</f>
        <v/>
      </c>
      <c r="J373" t="str">
        <f>TRIM(Funde_observations_osservazioni!AS376)</f>
        <v/>
      </c>
      <c r="K373" t="str">
        <f>IFERROR(VLOOKUP(Funde_observations_osservazioni!E376,Table31_Praezis[], 2, FALSE)&amp;"", "")</f>
        <v/>
      </c>
      <c r="L373" t="str">
        <f>TRIM(Funde_observations_osservazioni!AT376)</f>
        <v/>
      </c>
      <c r="M373" t="str">
        <f>TRIM(Funde_observations_osservazioni!F376)</f>
        <v/>
      </c>
      <c r="N373" t="str">
        <f>TRIM(Funde_observations_osservazioni!G376)</f>
        <v/>
      </c>
      <c r="O373" t="str">
        <f>TRIM(Funde_observations_osservazioni!H376)</f>
        <v/>
      </c>
      <c r="P373" s="161" t="str">
        <f>IF(Funde_observations_osservazioni!I376=0, "", TEXT(Funde_observations_osservazioni!I376,"dd/mm/yyyy"))</f>
        <v/>
      </c>
      <c r="Q373" t="str">
        <f>IFERROR(VLOOKUP(Funde_observations_osservazioni!J376,Table32_Datkante[],2,FALSE)&amp;"",  "")</f>
        <v/>
      </c>
      <c r="R373" t="str">
        <f>Funde_observations_osservazioni!K376&amp;""</f>
        <v/>
      </c>
      <c r="S373" t="str">
        <f>Funde_observations_osservazioni!L376&amp;""</f>
        <v/>
      </c>
      <c r="T373" t="str">
        <f>Funde_observations_osservazioni!N376&amp;""</f>
        <v/>
      </c>
      <c r="U373" t="str">
        <f>Funde_observations_osservazioni!O376&amp;""</f>
        <v/>
      </c>
      <c r="V373" t="str">
        <f>Funde_observations_osservazioni!P376&amp;""</f>
        <v/>
      </c>
      <c r="W373" t="str">
        <f ca="1">IFERROR(VLOOKUP(Funde_observations_osservazioni!V376,Table30_Delarze[],2,FALSE)&amp;"", "")</f>
        <v/>
      </c>
      <c r="X373" t="str">
        <f>IFERROR(VLOOKUP(Funde_observations_osservazioni!R376,Table6_Subgrob[],2,FALSE)&amp;"","")</f>
        <v/>
      </c>
      <c r="Y373" t="str">
        <f>IFERROR(VLOOKUP(Funde_observations_osservazioni!S376,#REF!,2,FALSE)&amp;"", "")</f>
        <v/>
      </c>
      <c r="Z373" t="str">
        <f ca="1">IFERROR(VLOOKUP(Funde_observations_osservazioni!W376,Table245_Host_tree[],2,FALSE)&amp;"", "")</f>
        <v/>
      </c>
      <c r="AA373" t="str">
        <f>TRIM(Funde_observations_osservazioni!X376)</f>
        <v/>
      </c>
      <c r="AB373" t="str">
        <f>TRIM(Funde_observations_osservazioni!Y376)</f>
        <v/>
      </c>
      <c r="AC373" t="str">
        <f ca="1">IFERROR(VLOOKUP(Funde_observations_osservazioni!T376,Holzabgr_mapping,2,FALSE)&amp;"", "")</f>
        <v/>
      </c>
      <c r="AD373" t="str">
        <f ca="1">IFERROR(VLOOKUP(Funde_observations_osservazioni!U376,Holzqual_mapping,2,FALSE)&amp;"", "")</f>
        <v/>
      </c>
      <c r="AE373" t="str">
        <f ca="1">IFERROR(VLOOKUP(Funde_observations_osservazioni!Z376,Table24_Near_tree[],2,FALSE)&amp;"", "")</f>
        <v/>
      </c>
      <c r="AF373" t="str">
        <f ca="1">IFERROR(VLOOKUP(Funde_observations_osservazioni!AA376,Table24_Near_tree[],2,FALSE)&amp;"", "")</f>
        <v/>
      </c>
      <c r="AG373" t="str">
        <f ca="1">IFERROR(VLOOKUP(Funde_observations_osservazioni!AB376,Table24_Near_tree[],2,FALSE)&amp;"", "")</f>
        <v/>
      </c>
      <c r="AH373" t="str">
        <f ca="1">IFERROR(VLOOKUP(Funde_observations_osservazioni!AC376,Anzfrk_mapping,2,FALSE)&amp;"", "")</f>
        <v/>
      </c>
      <c r="AI373" t="str">
        <f ca="1">IFERROR(VLOOKUP(Funde_observations_osservazioni!AD376,Sex_stage_mapping,2,FALSE)&amp;"", "")</f>
        <v/>
      </c>
      <c r="AJ373" t="str">
        <f ca="1">IFERROR(VLOOKUP(Funde_observations_osservazioni!AE376,Rust_spore_type_mapping,2,FALSE)&amp;"", "")</f>
        <v/>
      </c>
      <c r="AK373" t="str">
        <f>TRIM(Funde_observations_osservazioni!AU376)</f>
        <v/>
      </c>
      <c r="AL373" t="str">
        <f>TRIM( Funde_observations_osservazioni!AH376)</f>
        <v/>
      </c>
      <c r="AM373" t="str">
        <f>TRIM(Funde_observations_osservazioni!AI376)</f>
        <v/>
      </c>
      <c r="AN373" t="str">
        <f ca="1">IFERROR(VLOOKUP(Funde_observations_osservazioni!AG376,Table28_Herbaria[],2,FALSE)&amp;"", "")</f>
        <v/>
      </c>
      <c r="AO373" t="str">
        <f ca="1">IFERROR(VLOOKUP(Funde_observations_osservazioni!AF376,Beleg_mapping,2,FALSE)&amp;"","")</f>
        <v/>
      </c>
      <c r="AP373" t="str">
        <f>IFERROR(VLOOKUP(Funde_observations_osservazioni!AJ376,Tabelle10_literature[],2,FALSE)&amp;"", "")</f>
        <v/>
      </c>
      <c r="AQ373" t="str">
        <f>TRIM(Funde_observations_osservazioni!AV376)</f>
        <v/>
      </c>
      <c r="AR373" t="str">
        <f ca="1">IFERROR(VLOOKUP(Funde_observations_osservazioni!AK376,Rest_mapping,2,0)&amp;"","")</f>
        <v/>
      </c>
      <c r="AS373" t="str">
        <f ca="1">IFERROR(VLOOKUP(Funde_observations_osservazioni!AL376,Oeff_privat_mapping,2,0)&amp;"","")</f>
        <v/>
      </c>
      <c r="AT373" t="str">
        <f ca="1">IFERROR(VLOOKUP(Funde_observations_osservazioni!AM376,Namen_pub_mapping,2,0)&amp;"","")</f>
        <v/>
      </c>
    </row>
    <row r="374" spans="2:46" x14ac:dyDescent="0.45">
      <c r="B374" t="str">
        <f>TRIM(Funde_observations_osservazioni!B377)</f>
        <v/>
      </c>
      <c r="C374" t="str">
        <f>TRIM(Funde_observations_osservazioni!C377)</f>
        <v/>
      </c>
      <c r="D374" t="str">
        <f>TRIM(Funde_observations_osservazioni!D377)</f>
        <v/>
      </c>
      <c r="E374" t="str">
        <f>TRIM(Funde_observations_osservazioni!AN377)</f>
        <v/>
      </c>
      <c r="F374" t="str">
        <f>TRIM(Funde_observations_osservazioni!AO377)</f>
        <v/>
      </c>
      <c r="G374" t="str">
        <f>TRIM(Funde_observations_osservazioni!AP377)</f>
        <v/>
      </c>
      <c r="H374" t="str">
        <f>TRIM(Funde_observations_osservazioni!AQ377)</f>
        <v/>
      </c>
      <c r="I374" t="str">
        <f>TRIM(Funde_observations_osservazioni!AR377)</f>
        <v/>
      </c>
      <c r="J374" t="str">
        <f>TRIM(Funde_observations_osservazioni!AS377)</f>
        <v/>
      </c>
      <c r="K374" t="str">
        <f>IFERROR(VLOOKUP(Funde_observations_osservazioni!E377,Table31_Praezis[], 2, FALSE)&amp;"", "")</f>
        <v/>
      </c>
      <c r="L374" t="str">
        <f>TRIM(Funde_observations_osservazioni!AT377)</f>
        <v/>
      </c>
      <c r="M374" t="str">
        <f>TRIM(Funde_observations_osservazioni!F377)</f>
        <v/>
      </c>
      <c r="N374" t="str">
        <f>TRIM(Funde_observations_osservazioni!G377)</f>
        <v/>
      </c>
      <c r="O374" t="str">
        <f>TRIM(Funde_observations_osservazioni!H377)</f>
        <v/>
      </c>
      <c r="P374" s="161" t="str">
        <f>IF(Funde_observations_osservazioni!I377=0, "", TEXT(Funde_observations_osservazioni!I377,"dd/mm/yyyy"))</f>
        <v/>
      </c>
      <c r="Q374" t="str">
        <f>IFERROR(VLOOKUP(Funde_observations_osservazioni!J377,Table32_Datkante[],2,FALSE)&amp;"",  "")</f>
        <v/>
      </c>
      <c r="R374" t="str">
        <f>Funde_observations_osservazioni!K377&amp;""</f>
        <v/>
      </c>
      <c r="S374" t="str">
        <f>Funde_observations_osservazioni!L377&amp;""</f>
        <v/>
      </c>
      <c r="T374" t="str">
        <f>Funde_observations_osservazioni!N377&amp;""</f>
        <v/>
      </c>
      <c r="U374" t="str">
        <f>Funde_observations_osservazioni!O377&amp;""</f>
        <v/>
      </c>
      <c r="V374" t="str">
        <f>Funde_observations_osservazioni!P377&amp;""</f>
        <v/>
      </c>
      <c r="W374" t="str">
        <f ca="1">IFERROR(VLOOKUP(Funde_observations_osservazioni!V377,Table30_Delarze[],2,FALSE)&amp;"", "")</f>
        <v/>
      </c>
      <c r="X374" t="str">
        <f>IFERROR(VLOOKUP(Funde_observations_osservazioni!R377,Table6_Subgrob[],2,FALSE)&amp;"","")</f>
        <v/>
      </c>
      <c r="Y374" t="str">
        <f>IFERROR(VLOOKUP(Funde_observations_osservazioni!S377,#REF!,2,FALSE)&amp;"", "")</f>
        <v/>
      </c>
      <c r="Z374" t="str">
        <f ca="1">IFERROR(VLOOKUP(Funde_observations_osservazioni!W377,Table245_Host_tree[],2,FALSE)&amp;"", "")</f>
        <v/>
      </c>
      <c r="AA374" t="str">
        <f>TRIM(Funde_observations_osservazioni!X377)</f>
        <v/>
      </c>
      <c r="AB374" t="str">
        <f>TRIM(Funde_observations_osservazioni!Y377)</f>
        <v/>
      </c>
      <c r="AC374" t="str">
        <f ca="1">IFERROR(VLOOKUP(Funde_observations_osservazioni!T377,Holzabgr_mapping,2,FALSE)&amp;"", "")</f>
        <v/>
      </c>
      <c r="AD374" t="str">
        <f ca="1">IFERROR(VLOOKUP(Funde_observations_osservazioni!U377,Holzqual_mapping,2,FALSE)&amp;"", "")</f>
        <v/>
      </c>
      <c r="AE374" t="str">
        <f ca="1">IFERROR(VLOOKUP(Funde_observations_osservazioni!Z377,Table24_Near_tree[],2,FALSE)&amp;"", "")</f>
        <v/>
      </c>
      <c r="AF374" t="str">
        <f ca="1">IFERROR(VLOOKUP(Funde_observations_osservazioni!AA377,Table24_Near_tree[],2,FALSE)&amp;"", "")</f>
        <v/>
      </c>
      <c r="AG374" t="str">
        <f ca="1">IFERROR(VLOOKUP(Funde_observations_osservazioni!AB377,Table24_Near_tree[],2,FALSE)&amp;"", "")</f>
        <v/>
      </c>
      <c r="AH374" t="str">
        <f ca="1">IFERROR(VLOOKUP(Funde_observations_osservazioni!AC377,Anzfrk_mapping,2,FALSE)&amp;"", "")</f>
        <v/>
      </c>
      <c r="AI374" t="str">
        <f ca="1">IFERROR(VLOOKUP(Funde_observations_osservazioni!AD377,Sex_stage_mapping,2,FALSE)&amp;"", "")</f>
        <v/>
      </c>
      <c r="AJ374" t="str">
        <f ca="1">IFERROR(VLOOKUP(Funde_observations_osservazioni!AE377,Rust_spore_type_mapping,2,FALSE)&amp;"", "")</f>
        <v/>
      </c>
      <c r="AK374" t="str">
        <f>TRIM(Funde_observations_osservazioni!AU377)</f>
        <v/>
      </c>
      <c r="AL374" t="str">
        <f>TRIM( Funde_observations_osservazioni!AH377)</f>
        <v/>
      </c>
      <c r="AM374" t="str">
        <f>TRIM(Funde_observations_osservazioni!AI377)</f>
        <v/>
      </c>
      <c r="AN374" t="str">
        <f ca="1">IFERROR(VLOOKUP(Funde_observations_osservazioni!AG377,Table28_Herbaria[],2,FALSE)&amp;"", "")</f>
        <v/>
      </c>
      <c r="AO374" t="str">
        <f ca="1">IFERROR(VLOOKUP(Funde_observations_osservazioni!AF377,Beleg_mapping,2,FALSE)&amp;"","")</f>
        <v/>
      </c>
      <c r="AP374" t="str">
        <f>IFERROR(VLOOKUP(Funde_observations_osservazioni!AJ377,Tabelle10_literature[],2,FALSE)&amp;"", "")</f>
        <v/>
      </c>
      <c r="AQ374" t="str">
        <f>TRIM(Funde_observations_osservazioni!AV377)</f>
        <v/>
      </c>
      <c r="AR374" t="str">
        <f ca="1">IFERROR(VLOOKUP(Funde_observations_osservazioni!AK377,Rest_mapping,2,0)&amp;"","")</f>
        <v/>
      </c>
      <c r="AS374" t="str">
        <f ca="1">IFERROR(VLOOKUP(Funde_observations_osservazioni!AL377,Oeff_privat_mapping,2,0)&amp;"","")</f>
        <v/>
      </c>
      <c r="AT374" t="str">
        <f ca="1">IFERROR(VLOOKUP(Funde_observations_osservazioni!AM377,Namen_pub_mapping,2,0)&amp;"","")</f>
        <v/>
      </c>
    </row>
    <row r="375" spans="2:46" x14ac:dyDescent="0.45">
      <c r="B375" t="str">
        <f>TRIM(Funde_observations_osservazioni!B378)</f>
        <v/>
      </c>
      <c r="C375" t="str">
        <f>TRIM(Funde_observations_osservazioni!C378)</f>
        <v/>
      </c>
      <c r="D375" t="str">
        <f>TRIM(Funde_observations_osservazioni!D378)</f>
        <v/>
      </c>
      <c r="E375" t="str">
        <f>TRIM(Funde_observations_osservazioni!AN378)</f>
        <v/>
      </c>
      <c r="F375" t="str">
        <f>TRIM(Funde_observations_osservazioni!AO378)</f>
        <v/>
      </c>
      <c r="G375" t="str">
        <f>TRIM(Funde_observations_osservazioni!AP378)</f>
        <v/>
      </c>
      <c r="H375" t="str">
        <f>TRIM(Funde_observations_osservazioni!AQ378)</f>
        <v/>
      </c>
      <c r="I375" t="str">
        <f>TRIM(Funde_observations_osservazioni!AR378)</f>
        <v/>
      </c>
      <c r="J375" t="str">
        <f>TRIM(Funde_observations_osservazioni!AS378)</f>
        <v/>
      </c>
      <c r="K375" t="str">
        <f>IFERROR(VLOOKUP(Funde_observations_osservazioni!E378,Table31_Praezis[], 2, FALSE)&amp;"", "")</f>
        <v/>
      </c>
      <c r="L375" t="str">
        <f>TRIM(Funde_observations_osservazioni!AT378)</f>
        <v/>
      </c>
      <c r="M375" t="str">
        <f>TRIM(Funde_observations_osservazioni!F378)</f>
        <v/>
      </c>
      <c r="N375" t="str">
        <f>TRIM(Funde_observations_osservazioni!G378)</f>
        <v/>
      </c>
      <c r="O375" t="str">
        <f>TRIM(Funde_observations_osservazioni!H378)</f>
        <v/>
      </c>
      <c r="P375" s="161" t="str">
        <f>IF(Funde_observations_osservazioni!I378=0, "", TEXT(Funde_observations_osservazioni!I378,"dd/mm/yyyy"))</f>
        <v/>
      </c>
      <c r="Q375" t="str">
        <f>IFERROR(VLOOKUP(Funde_observations_osservazioni!J378,Table32_Datkante[],2,FALSE)&amp;"",  "")</f>
        <v/>
      </c>
      <c r="R375" t="str">
        <f>Funde_observations_osservazioni!K378&amp;""</f>
        <v/>
      </c>
      <c r="S375" t="str">
        <f>Funde_observations_osservazioni!L378&amp;""</f>
        <v/>
      </c>
      <c r="T375" t="str">
        <f>Funde_observations_osservazioni!N378&amp;""</f>
        <v/>
      </c>
      <c r="U375" t="str">
        <f>Funde_observations_osservazioni!O378&amp;""</f>
        <v/>
      </c>
      <c r="V375" t="str">
        <f>Funde_observations_osservazioni!P378&amp;""</f>
        <v/>
      </c>
      <c r="W375" t="str">
        <f ca="1">IFERROR(VLOOKUP(Funde_observations_osservazioni!V378,Table30_Delarze[],2,FALSE)&amp;"", "")</f>
        <v/>
      </c>
      <c r="X375" t="str">
        <f>IFERROR(VLOOKUP(Funde_observations_osservazioni!R378,Table6_Subgrob[],2,FALSE)&amp;"","")</f>
        <v/>
      </c>
      <c r="Y375" t="str">
        <f>IFERROR(VLOOKUP(Funde_observations_osservazioni!S378,#REF!,2,FALSE)&amp;"", "")</f>
        <v/>
      </c>
      <c r="Z375" t="str">
        <f ca="1">IFERROR(VLOOKUP(Funde_observations_osservazioni!W378,Table245_Host_tree[],2,FALSE)&amp;"", "")</f>
        <v/>
      </c>
      <c r="AA375" t="str">
        <f>TRIM(Funde_observations_osservazioni!X378)</f>
        <v/>
      </c>
      <c r="AB375" t="str">
        <f>TRIM(Funde_observations_osservazioni!Y378)</f>
        <v/>
      </c>
      <c r="AC375" t="str">
        <f ca="1">IFERROR(VLOOKUP(Funde_observations_osservazioni!T378,Holzabgr_mapping,2,FALSE)&amp;"", "")</f>
        <v/>
      </c>
      <c r="AD375" t="str">
        <f ca="1">IFERROR(VLOOKUP(Funde_observations_osservazioni!U378,Holzqual_mapping,2,FALSE)&amp;"", "")</f>
        <v/>
      </c>
      <c r="AE375" t="str">
        <f ca="1">IFERROR(VLOOKUP(Funde_observations_osservazioni!Z378,Table24_Near_tree[],2,FALSE)&amp;"", "")</f>
        <v/>
      </c>
      <c r="AF375" t="str">
        <f ca="1">IFERROR(VLOOKUP(Funde_observations_osservazioni!AA378,Table24_Near_tree[],2,FALSE)&amp;"", "")</f>
        <v/>
      </c>
      <c r="AG375" t="str">
        <f ca="1">IFERROR(VLOOKUP(Funde_observations_osservazioni!AB378,Table24_Near_tree[],2,FALSE)&amp;"", "")</f>
        <v/>
      </c>
      <c r="AH375" t="str">
        <f ca="1">IFERROR(VLOOKUP(Funde_observations_osservazioni!AC378,Anzfrk_mapping,2,FALSE)&amp;"", "")</f>
        <v/>
      </c>
      <c r="AI375" t="str">
        <f ca="1">IFERROR(VLOOKUP(Funde_observations_osservazioni!AD378,Sex_stage_mapping,2,FALSE)&amp;"", "")</f>
        <v/>
      </c>
      <c r="AJ375" t="str">
        <f ca="1">IFERROR(VLOOKUP(Funde_observations_osservazioni!AE378,Rust_spore_type_mapping,2,FALSE)&amp;"", "")</f>
        <v/>
      </c>
      <c r="AK375" t="str">
        <f>TRIM(Funde_observations_osservazioni!AU378)</f>
        <v/>
      </c>
      <c r="AL375" t="str">
        <f>TRIM( Funde_observations_osservazioni!AH378)</f>
        <v/>
      </c>
      <c r="AM375" t="str">
        <f>TRIM(Funde_observations_osservazioni!AI378)</f>
        <v/>
      </c>
      <c r="AN375" t="str">
        <f ca="1">IFERROR(VLOOKUP(Funde_observations_osservazioni!AG378,Table28_Herbaria[],2,FALSE)&amp;"", "")</f>
        <v/>
      </c>
      <c r="AO375" t="str">
        <f ca="1">IFERROR(VLOOKUP(Funde_observations_osservazioni!AF378,Beleg_mapping,2,FALSE)&amp;"","")</f>
        <v/>
      </c>
      <c r="AP375" t="str">
        <f>IFERROR(VLOOKUP(Funde_observations_osservazioni!AJ378,Tabelle10_literature[],2,FALSE)&amp;"", "")</f>
        <v/>
      </c>
      <c r="AQ375" t="str">
        <f>TRIM(Funde_observations_osservazioni!AV378)</f>
        <v/>
      </c>
      <c r="AR375" t="str">
        <f ca="1">IFERROR(VLOOKUP(Funde_observations_osservazioni!AK378,Rest_mapping,2,0)&amp;"","")</f>
        <v/>
      </c>
      <c r="AS375" t="str">
        <f ca="1">IFERROR(VLOOKUP(Funde_observations_osservazioni!AL378,Oeff_privat_mapping,2,0)&amp;"","")</f>
        <v/>
      </c>
      <c r="AT375" t="str">
        <f ca="1">IFERROR(VLOOKUP(Funde_observations_osservazioni!AM378,Namen_pub_mapping,2,0)&amp;"","")</f>
        <v/>
      </c>
    </row>
    <row r="376" spans="2:46" x14ac:dyDescent="0.45">
      <c r="B376" t="str">
        <f>TRIM(Funde_observations_osservazioni!B379)</f>
        <v/>
      </c>
      <c r="C376" t="str">
        <f>TRIM(Funde_observations_osservazioni!C379)</f>
        <v/>
      </c>
      <c r="D376" t="str">
        <f>TRIM(Funde_observations_osservazioni!D379)</f>
        <v/>
      </c>
      <c r="E376" t="str">
        <f>TRIM(Funde_observations_osservazioni!AN379)</f>
        <v/>
      </c>
      <c r="F376" t="str">
        <f>TRIM(Funde_observations_osservazioni!AO379)</f>
        <v/>
      </c>
      <c r="G376" t="str">
        <f>TRIM(Funde_observations_osservazioni!AP379)</f>
        <v/>
      </c>
      <c r="H376" t="str">
        <f>TRIM(Funde_observations_osservazioni!AQ379)</f>
        <v/>
      </c>
      <c r="I376" t="str">
        <f>TRIM(Funde_observations_osservazioni!AR379)</f>
        <v/>
      </c>
      <c r="J376" t="str">
        <f>TRIM(Funde_observations_osservazioni!AS379)</f>
        <v/>
      </c>
      <c r="K376" t="str">
        <f>IFERROR(VLOOKUP(Funde_observations_osservazioni!E379,Table31_Praezis[], 2, FALSE)&amp;"", "")</f>
        <v/>
      </c>
      <c r="L376" t="str">
        <f>TRIM(Funde_observations_osservazioni!AT379)</f>
        <v/>
      </c>
      <c r="M376" t="str">
        <f>TRIM(Funde_observations_osservazioni!F379)</f>
        <v/>
      </c>
      <c r="N376" t="str">
        <f>TRIM(Funde_observations_osservazioni!G379)</f>
        <v/>
      </c>
      <c r="O376" t="str">
        <f>TRIM(Funde_observations_osservazioni!H379)</f>
        <v/>
      </c>
      <c r="P376" s="161" t="str">
        <f>IF(Funde_observations_osservazioni!I379=0, "", TEXT(Funde_observations_osservazioni!I379,"dd/mm/yyyy"))</f>
        <v/>
      </c>
      <c r="Q376" t="str">
        <f>IFERROR(VLOOKUP(Funde_observations_osservazioni!J379,Table32_Datkante[],2,FALSE)&amp;"",  "")</f>
        <v/>
      </c>
      <c r="R376" t="str">
        <f>Funde_observations_osservazioni!K379&amp;""</f>
        <v/>
      </c>
      <c r="S376" t="str">
        <f>Funde_observations_osservazioni!L379&amp;""</f>
        <v/>
      </c>
      <c r="T376" t="str">
        <f>Funde_observations_osservazioni!N379&amp;""</f>
        <v/>
      </c>
      <c r="U376" t="str">
        <f>Funde_observations_osservazioni!O379&amp;""</f>
        <v/>
      </c>
      <c r="V376" t="str">
        <f>Funde_observations_osservazioni!P379&amp;""</f>
        <v/>
      </c>
      <c r="W376" t="str">
        <f ca="1">IFERROR(VLOOKUP(Funde_observations_osservazioni!V379,Table30_Delarze[],2,FALSE)&amp;"", "")</f>
        <v/>
      </c>
      <c r="X376" t="str">
        <f>IFERROR(VLOOKUP(Funde_observations_osservazioni!R379,Table6_Subgrob[],2,FALSE)&amp;"","")</f>
        <v/>
      </c>
      <c r="Y376" t="str">
        <f>IFERROR(VLOOKUP(Funde_observations_osservazioni!S379,#REF!,2,FALSE)&amp;"", "")</f>
        <v/>
      </c>
      <c r="Z376" t="str">
        <f ca="1">IFERROR(VLOOKUP(Funde_observations_osservazioni!W379,Table245_Host_tree[],2,FALSE)&amp;"", "")</f>
        <v/>
      </c>
      <c r="AA376" t="str">
        <f>TRIM(Funde_observations_osservazioni!X379)</f>
        <v/>
      </c>
      <c r="AB376" t="str">
        <f>TRIM(Funde_observations_osservazioni!Y379)</f>
        <v/>
      </c>
      <c r="AC376" t="str">
        <f ca="1">IFERROR(VLOOKUP(Funde_observations_osservazioni!T379,Holzabgr_mapping,2,FALSE)&amp;"", "")</f>
        <v/>
      </c>
      <c r="AD376" t="str">
        <f ca="1">IFERROR(VLOOKUP(Funde_observations_osservazioni!U379,Holzqual_mapping,2,FALSE)&amp;"", "")</f>
        <v/>
      </c>
      <c r="AE376" t="str">
        <f ca="1">IFERROR(VLOOKUP(Funde_observations_osservazioni!Z379,Table24_Near_tree[],2,FALSE)&amp;"", "")</f>
        <v/>
      </c>
      <c r="AF376" t="str">
        <f ca="1">IFERROR(VLOOKUP(Funde_observations_osservazioni!AA379,Table24_Near_tree[],2,FALSE)&amp;"", "")</f>
        <v/>
      </c>
      <c r="AG376" t="str">
        <f ca="1">IFERROR(VLOOKUP(Funde_observations_osservazioni!AB379,Table24_Near_tree[],2,FALSE)&amp;"", "")</f>
        <v/>
      </c>
      <c r="AH376" t="str">
        <f ca="1">IFERROR(VLOOKUP(Funde_observations_osservazioni!AC379,Anzfrk_mapping,2,FALSE)&amp;"", "")</f>
        <v/>
      </c>
      <c r="AI376" t="str">
        <f ca="1">IFERROR(VLOOKUP(Funde_observations_osservazioni!AD379,Sex_stage_mapping,2,FALSE)&amp;"", "")</f>
        <v/>
      </c>
      <c r="AJ376" t="str">
        <f ca="1">IFERROR(VLOOKUP(Funde_observations_osservazioni!AE379,Rust_spore_type_mapping,2,FALSE)&amp;"", "")</f>
        <v/>
      </c>
      <c r="AK376" t="str">
        <f>TRIM(Funde_observations_osservazioni!AU379)</f>
        <v/>
      </c>
      <c r="AL376" t="str">
        <f>TRIM( Funde_observations_osservazioni!AH379)</f>
        <v/>
      </c>
      <c r="AM376" t="str">
        <f>TRIM(Funde_observations_osservazioni!AI379)</f>
        <v/>
      </c>
      <c r="AN376" t="str">
        <f ca="1">IFERROR(VLOOKUP(Funde_observations_osservazioni!AG379,Table28_Herbaria[],2,FALSE)&amp;"", "")</f>
        <v/>
      </c>
      <c r="AO376" t="str">
        <f ca="1">IFERROR(VLOOKUP(Funde_observations_osservazioni!AF379,Beleg_mapping,2,FALSE)&amp;"","")</f>
        <v/>
      </c>
      <c r="AP376" t="str">
        <f>IFERROR(VLOOKUP(Funde_observations_osservazioni!AJ379,Tabelle10_literature[],2,FALSE)&amp;"", "")</f>
        <v/>
      </c>
      <c r="AQ376" t="str">
        <f>TRIM(Funde_observations_osservazioni!AV379)</f>
        <v/>
      </c>
      <c r="AR376" t="str">
        <f ca="1">IFERROR(VLOOKUP(Funde_observations_osservazioni!AK379,Rest_mapping,2,0)&amp;"","")</f>
        <v/>
      </c>
      <c r="AS376" t="str">
        <f ca="1">IFERROR(VLOOKUP(Funde_observations_osservazioni!AL379,Oeff_privat_mapping,2,0)&amp;"","")</f>
        <v/>
      </c>
      <c r="AT376" t="str">
        <f ca="1">IFERROR(VLOOKUP(Funde_observations_osservazioni!AM379,Namen_pub_mapping,2,0)&amp;"","")</f>
        <v/>
      </c>
    </row>
    <row r="377" spans="2:46" x14ac:dyDescent="0.45">
      <c r="B377" t="str">
        <f>TRIM(Funde_observations_osservazioni!B380)</f>
        <v/>
      </c>
      <c r="C377" t="str">
        <f>TRIM(Funde_observations_osservazioni!C380)</f>
        <v/>
      </c>
      <c r="D377" t="str">
        <f>TRIM(Funde_observations_osservazioni!D380)</f>
        <v/>
      </c>
      <c r="E377" t="str">
        <f>TRIM(Funde_observations_osservazioni!AN380)</f>
        <v/>
      </c>
      <c r="F377" t="str">
        <f>TRIM(Funde_observations_osservazioni!AO380)</f>
        <v/>
      </c>
      <c r="G377" t="str">
        <f>TRIM(Funde_observations_osservazioni!AP380)</f>
        <v/>
      </c>
      <c r="H377" t="str">
        <f>TRIM(Funde_observations_osservazioni!AQ380)</f>
        <v/>
      </c>
      <c r="I377" t="str">
        <f>TRIM(Funde_observations_osservazioni!AR380)</f>
        <v/>
      </c>
      <c r="J377" t="str">
        <f>TRIM(Funde_observations_osservazioni!AS380)</f>
        <v/>
      </c>
      <c r="K377" t="str">
        <f>IFERROR(VLOOKUP(Funde_observations_osservazioni!E380,Table31_Praezis[], 2, FALSE)&amp;"", "")</f>
        <v/>
      </c>
      <c r="L377" t="str">
        <f>TRIM(Funde_observations_osservazioni!AT380)</f>
        <v/>
      </c>
      <c r="M377" t="str">
        <f>TRIM(Funde_observations_osservazioni!F380)</f>
        <v/>
      </c>
      <c r="N377" t="str">
        <f>TRIM(Funde_observations_osservazioni!G380)</f>
        <v/>
      </c>
      <c r="O377" t="str">
        <f>TRIM(Funde_observations_osservazioni!H380)</f>
        <v/>
      </c>
      <c r="P377" s="161" t="str">
        <f>IF(Funde_observations_osservazioni!I380=0, "", TEXT(Funde_observations_osservazioni!I380,"dd/mm/yyyy"))</f>
        <v/>
      </c>
      <c r="Q377" t="str">
        <f>IFERROR(VLOOKUP(Funde_observations_osservazioni!J380,Table32_Datkante[],2,FALSE)&amp;"",  "")</f>
        <v/>
      </c>
      <c r="R377" t="str">
        <f>Funde_observations_osservazioni!K380&amp;""</f>
        <v/>
      </c>
      <c r="S377" t="str">
        <f>Funde_observations_osservazioni!L380&amp;""</f>
        <v/>
      </c>
      <c r="T377" t="str">
        <f>Funde_observations_osservazioni!N380&amp;""</f>
        <v/>
      </c>
      <c r="U377" t="str">
        <f>Funde_observations_osservazioni!O380&amp;""</f>
        <v/>
      </c>
      <c r="V377" t="str">
        <f>Funde_observations_osservazioni!P380&amp;""</f>
        <v/>
      </c>
      <c r="W377" t="str">
        <f ca="1">IFERROR(VLOOKUP(Funde_observations_osservazioni!V380,Table30_Delarze[],2,FALSE)&amp;"", "")</f>
        <v/>
      </c>
      <c r="X377" t="str">
        <f>IFERROR(VLOOKUP(Funde_observations_osservazioni!R380,Table6_Subgrob[],2,FALSE)&amp;"","")</f>
        <v/>
      </c>
      <c r="Y377" t="str">
        <f>IFERROR(VLOOKUP(Funde_observations_osservazioni!S380,#REF!,2,FALSE)&amp;"", "")</f>
        <v/>
      </c>
      <c r="Z377" t="str">
        <f ca="1">IFERROR(VLOOKUP(Funde_observations_osservazioni!W380,Table245_Host_tree[],2,FALSE)&amp;"", "")</f>
        <v/>
      </c>
      <c r="AA377" t="str">
        <f>TRIM(Funde_observations_osservazioni!X380)</f>
        <v/>
      </c>
      <c r="AB377" t="str">
        <f>TRIM(Funde_observations_osservazioni!Y380)</f>
        <v/>
      </c>
      <c r="AC377" t="str">
        <f ca="1">IFERROR(VLOOKUP(Funde_observations_osservazioni!T380,Holzabgr_mapping,2,FALSE)&amp;"", "")</f>
        <v/>
      </c>
      <c r="AD377" t="str">
        <f ca="1">IFERROR(VLOOKUP(Funde_observations_osservazioni!U380,Holzqual_mapping,2,FALSE)&amp;"", "")</f>
        <v/>
      </c>
      <c r="AE377" t="str">
        <f ca="1">IFERROR(VLOOKUP(Funde_observations_osservazioni!Z380,Table24_Near_tree[],2,FALSE)&amp;"", "")</f>
        <v/>
      </c>
      <c r="AF377" t="str">
        <f ca="1">IFERROR(VLOOKUP(Funde_observations_osservazioni!AA380,Table24_Near_tree[],2,FALSE)&amp;"", "")</f>
        <v/>
      </c>
      <c r="AG377" t="str">
        <f ca="1">IFERROR(VLOOKUP(Funde_observations_osservazioni!AB380,Table24_Near_tree[],2,FALSE)&amp;"", "")</f>
        <v/>
      </c>
      <c r="AH377" t="str">
        <f ca="1">IFERROR(VLOOKUP(Funde_observations_osservazioni!AC380,Anzfrk_mapping,2,FALSE)&amp;"", "")</f>
        <v/>
      </c>
      <c r="AI377" t="str">
        <f ca="1">IFERROR(VLOOKUP(Funde_observations_osservazioni!AD380,Sex_stage_mapping,2,FALSE)&amp;"", "")</f>
        <v/>
      </c>
      <c r="AJ377" t="str">
        <f ca="1">IFERROR(VLOOKUP(Funde_observations_osservazioni!AE380,Rust_spore_type_mapping,2,FALSE)&amp;"", "")</f>
        <v/>
      </c>
      <c r="AK377" t="str">
        <f>TRIM(Funde_observations_osservazioni!AU380)</f>
        <v/>
      </c>
      <c r="AL377" t="str">
        <f>TRIM( Funde_observations_osservazioni!AH380)</f>
        <v/>
      </c>
      <c r="AM377" t="str">
        <f>TRIM(Funde_observations_osservazioni!AI380)</f>
        <v/>
      </c>
      <c r="AN377" t="str">
        <f ca="1">IFERROR(VLOOKUP(Funde_observations_osservazioni!AG380,Table28_Herbaria[],2,FALSE)&amp;"", "")</f>
        <v/>
      </c>
      <c r="AO377" t="str">
        <f ca="1">IFERROR(VLOOKUP(Funde_observations_osservazioni!AF380,Beleg_mapping,2,FALSE)&amp;"","")</f>
        <v/>
      </c>
      <c r="AP377" t="str">
        <f>IFERROR(VLOOKUP(Funde_observations_osservazioni!AJ380,Tabelle10_literature[],2,FALSE)&amp;"", "")</f>
        <v/>
      </c>
      <c r="AQ377" t="str">
        <f>TRIM(Funde_observations_osservazioni!AV380)</f>
        <v/>
      </c>
      <c r="AR377" t="str">
        <f ca="1">IFERROR(VLOOKUP(Funde_observations_osservazioni!AK380,Rest_mapping,2,0)&amp;"","")</f>
        <v/>
      </c>
      <c r="AS377" t="str">
        <f ca="1">IFERROR(VLOOKUP(Funde_observations_osservazioni!AL380,Oeff_privat_mapping,2,0)&amp;"","")</f>
        <v/>
      </c>
      <c r="AT377" t="str">
        <f ca="1">IFERROR(VLOOKUP(Funde_observations_osservazioni!AM380,Namen_pub_mapping,2,0)&amp;"","")</f>
        <v/>
      </c>
    </row>
    <row r="378" spans="2:46" x14ac:dyDescent="0.45">
      <c r="B378" t="str">
        <f>TRIM(Funde_observations_osservazioni!B381)</f>
        <v/>
      </c>
      <c r="C378" t="str">
        <f>TRIM(Funde_observations_osservazioni!C381)</f>
        <v/>
      </c>
      <c r="D378" t="str">
        <f>TRIM(Funde_observations_osservazioni!D381)</f>
        <v/>
      </c>
      <c r="E378" t="str">
        <f>TRIM(Funde_observations_osservazioni!AN381)</f>
        <v/>
      </c>
      <c r="F378" t="str">
        <f>TRIM(Funde_observations_osservazioni!AO381)</f>
        <v/>
      </c>
      <c r="G378" t="str">
        <f>TRIM(Funde_observations_osservazioni!AP381)</f>
        <v/>
      </c>
      <c r="H378" t="str">
        <f>TRIM(Funde_observations_osservazioni!AQ381)</f>
        <v/>
      </c>
      <c r="I378" t="str">
        <f>TRIM(Funde_observations_osservazioni!AR381)</f>
        <v/>
      </c>
      <c r="J378" t="str">
        <f>TRIM(Funde_observations_osservazioni!AS381)</f>
        <v/>
      </c>
      <c r="K378" t="str">
        <f>IFERROR(VLOOKUP(Funde_observations_osservazioni!E381,Table31_Praezis[], 2, FALSE)&amp;"", "")</f>
        <v/>
      </c>
      <c r="L378" t="str">
        <f>TRIM(Funde_observations_osservazioni!AT381)</f>
        <v/>
      </c>
      <c r="M378" t="str">
        <f>TRIM(Funde_observations_osservazioni!F381)</f>
        <v/>
      </c>
      <c r="N378" t="str">
        <f>TRIM(Funde_observations_osservazioni!G381)</f>
        <v/>
      </c>
      <c r="O378" t="str">
        <f>TRIM(Funde_observations_osservazioni!H381)</f>
        <v/>
      </c>
      <c r="P378" s="161" t="str">
        <f>IF(Funde_observations_osservazioni!I381=0, "", TEXT(Funde_observations_osservazioni!I381,"dd/mm/yyyy"))</f>
        <v/>
      </c>
      <c r="Q378" t="str">
        <f>IFERROR(VLOOKUP(Funde_observations_osservazioni!J381,Table32_Datkante[],2,FALSE)&amp;"",  "")</f>
        <v/>
      </c>
      <c r="R378" t="str">
        <f>Funde_observations_osservazioni!K381&amp;""</f>
        <v/>
      </c>
      <c r="S378" t="str">
        <f>Funde_observations_osservazioni!L381&amp;""</f>
        <v/>
      </c>
      <c r="T378" t="str">
        <f>Funde_observations_osservazioni!N381&amp;""</f>
        <v/>
      </c>
      <c r="U378" t="str">
        <f>Funde_observations_osservazioni!O381&amp;""</f>
        <v/>
      </c>
      <c r="V378" t="str">
        <f>Funde_observations_osservazioni!P381&amp;""</f>
        <v/>
      </c>
      <c r="W378" t="str">
        <f ca="1">IFERROR(VLOOKUP(Funde_observations_osservazioni!V381,Table30_Delarze[],2,FALSE)&amp;"", "")</f>
        <v/>
      </c>
      <c r="X378" t="str">
        <f>IFERROR(VLOOKUP(Funde_observations_osservazioni!R381,Table6_Subgrob[],2,FALSE)&amp;"","")</f>
        <v/>
      </c>
      <c r="Y378" t="str">
        <f>IFERROR(VLOOKUP(Funde_observations_osservazioni!S381,#REF!,2,FALSE)&amp;"", "")</f>
        <v/>
      </c>
      <c r="Z378" t="str">
        <f ca="1">IFERROR(VLOOKUP(Funde_observations_osservazioni!W381,Table245_Host_tree[],2,FALSE)&amp;"", "")</f>
        <v/>
      </c>
      <c r="AA378" t="str">
        <f>TRIM(Funde_observations_osservazioni!X381)</f>
        <v/>
      </c>
      <c r="AB378" t="str">
        <f>TRIM(Funde_observations_osservazioni!Y381)</f>
        <v/>
      </c>
      <c r="AC378" t="str">
        <f ca="1">IFERROR(VLOOKUP(Funde_observations_osservazioni!T381,Holzabgr_mapping,2,FALSE)&amp;"", "")</f>
        <v/>
      </c>
      <c r="AD378" t="str">
        <f ca="1">IFERROR(VLOOKUP(Funde_observations_osservazioni!U381,Holzqual_mapping,2,FALSE)&amp;"", "")</f>
        <v/>
      </c>
      <c r="AE378" t="str">
        <f ca="1">IFERROR(VLOOKUP(Funde_observations_osservazioni!Z381,Table24_Near_tree[],2,FALSE)&amp;"", "")</f>
        <v/>
      </c>
      <c r="AF378" t="str">
        <f ca="1">IFERROR(VLOOKUP(Funde_observations_osservazioni!AA381,Table24_Near_tree[],2,FALSE)&amp;"", "")</f>
        <v/>
      </c>
      <c r="AG378" t="str">
        <f ca="1">IFERROR(VLOOKUP(Funde_observations_osservazioni!AB381,Table24_Near_tree[],2,FALSE)&amp;"", "")</f>
        <v/>
      </c>
      <c r="AH378" t="str">
        <f ca="1">IFERROR(VLOOKUP(Funde_observations_osservazioni!AC381,Anzfrk_mapping,2,FALSE)&amp;"", "")</f>
        <v/>
      </c>
      <c r="AI378" t="str">
        <f ca="1">IFERROR(VLOOKUP(Funde_observations_osservazioni!AD381,Sex_stage_mapping,2,FALSE)&amp;"", "")</f>
        <v/>
      </c>
      <c r="AJ378" t="str">
        <f ca="1">IFERROR(VLOOKUP(Funde_observations_osservazioni!AE381,Rust_spore_type_mapping,2,FALSE)&amp;"", "")</f>
        <v/>
      </c>
      <c r="AK378" t="str">
        <f>TRIM(Funde_observations_osservazioni!AU381)</f>
        <v/>
      </c>
      <c r="AL378" t="str">
        <f>TRIM( Funde_observations_osservazioni!AH381)</f>
        <v/>
      </c>
      <c r="AM378" t="str">
        <f>TRIM(Funde_observations_osservazioni!AI381)</f>
        <v/>
      </c>
      <c r="AN378" t="str">
        <f ca="1">IFERROR(VLOOKUP(Funde_observations_osservazioni!AG381,Table28_Herbaria[],2,FALSE)&amp;"", "")</f>
        <v/>
      </c>
      <c r="AO378" t="str">
        <f ca="1">IFERROR(VLOOKUP(Funde_observations_osservazioni!AF381,Beleg_mapping,2,FALSE)&amp;"","")</f>
        <v/>
      </c>
      <c r="AP378" t="str">
        <f>IFERROR(VLOOKUP(Funde_observations_osservazioni!AJ381,Tabelle10_literature[],2,FALSE)&amp;"", "")</f>
        <v/>
      </c>
      <c r="AQ378" t="str">
        <f>TRIM(Funde_observations_osservazioni!AV381)</f>
        <v/>
      </c>
      <c r="AR378" t="str">
        <f ca="1">IFERROR(VLOOKUP(Funde_observations_osservazioni!AK381,Rest_mapping,2,0)&amp;"","")</f>
        <v/>
      </c>
      <c r="AS378" t="str">
        <f ca="1">IFERROR(VLOOKUP(Funde_observations_osservazioni!AL381,Oeff_privat_mapping,2,0)&amp;"","")</f>
        <v/>
      </c>
      <c r="AT378" t="str">
        <f ca="1">IFERROR(VLOOKUP(Funde_observations_osservazioni!AM381,Namen_pub_mapping,2,0)&amp;"","")</f>
        <v/>
      </c>
    </row>
    <row r="379" spans="2:46" x14ac:dyDescent="0.45">
      <c r="B379" t="str">
        <f>TRIM(Funde_observations_osservazioni!B382)</f>
        <v/>
      </c>
      <c r="C379" t="str">
        <f>TRIM(Funde_observations_osservazioni!C382)</f>
        <v/>
      </c>
      <c r="D379" t="str">
        <f>TRIM(Funde_observations_osservazioni!D382)</f>
        <v/>
      </c>
      <c r="E379" t="str">
        <f>TRIM(Funde_observations_osservazioni!AN382)</f>
        <v/>
      </c>
      <c r="F379" t="str">
        <f>TRIM(Funde_observations_osservazioni!AO382)</f>
        <v/>
      </c>
      <c r="G379" t="str">
        <f>TRIM(Funde_observations_osservazioni!AP382)</f>
        <v/>
      </c>
      <c r="H379" t="str">
        <f>TRIM(Funde_observations_osservazioni!AQ382)</f>
        <v/>
      </c>
      <c r="I379" t="str">
        <f>TRIM(Funde_observations_osservazioni!AR382)</f>
        <v/>
      </c>
      <c r="J379" t="str">
        <f>TRIM(Funde_observations_osservazioni!AS382)</f>
        <v/>
      </c>
      <c r="K379" t="str">
        <f>IFERROR(VLOOKUP(Funde_observations_osservazioni!E382,Table31_Praezis[], 2, FALSE)&amp;"", "")</f>
        <v/>
      </c>
      <c r="L379" t="str">
        <f>TRIM(Funde_observations_osservazioni!AT382)</f>
        <v/>
      </c>
      <c r="M379" t="str">
        <f>TRIM(Funde_observations_osservazioni!F382)</f>
        <v/>
      </c>
      <c r="N379" t="str">
        <f>TRIM(Funde_observations_osservazioni!G382)</f>
        <v/>
      </c>
      <c r="O379" t="str">
        <f>TRIM(Funde_observations_osservazioni!H382)</f>
        <v/>
      </c>
      <c r="P379" s="161" t="str">
        <f>IF(Funde_observations_osservazioni!I382=0, "", TEXT(Funde_observations_osservazioni!I382,"dd/mm/yyyy"))</f>
        <v/>
      </c>
      <c r="Q379" t="str">
        <f>IFERROR(VLOOKUP(Funde_observations_osservazioni!J382,Table32_Datkante[],2,FALSE)&amp;"",  "")</f>
        <v/>
      </c>
      <c r="R379" t="str">
        <f>Funde_observations_osservazioni!K382&amp;""</f>
        <v/>
      </c>
      <c r="S379" t="str">
        <f>Funde_observations_osservazioni!L382&amp;""</f>
        <v/>
      </c>
      <c r="T379" t="str">
        <f>Funde_observations_osservazioni!N382&amp;""</f>
        <v/>
      </c>
      <c r="U379" t="str">
        <f>Funde_observations_osservazioni!O382&amp;""</f>
        <v/>
      </c>
      <c r="V379" t="str">
        <f>Funde_observations_osservazioni!P382&amp;""</f>
        <v/>
      </c>
      <c r="W379" t="str">
        <f ca="1">IFERROR(VLOOKUP(Funde_observations_osservazioni!V382,Table30_Delarze[],2,FALSE)&amp;"", "")</f>
        <v/>
      </c>
      <c r="X379" t="str">
        <f>IFERROR(VLOOKUP(Funde_observations_osservazioni!R382,Table6_Subgrob[],2,FALSE)&amp;"","")</f>
        <v/>
      </c>
      <c r="Y379" t="str">
        <f>IFERROR(VLOOKUP(Funde_observations_osservazioni!S382,#REF!,2,FALSE)&amp;"", "")</f>
        <v/>
      </c>
      <c r="Z379" t="str">
        <f ca="1">IFERROR(VLOOKUP(Funde_observations_osservazioni!W382,Table245_Host_tree[],2,FALSE)&amp;"", "")</f>
        <v/>
      </c>
      <c r="AA379" t="str">
        <f>TRIM(Funde_observations_osservazioni!X382)</f>
        <v/>
      </c>
      <c r="AB379" t="str">
        <f>TRIM(Funde_observations_osservazioni!Y382)</f>
        <v/>
      </c>
      <c r="AC379" t="str">
        <f ca="1">IFERROR(VLOOKUP(Funde_observations_osservazioni!T382,Holzabgr_mapping,2,FALSE)&amp;"", "")</f>
        <v/>
      </c>
      <c r="AD379" t="str">
        <f ca="1">IFERROR(VLOOKUP(Funde_observations_osservazioni!U382,Holzqual_mapping,2,FALSE)&amp;"", "")</f>
        <v/>
      </c>
      <c r="AE379" t="str">
        <f ca="1">IFERROR(VLOOKUP(Funde_observations_osservazioni!Z382,Table24_Near_tree[],2,FALSE)&amp;"", "")</f>
        <v/>
      </c>
      <c r="AF379" t="str">
        <f ca="1">IFERROR(VLOOKUP(Funde_observations_osservazioni!AA382,Table24_Near_tree[],2,FALSE)&amp;"", "")</f>
        <v/>
      </c>
      <c r="AG379" t="str">
        <f ca="1">IFERROR(VLOOKUP(Funde_observations_osservazioni!AB382,Table24_Near_tree[],2,FALSE)&amp;"", "")</f>
        <v/>
      </c>
      <c r="AH379" t="str">
        <f ca="1">IFERROR(VLOOKUP(Funde_observations_osservazioni!AC382,Anzfrk_mapping,2,FALSE)&amp;"", "")</f>
        <v/>
      </c>
      <c r="AI379" t="str">
        <f ca="1">IFERROR(VLOOKUP(Funde_observations_osservazioni!AD382,Sex_stage_mapping,2,FALSE)&amp;"", "")</f>
        <v/>
      </c>
      <c r="AJ379" t="str">
        <f ca="1">IFERROR(VLOOKUP(Funde_observations_osservazioni!AE382,Rust_spore_type_mapping,2,FALSE)&amp;"", "")</f>
        <v/>
      </c>
      <c r="AK379" t="str">
        <f>TRIM(Funde_observations_osservazioni!AU382)</f>
        <v/>
      </c>
      <c r="AL379" t="str">
        <f>TRIM( Funde_observations_osservazioni!AH382)</f>
        <v/>
      </c>
      <c r="AM379" t="str">
        <f>TRIM(Funde_observations_osservazioni!AI382)</f>
        <v/>
      </c>
      <c r="AN379" t="str">
        <f ca="1">IFERROR(VLOOKUP(Funde_observations_osservazioni!AG382,Table28_Herbaria[],2,FALSE)&amp;"", "")</f>
        <v/>
      </c>
      <c r="AO379" t="str">
        <f ca="1">IFERROR(VLOOKUP(Funde_observations_osservazioni!AF382,Beleg_mapping,2,FALSE)&amp;"","")</f>
        <v/>
      </c>
      <c r="AP379" t="str">
        <f>IFERROR(VLOOKUP(Funde_observations_osservazioni!AJ382,Tabelle10_literature[],2,FALSE)&amp;"", "")</f>
        <v/>
      </c>
      <c r="AQ379" t="str">
        <f>TRIM(Funde_observations_osservazioni!AV382)</f>
        <v/>
      </c>
      <c r="AR379" t="str">
        <f ca="1">IFERROR(VLOOKUP(Funde_observations_osservazioni!AK382,Rest_mapping,2,0)&amp;"","")</f>
        <v/>
      </c>
      <c r="AS379" t="str">
        <f ca="1">IFERROR(VLOOKUP(Funde_observations_osservazioni!AL382,Oeff_privat_mapping,2,0)&amp;"","")</f>
        <v/>
      </c>
      <c r="AT379" t="str">
        <f ca="1">IFERROR(VLOOKUP(Funde_observations_osservazioni!AM382,Namen_pub_mapping,2,0)&amp;"","")</f>
        <v/>
      </c>
    </row>
    <row r="380" spans="2:46" x14ac:dyDescent="0.45">
      <c r="B380" t="str">
        <f>TRIM(Funde_observations_osservazioni!B383)</f>
        <v/>
      </c>
      <c r="C380" t="str">
        <f>TRIM(Funde_observations_osservazioni!C383)</f>
        <v/>
      </c>
      <c r="D380" t="str">
        <f>TRIM(Funde_observations_osservazioni!D383)</f>
        <v/>
      </c>
      <c r="E380" t="str">
        <f>TRIM(Funde_observations_osservazioni!AN383)</f>
        <v/>
      </c>
      <c r="F380" t="str">
        <f>TRIM(Funde_observations_osservazioni!AO383)</f>
        <v/>
      </c>
      <c r="G380" t="str">
        <f>TRIM(Funde_observations_osservazioni!AP383)</f>
        <v/>
      </c>
      <c r="H380" t="str">
        <f>TRIM(Funde_observations_osservazioni!AQ383)</f>
        <v/>
      </c>
      <c r="I380" t="str">
        <f>TRIM(Funde_observations_osservazioni!AR383)</f>
        <v/>
      </c>
      <c r="J380" t="str">
        <f>TRIM(Funde_observations_osservazioni!AS383)</f>
        <v/>
      </c>
      <c r="K380" t="str">
        <f>IFERROR(VLOOKUP(Funde_observations_osservazioni!E383,Table31_Praezis[], 2, FALSE)&amp;"", "")</f>
        <v/>
      </c>
      <c r="L380" t="str">
        <f>TRIM(Funde_observations_osservazioni!AT383)</f>
        <v/>
      </c>
      <c r="M380" t="str">
        <f>TRIM(Funde_observations_osservazioni!F383)</f>
        <v/>
      </c>
      <c r="N380" t="str">
        <f>TRIM(Funde_observations_osservazioni!G383)</f>
        <v/>
      </c>
      <c r="O380" t="str">
        <f>TRIM(Funde_observations_osservazioni!H383)</f>
        <v/>
      </c>
      <c r="P380" s="161" t="str">
        <f>IF(Funde_observations_osservazioni!I383=0, "", TEXT(Funde_observations_osservazioni!I383,"dd/mm/yyyy"))</f>
        <v/>
      </c>
      <c r="Q380" t="str">
        <f>IFERROR(VLOOKUP(Funde_observations_osservazioni!J383,Table32_Datkante[],2,FALSE)&amp;"",  "")</f>
        <v/>
      </c>
      <c r="R380" t="str">
        <f>Funde_observations_osservazioni!K383&amp;""</f>
        <v/>
      </c>
      <c r="S380" t="str">
        <f>Funde_observations_osservazioni!L383&amp;""</f>
        <v/>
      </c>
      <c r="T380" t="str">
        <f>Funde_observations_osservazioni!N383&amp;""</f>
        <v/>
      </c>
      <c r="U380" t="str">
        <f>Funde_observations_osservazioni!O383&amp;""</f>
        <v/>
      </c>
      <c r="V380" t="str">
        <f>Funde_observations_osservazioni!P383&amp;""</f>
        <v/>
      </c>
      <c r="W380" t="str">
        <f ca="1">IFERROR(VLOOKUP(Funde_observations_osservazioni!V383,Table30_Delarze[],2,FALSE)&amp;"", "")</f>
        <v/>
      </c>
      <c r="X380" t="str">
        <f>IFERROR(VLOOKUP(Funde_observations_osservazioni!R383,Table6_Subgrob[],2,FALSE)&amp;"","")</f>
        <v/>
      </c>
      <c r="Y380" t="str">
        <f>IFERROR(VLOOKUP(Funde_observations_osservazioni!S383,#REF!,2,FALSE)&amp;"", "")</f>
        <v/>
      </c>
      <c r="Z380" t="str">
        <f ca="1">IFERROR(VLOOKUP(Funde_observations_osservazioni!W383,Table245_Host_tree[],2,FALSE)&amp;"", "")</f>
        <v/>
      </c>
      <c r="AA380" t="str">
        <f>TRIM(Funde_observations_osservazioni!X383)</f>
        <v/>
      </c>
      <c r="AB380" t="str">
        <f>TRIM(Funde_observations_osservazioni!Y383)</f>
        <v/>
      </c>
      <c r="AC380" t="str">
        <f ca="1">IFERROR(VLOOKUP(Funde_observations_osservazioni!T383,Holzabgr_mapping,2,FALSE)&amp;"", "")</f>
        <v/>
      </c>
      <c r="AD380" t="str">
        <f ca="1">IFERROR(VLOOKUP(Funde_observations_osservazioni!U383,Holzqual_mapping,2,FALSE)&amp;"", "")</f>
        <v/>
      </c>
      <c r="AE380" t="str">
        <f ca="1">IFERROR(VLOOKUP(Funde_observations_osservazioni!Z383,Table24_Near_tree[],2,FALSE)&amp;"", "")</f>
        <v/>
      </c>
      <c r="AF380" t="str">
        <f ca="1">IFERROR(VLOOKUP(Funde_observations_osservazioni!AA383,Table24_Near_tree[],2,FALSE)&amp;"", "")</f>
        <v/>
      </c>
      <c r="AG380" t="str">
        <f ca="1">IFERROR(VLOOKUP(Funde_observations_osservazioni!AB383,Table24_Near_tree[],2,FALSE)&amp;"", "")</f>
        <v/>
      </c>
      <c r="AH380" t="str">
        <f ca="1">IFERROR(VLOOKUP(Funde_observations_osservazioni!AC383,Anzfrk_mapping,2,FALSE)&amp;"", "")</f>
        <v/>
      </c>
      <c r="AI380" t="str">
        <f ca="1">IFERROR(VLOOKUP(Funde_observations_osservazioni!AD383,Sex_stage_mapping,2,FALSE)&amp;"", "")</f>
        <v/>
      </c>
      <c r="AJ380" t="str">
        <f ca="1">IFERROR(VLOOKUP(Funde_observations_osservazioni!AE383,Rust_spore_type_mapping,2,FALSE)&amp;"", "")</f>
        <v/>
      </c>
      <c r="AK380" t="str">
        <f>TRIM(Funde_observations_osservazioni!AU383)</f>
        <v/>
      </c>
      <c r="AL380" t="str">
        <f>TRIM( Funde_observations_osservazioni!AH383)</f>
        <v/>
      </c>
      <c r="AM380" t="str">
        <f>TRIM(Funde_observations_osservazioni!AI383)</f>
        <v/>
      </c>
      <c r="AN380" t="str">
        <f ca="1">IFERROR(VLOOKUP(Funde_observations_osservazioni!AG383,Table28_Herbaria[],2,FALSE)&amp;"", "")</f>
        <v/>
      </c>
      <c r="AO380" t="str">
        <f ca="1">IFERROR(VLOOKUP(Funde_observations_osservazioni!AF383,Beleg_mapping,2,FALSE)&amp;"","")</f>
        <v/>
      </c>
      <c r="AP380" t="str">
        <f>IFERROR(VLOOKUP(Funde_observations_osservazioni!AJ383,Tabelle10_literature[],2,FALSE)&amp;"", "")</f>
        <v/>
      </c>
      <c r="AQ380" t="str">
        <f>TRIM(Funde_observations_osservazioni!AV383)</f>
        <v/>
      </c>
      <c r="AR380" t="str">
        <f ca="1">IFERROR(VLOOKUP(Funde_observations_osservazioni!AK383,Rest_mapping,2,0)&amp;"","")</f>
        <v/>
      </c>
      <c r="AS380" t="str">
        <f ca="1">IFERROR(VLOOKUP(Funde_observations_osservazioni!AL383,Oeff_privat_mapping,2,0)&amp;"","")</f>
        <v/>
      </c>
      <c r="AT380" t="str">
        <f ca="1">IFERROR(VLOOKUP(Funde_observations_osservazioni!AM383,Namen_pub_mapping,2,0)&amp;"","")</f>
        <v/>
      </c>
    </row>
    <row r="381" spans="2:46" x14ac:dyDescent="0.45">
      <c r="B381" t="str">
        <f>TRIM(Funde_observations_osservazioni!B384)</f>
        <v/>
      </c>
      <c r="C381" t="str">
        <f>TRIM(Funde_observations_osservazioni!C384)</f>
        <v/>
      </c>
      <c r="D381" t="str">
        <f>TRIM(Funde_observations_osservazioni!D384)</f>
        <v/>
      </c>
      <c r="E381" t="str">
        <f>TRIM(Funde_observations_osservazioni!AN384)</f>
        <v/>
      </c>
      <c r="F381" t="str">
        <f>TRIM(Funde_observations_osservazioni!AO384)</f>
        <v/>
      </c>
      <c r="G381" t="str">
        <f>TRIM(Funde_observations_osservazioni!AP384)</f>
        <v/>
      </c>
      <c r="H381" t="str">
        <f>TRIM(Funde_observations_osservazioni!AQ384)</f>
        <v/>
      </c>
      <c r="I381" t="str">
        <f>TRIM(Funde_observations_osservazioni!AR384)</f>
        <v/>
      </c>
      <c r="J381" t="str">
        <f>TRIM(Funde_observations_osservazioni!AS384)</f>
        <v/>
      </c>
      <c r="K381" t="str">
        <f>IFERROR(VLOOKUP(Funde_observations_osservazioni!E384,Table31_Praezis[], 2, FALSE)&amp;"", "")</f>
        <v/>
      </c>
      <c r="L381" t="str">
        <f>TRIM(Funde_observations_osservazioni!AT384)</f>
        <v/>
      </c>
      <c r="M381" t="str">
        <f>TRIM(Funde_observations_osservazioni!F384)</f>
        <v/>
      </c>
      <c r="N381" t="str">
        <f>TRIM(Funde_observations_osservazioni!G384)</f>
        <v/>
      </c>
      <c r="O381" t="str">
        <f>TRIM(Funde_observations_osservazioni!H384)</f>
        <v/>
      </c>
      <c r="P381" s="161" t="str">
        <f>IF(Funde_observations_osservazioni!I384=0, "", TEXT(Funde_observations_osservazioni!I384,"dd/mm/yyyy"))</f>
        <v/>
      </c>
      <c r="Q381" t="str">
        <f>IFERROR(VLOOKUP(Funde_observations_osservazioni!J384,Table32_Datkante[],2,FALSE)&amp;"",  "")</f>
        <v/>
      </c>
      <c r="R381" t="str">
        <f>Funde_observations_osservazioni!K384&amp;""</f>
        <v/>
      </c>
      <c r="S381" t="str">
        <f>Funde_observations_osservazioni!L384&amp;""</f>
        <v/>
      </c>
      <c r="T381" t="str">
        <f>Funde_observations_osservazioni!N384&amp;""</f>
        <v/>
      </c>
      <c r="U381" t="str">
        <f>Funde_observations_osservazioni!O384&amp;""</f>
        <v/>
      </c>
      <c r="V381" t="str">
        <f>Funde_observations_osservazioni!P384&amp;""</f>
        <v/>
      </c>
      <c r="W381" t="str">
        <f ca="1">IFERROR(VLOOKUP(Funde_observations_osservazioni!V384,Table30_Delarze[],2,FALSE)&amp;"", "")</f>
        <v/>
      </c>
      <c r="X381" t="str">
        <f>IFERROR(VLOOKUP(Funde_observations_osservazioni!R384,Table6_Subgrob[],2,FALSE)&amp;"","")</f>
        <v/>
      </c>
      <c r="Y381" t="str">
        <f>IFERROR(VLOOKUP(Funde_observations_osservazioni!S384,#REF!,2,FALSE)&amp;"", "")</f>
        <v/>
      </c>
      <c r="Z381" t="str">
        <f ca="1">IFERROR(VLOOKUP(Funde_observations_osservazioni!W384,Table245_Host_tree[],2,FALSE)&amp;"", "")</f>
        <v/>
      </c>
      <c r="AA381" t="str">
        <f>TRIM(Funde_observations_osservazioni!X384)</f>
        <v/>
      </c>
      <c r="AB381" t="str">
        <f>TRIM(Funde_observations_osservazioni!Y384)</f>
        <v/>
      </c>
      <c r="AC381" t="str">
        <f ca="1">IFERROR(VLOOKUP(Funde_observations_osservazioni!T384,Holzabgr_mapping,2,FALSE)&amp;"", "")</f>
        <v/>
      </c>
      <c r="AD381" t="str">
        <f ca="1">IFERROR(VLOOKUP(Funde_observations_osservazioni!U384,Holzqual_mapping,2,FALSE)&amp;"", "")</f>
        <v/>
      </c>
      <c r="AE381" t="str">
        <f ca="1">IFERROR(VLOOKUP(Funde_observations_osservazioni!Z384,Table24_Near_tree[],2,FALSE)&amp;"", "")</f>
        <v/>
      </c>
      <c r="AF381" t="str">
        <f ca="1">IFERROR(VLOOKUP(Funde_observations_osservazioni!AA384,Table24_Near_tree[],2,FALSE)&amp;"", "")</f>
        <v/>
      </c>
      <c r="AG381" t="str">
        <f ca="1">IFERROR(VLOOKUP(Funde_observations_osservazioni!AB384,Table24_Near_tree[],2,FALSE)&amp;"", "")</f>
        <v/>
      </c>
      <c r="AH381" t="str">
        <f ca="1">IFERROR(VLOOKUP(Funde_observations_osservazioni!AC384,Anzfrk_mapping,2,FALSE)&amp;"", "")</f>
        <v/>
      </c>
      <c r="AI381" t="str">
        <f ca="1">IFERROR(VLOOKUP(Funde_observations_osservazioni!AD384,Sex_stage_mapping,2,FALSE)&amp;"", "")</f>
        <v/>
      </c>
      <c r="AJ381" t="str">
        <f ca="1">IFERROR(VLOOKUP(Funde_observations_osservazioni!AE384,Rust_spore_type_mapping,2,FALSE)&amp;"", "")</f>
        <v/>
      </c>
      <c r="AK381" t="str">
        <f>TRIM(Funde_observations_osservazioni!AU384)</f>
        <v/>
      </c>
      <c r="AL381" t="str">
        <f>TRIM( Funde_observations_osservazioni!AH384)</f>
        <v/>
      </c>
      <c r="AM381" t="str">
        <f>TRIM(Funde_observations_osservazioni!AI384)</f>
        <v/>
      </c>
      <c r="AN381" t="str">
        <f ca="1">IFERROR(VLOOKUP(Funde_observations_osservazioni!AG384,Table28_Herbaria[],2,FALSE)&amp;"", "")</f>
        <v/>
      </c>
      <c r="AO381" t="str">
        <f ca="1">IFERROR(VLOOKUP(Funde_observations_osservazioni!AF384,Beleg_mapping,2,FALSE)&amp;"","")</f>
        <v/>
      </c>
      <c r="AP381" t="str">
        <f>IFERROR(VLOOKUP(Funde_observations_osservazioni!AJ384,Tabelle10_literature[],2,FALSE)&amp;"", "")</f>
        <v/>
      </c>
      <c r="AQ381" t="str">
        <f>TRIM(Funde_observations_osservazioni!AV384)</f>
        <v/>
      </c>
      <c r="AR381" t="str">
        <f ca="1">IFERROR(VLOOKUP(Funde_observations_osservazioni!AK384,Rest_mapping,2,0)&amp;"","")</f>
        <v/>
      </c>
      <c r="AS381" t="str">
        <f ca="1">IFERROR(VLOOKUP(Funde_observations_osservazioni!AL384,Oeff_privat_mapping,2,0)&amp;"","")</f>
        <v/>
      </c>
      <c r="AT381" t="str">
        <f ca="1">IFERROR(VLOOKUP(Funde_observations_osservazioni!AM384,Namen_pub_mapping,2,0)&amp;"","")</f>
        <v/>
      </c>
    </row>
    <row r="382" spans="2:46" x14ac:dyDescent="0.45">
      <c r="B382" t="str">
        <f>TRIM(Funde_observations_osservazioni!B385)</f>
        <v/>
      </c>
      <c r="C382" t="str">
        <f>TRIM(Funde_observations_osservazioni!C385)</f>
        <v/>
      </c>
      <c r="D382" t="str">
        <f>TRIM(Funde_observations_osservazioni!D385)</f>
        <v/>
      </c>
      <c r="E382" t="str">
        <f>TRIM(Funde_observations_osservazioni!AN385)</f>
        <v/>
      </c>
      <c r="F382" t="str">
        <f>TRIM(Funde_observations_osservazioni!AO385)</f>
        <v/>
      </c>
      <c r="G382" t="str">
        <f>TRIM(Funde_observations_osservazioni!AP385)</f>
        <v/>
      </c>
      <c r="H382" t="str">
        <f>TRIM(Funde_observations_osservazioni!AQ385)</f>
        <v/>
      </c>
      <c r="I382" t="str">
        <f>TRIM(Funde_observations_osservazioni!AR385)</f>
        <v/>
      </c>
      <c r="J382" t="str">
        <f>TRIM(Funde_observations_osservazioni!AS385)</f>
        <v/>
      </c>
      <c r="K382" t="str">
        <f>IFERROR(VLOOKUP(Funde_observations_osservazioni!E385,Table31_Praezis[], 2, FALSE)&amp;"", "")</f>
        <v/>
      </c>
      <c r="L382" t="str">
        <f>TRIM(Funde_observations_osservazioni!AT385)</f>
        <v/>
      </c>
      <c r="M382" t="str">
        <f>TRIM(Funde_observations_osservazioni!F385)</f>
        <v/>
      </c>
      <c r="N382" t="str">
        <f>TRIM(Funde_observations_osservazioni!G385)</f>
        <v/>
      </c>
      <c r="O382" t="str">
        <f>TRIM(Funde_observations_osservazioni!H385)</f>
        <v/>
      </c>
      <c r="P382" s="161" t="str">
        <f>IF(Funde_observations_osservazioni!I385=0, "", TEXT(Funde_observations_osservazioni!I385,"dd/mm/yyyy"))</f>
        <v/>
      </c>
      <c r="Q382" t="str">
        <f>IFERROR(VLOOKUP(Funde_observations_osservazioni!J385,Table32_Datkante[],2,FALSE)&amp;"",  "")</f>
        <v/>
      </c>
      <c r="R382" t="str">
        <f>Funde_observations_osservazioni!K385&amp;""</f>
        <v/>
      </c>
      <c r="S382" t="str">
        <f>Funde_observations_osservazioni!L385&amp;""</f>
        <v/>
      </c>
      <c r="T382" t="str">
        <f>Funde_observations_osservazioni!N385&amp;""</f>
        <v/>
      </c>
      <c r="U382" t="str">
        <f>Funde_observations_osservazioni!O385&amp;""</f>
        <v/>
      </c>
      <c r="V382" t="str">
        <f>Funde_observations_osservazioni!P385&amp;""</f>
        <v/>
      </c>
      <c r="W382" t="str">
        <f ca="1">IFERROR(VLOOKUP(Funde_observations_osservazioni!V385,Table30_Delarze[],2,FALSE)&amp;"", "")</f>
        <v/>
      </c>
      <c r="X382" t="str">
        <f>IFERROR(VLOOKUP(Funde_observations_osservazioni!R385,Table6_Subgrob[],2,FALSE)&amp;"","")</f>
        <v/>
      </c>
      <c r="Y382" t="str">
        <f>IFERROR(VLOOKUP(Funde_observations_osservazioni!S385,#REF!,2,FALSE)&amp;"", "")</f>
        <v/>
      </c>
      <c r="Z382" t="str">
        <f ca="1">IFERROR(VLOOKUP(Funde_observations_osservazioni!W385,Table245_Host_tree[],2,FALSE)&amp;"", "")</f>
        <v/>
      </c>
      <c r="AA382" t="str">
        <f>TRIM(Funde_observations_osservazioni!X385)</f>
        <v/>
      </c>
      <c r="AB382" t="str">
        <f>TRIM(Funde_observations_osservazioni!Y385)</f>
        <v/>
      </c>
      <c r="AC382" t="str">
        <f ca="1">IFERROR(VLOOKUP(Funde_observations_osservazioni!T385,Holzabgr_mapping,2,FALSE)&amp;"", "")</f>
        <v/>
      </c>
      <c r="AD382" t="str">
        <f ca="1">IFERROR(VLOOKUP(Funde_observations_osservazioni!U385,Holzqual_mapping,2,FALSE)&amp;"", "")</f>
        <v/>
      </c>
      <c r="AE382" t="str">
        <f ca="1">IFERROR(VLOOKUP(Funde_observations_osservazioni!Z385,Table24_Near_tree[],2,FALSE)&amp;"", "")</f>
        <v/>
      </c>
      <c r="AF382" t="str">
        <f ca="1">IFERROR(VLOOKUP(Funde_observations_osservazioni!AA385,Table24_Near_tree[],2,FALSE)&amp;"", "")</f>
        <v/>
      </c>
      <c r="AG382" t="str">
        <f ca="1">IFERROR(VLOOKUP(Funde_observations_osservazioni!AB385,Table24_Near_tree[],2,FALSE)&amp;"", "")</f>
        <v/>
      </c>
      <c r="AH382" t="str">
        <f ca="1">IFERROR(VLOOKUP(Funde_observations_osservazioni!AC385,Anzfrk_mapping,2,FALSE)&amp;"", "")</f>
        <v/>
      </c>
      <c r="AI382" t="str">
        <f ca="1">IFERROR(VLOOKUP(Funde_observations_osservazioni!AD385,Sex_stage_mapping,2,FALSE)&amp;"", "")</f>
        <v/>
      </c>
      <c r="AJ382" t="str">
        <f ca="1">IFERROR(VLOOKUP(Funde_observations_osservazioni!AE385,Rust_spore_type_mapping,2,FALSE)&amp;"", "")</f>
        <v/>
      </c>
      <c r="AK382" t="str">
        <f>TRIM(Funde_observations_osservazioni!AU385)</f>
        <v/>
      </c>
      <c r="AL382" t="str">
        <f>TRIM( Funde_observations_osservazioni!AH385)</f>
        <v/>
      </c>
      <c r="AM382" t="str">
        <f>TRIM(Funde_observations_osservazioni!AI385)</f>
        <v/>
      </c>
      <c r="AN382" t="str">
        <f ca="1">IFERROR(VLOOKUP(Funde_observations_osservazioni!AG385,Table28_Herbaria[],2,FALSE)&amp;"", "")</f>
        <v/>
      </c>
      <c r="AO382" t="str">
        <f ca="1">IFERROR(VLOOKUP(Funde_observations_osservazioni!AF385,Beleg_mapping,2,FALSE)&amp;"","")</f>
        <v/>
      </c>
      <c r="AP382" t="str">
        <f>IFERROR(VLOOKUP(Funde_observations_osservazioni!AJ385,Tabelle10_literature[],2,FALSE)&amp;"", "")</f>
        <v/>
      </c>
      <c r="AQ382" t="str">
        <f>TRIM(Funde_observations_osservazioni!AV385)</f>
        <v/>
      </c>
      <c r="AR382" t="str">
        <f ca="1">IFERROR(VLOOKUP(Funde_observations_osservazioni!AK385,Rest_mapping,2,0)&amp;"","")</f>
        <v/>
      </c>
      <c r="AS382" t="str">
        <f ca="1">IFERROR(VLOOKUP(Funde_observations_osservazioni!AL385,Oeff_privat_mapping,2,0)&amp;"","")</f>
        <v/>
      </c>
      <c r="AT382" t="str">
        <f ca="1">IFERROR(VLOOKUP(Funde_observations_osservazioni!AM385,Namen_pub_mapping,2,0)&amp;"","")</f>
        <v/>
      </c>
    </row>
    <row r="383" spans="2:46" x14ac:dyDescent="0.45">
      <c r="B383" t="str">
        <f>TRIM(Funde_observations_osservazioni!B386)</f>
        <v/>
      </c>
      <c r="C383" t="str">
        <f>TRIM(Funde_observations_osservazioni!C386)</f>
        <v/>
      </c>
      <c r="D383" t="str">
        <f>TRIM(Funde_observations_osservazioni!D386)</f>
        <v/>
      </c>
      <c r="E383" t="str">
        <f>TRIM(Funde_observations_osservazioni!AN386)</f>
        <v/>
      </c>
      <c r="F383" t="str">
        <f>TRIM(Funde_observations_osservazioni!AO386)</f>
        <v/>
      </c>
      <c r="G383" t="str">
        <f>TRIM(Funde_observations_osservazioni!AP386)</f>
        <v/>
      </c>
      <c r="H383" t="str">
        <f>TRIM(Funde_observations_osservazioni!AQ386)</f>
        <v/>
      </c>
      <c r="I383" t="str">
        <f>TRIM(Funde_observations_osservazioni!AR386)</f>
        <v/>
      </c>
      <c r="J383" t="str">
        <f>TRIM(Funde_observations_osservazioni!AS386)</f>
        <v/>
      </c>
      <c r="K383" t="str">
        <f>IFERROR(VLOOKUP(Funde_observations_osservazioni!E386,Table31_Praezis[], 2, FALSE)&amp;"", "")</f>
        <v/>
      </c>
      <c r="L383" t="str">
        <f>TRIM(Funde_observations_osservazioni!AT386)</f>
        <v/>
      </c>
      <c r="M383" t="str">
        <f>TRIM(Funde_observations_osservazioni!F386)</f>
        <v/>
      </c>
      <c r="N383" t="str">
        <f>TRIM(Funde_observations_osservazioni!G386)</f>
        <v/>
      </c>
      <c r="O383" t="str">
        <f>TRIM(Funde_observations_osservazioni!H386)</f>
        <v/>
      </c>
      <c r="P383" s="161" t="str">
        <f>IF(Funde_observations_osservazioni!I386=0, "", TEXT(Funde_observations_osservazioni!I386,"dd/mm/yyyy"))</f>
        <v/>
      </c>
      <c r="Q383" t="str">
        <f>IFERROR(VLOOKUP(Funde_observations_osservazioni!J386,Table32_Datkante[],2,FALSE)&amp;"",  "")</f>
        <v/>
      </c>
      <c r="R383" t="str">
        <f>Funde_observations_osservazioni!K386&amp;""</f>
        <v/>
      </c>
      <c r="S383" t="str">
        <f>Funde_observations_osservazioni!L386&amp;""</f>
        <v/>
      </c>
      <c r="T383" t="str">
        <f>Funde_observations_osservazioni!N386&amp;""</f>
        <v/>
      </c>
      <c r="U383" t="str">
        <f>Funde_observations_osservazioni!O386&amp;""</f>
        <v/>
      </c>
      <c r="V383" t="str">
        <f>Funde_observations_osservazioni!P386&amp;""</f>
        <v/>
      </c>
      <c r="W383" t="str">
        <f ca="1">IFERROR(VLOOKUP(Funde_observations_osservazioni!V386,Table30_Delarze[],2,FALSE)&amp;"", "")</f>
        <v/>
      </c>
      <c r="X383" t="str">
        <f>IFERROR(VLOOKUP(Funde_observations_osservazioni!R386,Table6_Subgrob[],2,FALSE)&amp;"","")</f>
        <v/>
      </c>
      <c r="Y383" t="str">
        <f>IFERROR(VLOOKUP(Funde_observations_osservazioni!S386,#REF!,2,FALSE)&amp;"", "")</f>
        <v/>
      </c>
      <c r="Z383" t="str">
        <f ca="1">IFERROR(VLOOKUP(Funde_observations_osservazioni!W386,Table245_Host_tree[],2,FALSE)&amp;"", "")</f>
        <v/>
      </c>
      <c r="AA383" t="str">
        <f>TRIM(Funde_observations_osservazioni!X386)</f>
        <v/>
      </c>
      <c r="AB383" t="str">
        <f>TRIM(Funde_observations_osservazioni!Y386)</f>
        <v/>
      </c>
      <c r="AC383" t="str">
        <f ca="1">IFERROR(VLOOKUP(Funde_observations_osservazioni!T386,Holzabgr_mapping,2,FALSE)&amp;"", "")</f>
        <v/>
      </c>
      <c r="AD383" t="str">
        <f ca="1">IFERROR(VLOOKUP(Funde_observations_osservazioni!U386,Holzqual_mapping,2,FALSE)&amp;"", "")</f>
        <v/>
      </c>
      <c r="AE383" t="str">
        <f ca="1">IFERROR(VLOOKUP(Funde_observations_osservazioni!Z386,Table24_Near_tree[],2,FALSE)&amp;"", "")</f>
        <v/>
      </c>
      <c r="AF383" t="str">
        <f ca="1">IFERROR(VLOOKUP(Funde_observations_osservazioni!AA386,Table24_Near_tree[],2,FALSE)&amp;"", "")</f>
        <v/>
      </c>
      <c r="AG383" t="str">
        <f ca="1">IFERROR(VLOOKUP(Funde_observations_osservazioni!AB386,Table24_Near_tree[],2,FALSE)&amp;"", "")</f>
        <v/>
      </c>
      <c r="AH383" t="str">
        <f ca="1">IFERROR(VLOOKUP(Funde_observations_osservazioni!AC386,Anzfrk_mapping,2,FALSE)&amp;"", "")</f>
        <v/>
      </c>
      <c r="AI383" t="str">
        <f ca="1">IFERROR(VLOOKUP(Funde_observations_osservazioni!AD386,Sex_stage_mapping,2,FALSE)&amp;"", "")</f>
        <v/>
      </c>
      <c r="AJ383" t="str">
        <f ca="1">IFERROR(VLOOKUP(Funde_observations_osservazioni!AE386,Rust_spore_type_mapping,2,FALSE)&amp;"", "")</f>
        <v/>
      </c>
      <c r="AK383" t="str">
        <f>TRIM(Funde_observations_osservazioni!AU386)</f>
        <v/>
      </c>
      <c r="AL383" t="str">
        <f>TRIM( Funde_observations_osservazioni!AH386)</f>
        <v/>
      </c>
      <c r="AM383" t="str">
        <f>TRIM(Funde_observations_osservazioni!AI386)</f>
        <v/>
      </c>
      <c r="AN383" t="str">
        <f ca="1">IFERROR(VLOOKUP(Funde_observations_osservazioni!AG386,Table28_Herbaria[],2,FALSE)&amp;"", "")</f>
        <v/>
      </c>
      <c r="AO383" t="str">
        <f ca="1">IFERROR(VLOOKUP(Funde_observations_osservazioni!AF386,Beleg_mapping,2,FALSE)&amp;"","")</f>
        <v/>
      </c>
      <c r="AP383" t="str">
        <f>IFERROR(VLOOKUP(Funde_observations_osservazioni!AJ386,Tabelle10_literature[],2,FALSE)&amp;"", "")</f>
        <v/>
      </c>
      <c r="AQ383" t="str">
        <f>TRIM(Funde_observations_osservazioni!AV386)</f>
        <v/>
      </c>
      <c r="AR383" t="str">
        <f ca="1">IFERROR(VLOOKUP(Funde_observations_osservazioni!AK386,Rest_mapping,2,0)&amp;"","")</f>
        <v/>
      </c>
      <c r="AS383" t="str">
        <f ca="1">IFERROR(VLOOKUP(Funde_observations_osservazioni!AL386,Oeff_privat_mapping,2,0)&amp;"","")</f>
        <v/>
      </c>
      <c r="AT383" t="str">
        <f ca="1">IFERROR(VLOOKUP(Funde_observations_osservazioni!AM386,Namen_pub_mapping,2,0)&amp;"","")</f>
        <v/>
      </c>
    </row>
    <row r="384" spans="2:46" x14ac:dyDescent="0.45">
      <c r="B384" t="str">
        <f>TRIM(Funde_observations_osservazioni!B387)</f>
        <v/>
      </c>
      <c r="C384" t="str">
        <f>TRIM(Funde_observations_osservazioni!C387)</f>
        <v/>
      </c>
      <c r="D384" t="str">
        <f>TRIM(Funde_observations_osservazioni!D387)</f>
        <v/>
      </c>
      <c r="E384" t="str">
        <f>TRIM(Funde_observations_osservazioni!AN387)</f>
        <v/>
      </c>
      <c r="F384" t="str">
        <f>TRIM(Funde_observations_osservazioni!AO387)</f>
        <v/>
      </c>
      <c r="G384" t="str">
        <f>TRIM(Funde_observations_osservazioni!AP387)</f>
        <v/>
      </c>
      <c r="H384" t="str">
        <f>TRIM(Funde_observations_osservazioni!AQ387)</f>
        <v/>
      </c>
      <c r="I384" t="str">
        <f>TRIM(Funde_observations_osservazioni!AR387)</f>
        <v/>
      </c>
      <c r="J384" t="str">
        <f>TRIM(Funde_observations_osservazioni!AS387)</f>
        <v/>
      </c>
      <c r="K384" t="str">
        <f>IFERROR(VLOOKUP(Funde_observations_osservazioni!E387,Table31_Praezis[], 2, FALSE)&amp;"", "")</f>
        <v/>
      </c>
      <c r="L384" t="str">
        <f>TRIM(Funde_observations_osservazioni!AT387)</f>
        <v/>
      </c>
      <c r="M384" t="str">
        <f>TRIM(Funde_observations_osservazioni!F387)</f>
        <v/>
      </c>
      <c r="N384" t="str">
        <f>TRIM(Funde_observations_osservazioni!G387)</f>
        <v/>
      </c>
      <c r="O384" t="str">
        <f>TRIM(Funde_observations_osservazioni!H387)</f>
        <v/>
      </c>
      <c r="P384" s="161" t="str">
        <f>IF(Funde_observations_osservazioni!I387=0, "", TEXT(Funde_observations_osservazioni!I387,"dd/mm/yyyy"))</f>
        <v/>
      </c>
      <c r="Q384" t="str">
        <f>IFERROR(VLOOKUP(Funde_observations_osservazioni!J387,Table32_Datkante[],2,FALSE)&amp;"",  "")</f>
        <v/>
      </c>
      <c r="R384" t="str">
        <f>Funde_observations_osservazioni!K387&amp;""</f>
        <v/>
      </c>
      <c r="S384" t="str">
        <f>Funde_observations_osservazioni!L387&amp;""</f>
        <v/>
      </c>
      <c r="T384" t="str">
        <f>Funde_observations_osservazioni!N387&amp;""</f>
        <v/>
      </c>
      <c r="U384" t="str">
        <f>Funde_observations_osservazioni!O387&amp;""</f>
        <v/>
      </c>
      <c r="V384" t="str">
        <f>Funde_observations_osservazioni!P387&amp;""</f>
        <v/>
      </c>
      <c r="W384" t="str">
        <f ca="1">IFERROR(VLOOKUP(Funde_observations_osservazioni!V387,Table30_Delarze[],2,FALSE)&amp;"", "")</f>
        <v/>
      </c>
      <c r="X384" t="str">
        <f>IFERROR(VLOOKUP(Funde_observations_osservazioni!R387,Table6_Subgrob[],2,FALSE)&amp;"","")</f>
        <v/>
      </c>
      <c r="Y384" t="str">
        <f>IFERROR(VLOOKUP(Funde_observations_osservazioni!S387,#REF!,2,FALSE)&amp;"", "")</f>
        <v/>
      </c>
      <c r="Z384" t="str">
        <f ca="1">IFERROR(VLOOKUP(Funde_observations_osservazioni!W387,Table245_Host_tree[],2,FALSE)&amp;"", "")</f>
        <v/>
      </c>
      <c r="AA384" t="str">
        <f>TRIM(Funde_observations_osservazioni!X387)</f>
        <v/>
      </c>
      <c r="AB384" t="str">
        <f>TRIM(Funde_observations_osservazioni!Y387)</f>
        <v/>
      </c>
      <c r="AC384" t="str">
        <f ca="1">IFERROR(VLOOKUP(Funde_observations_osservazioni!T387,Holzabgr_mapping,2,FALSE)&amp;"", "")</f>
        <v/>
      </c>
      <c r="AD384" t="str">
        <f ca="1">IFERROR(VLOOKUP(Funde_observations_osservazioni!U387,Holzqual_mapping,2,FALSE)&amp;"", "")</f>
        <v/>
      </c>
      <c r="AE384" t="str">
        <f ca="1">IFERROR(VLOOKUP(Funde_observations_osservazioni!Z387,Table24_Near_tree[],2,FALSE)&amp;"", "")</f>
        <v/>
      </c>
      <c r="AF384" t="str">
        <f ca="1">IFERROR(VLOOKUP(Funde_observations_osservazioni!AA387,Table24_Near_tree[],2,FALSE)&amp;"", "")</f>
        <v/>
      </c>
      <c r="AG384" t="str">
        <f ca="1">IFERROR(VLOOKUP(Funde_observations_osservazioni!AB387,Table24_Near_tree[],2,FALSE)&amp;"", "")</f>
        <v/>
      </c>
      <c r="AH384" t="str">
        <f ca="1">IFERROR(VLOOKUP(Funde_observations_osservazioni!AC387,Anzfrk_mapping,2,FALSE)&amp;"", "")</f>
        <v/>
      </c>
      <c r="AI384" t="str">
        <f ca="1">IFERROR(VLOOKUP(Funde_observations_osservazioni!AD387,Sex_stage_mapping,2,FALSE)&amp;"", "")</f>
        <v/>
      </c>
      <c r="AJ384" t="str">
        <f ca="1">IFERROR(VLOOKUP(Funde_observations_osservazioni!AE387,Rust_spore_type_mapping,2,FALSE)&amp;"", "")</f>
        <v/>
      </c>
      <c r="AK384" t="str">
        <f>TRIM(Funde_observations_osservazioni!AU387)</f>
        <v/>
      </c>
      <c r="AL384" t="str">
        <f>TRIM( Funde_observations_osservazioni!AH387)</f>
        <v/>
      </c>
      <c r="AM384" t="str">
        <f>TRIM(Funde_observations_osservazioni!AI387)</f>
        <v/>
      </c>
      <c r="AN384" t="str">
        <f ca="1">IFERROR(VLOOKUP(Funde_observations_osservazioni!AG387,Table28_Herbaria[],2,FALSE)&amp;"", "")</f>
        <v/>
      </c>
      <c r="AO384" t="str">
        <f ca="1">IFERROR(VLOOKUP(Funde_observations_osservazioni!AF387,Beleg_mapping,2,FALSE)&amp;"","")</f>
        <v/>
      </c>
      <c r="AP384" t="str">
        <f>IFERROR(VLOOKUP(Funde_observations_osservazioni!AJ387,Tabelle10_literature[],2,FALSE)&amp;"", "")</f>
        <v/>
      </c>
      <c r="AQ384" t="str">
        <f>TRIM(Funde_observations_osservazioni!AV387)</f>
        <v/>
      </c>
      <c r="AR384" t="str">
        <f ca="1">IFERROR(VLOOKUP(Funde_observations_osservazioni!AK387,Rest_mapping,2,0)&amp;"","")</f>
        <v/>
      </c>
      <c r="AS384" t="str">
        <f ca="1">IFERROR(VLOOKUP(Funde_observations_osservazioni!AL387,Oeff_privat_mapping,2,0)&amp;"","")</f>
        <v/>
      </c>
      <c r="AT384" t="str">
        <f ca="1">IFERROR(VLOOKUP(Funde_observations_osservazioni!AM387,Namen_pub_mapping,2,0)&amp;"","")</f>
        <v/>
      </c>
    </row>
    <row r="385" spans="2:46" x14ac:dyDescent="0.45">
      <c r="B385" t="str">
        <f>TRIM(Funde_observations_osservazioni!B388)</f>
        <v/>
      </c>
      <c r="C385" t="str">
        <f>TRIM(Funde_observations_osservazioni!C388)</f>
        <v/>
      </c>
      <c r="D385" t="str">
        <f>TRIM(Funde_observations_osservazioni!D388)</f>
        <v/>
      </c>
      <c r="E385" t="str">
        <f>TRIM(Funde_observations_osservazioni!AN388)</f>
        <v/>
      </c>
      <c r="F385" t="str">
        <f>TRIM(Funde_observations_osservazioni!AO388)</f>
        <v/>
      </c>
      <c r="G385" t="str">
        <f>TRIM(Funde_observations_osservazioni!AP388)</f>
        <v/>
      </c>
      <c r="H385" t="str">
        <f>TRIM(Funde_observations_osservazioni!AQ388)</f>
        <v/>
      </c>
      <c r="I385" t="str">
        <f>TRIM(Funde_observations_osservazioni!AR388)</f>
        <v/>
      </c>
      <c r="J385" t="str">
        <f>TRIM(Funde_observations_osservazioni!AS388)</f>
        <v/>
      </c>
      <c r="K385" t="str">
        <f>IFERROR(VLOOKUP(Funde_observations_osservazioni!E388,Table31_Praezis[], 2, FALSE)&amp;"", "")</f>
        <v/>
      </c>
      <c r="L385" t="str">
        <f>TRIM(Funde_observations_osservazioni!AT388)</f>
        <v/>
      </c>
      <c r="M385" t="str">
        <f>TRIM(Funde_observations_osservazioni!F388)</f>
        <v/>
      </c>
      <c r="N385" t="str">
        <f>TRIM(Funde_observations_osservazioni!G388)</f>
        <v/>
      </c>
      <c r="O385" t="str">
        <f>TRIM(Funde_observations_osservazioni!H388)</f>
        <v/>
      </c>
      <c r="P385" s="161" t="str">
        <f>IF(Funde_observations_osservazioni!I388=0, "", TEXT(Funde_observations_osservazioni!I388,"dd/mm/yyyy"))</f>
        <v/>
      </c>
      <c r="Q385" t="str">
        <f>IFERROR(VLOOKUP(Funde_observations_osservazioni!J388,Table32_Datkante[],2,FALSE)&amp;"",  "")</f>
        <v/>
      </c>
      <c r="R385" t="str">
        <f>Funde_observations_osservazioni!K388&amp;""</f>
        <v/>
      </c>
      <c r="S385" t="str">
        <f>Funde_observations_osservazioni!L388&amp;""</f>
        <v/>
      </c>
      <c r="T385" t="str">
        <f>Funde_observations_osservazioni!N388&amp;""</f>
        <v/>
      </c>
      <c r="U385" t="str">
        <f>Funde_observations_osservazioni!O388&amp;""</f>
        <v/>
      </c>
      <c r="V385" t="str">
        <f>Funde_observations_osservazioni!P388&amp;""</f>
        <v/>
      </c>
      <c r="W385" t="str">
        <f ca="1">IFERROR(VLOOKUP(Funde_observations_osservazioni!V388,Table30_Delarze[],2,FALSE)&amp;"", "")</f>
        <v/>
      </c>
      <c r="X385" t="str">
        <f>IFERROR(VLOOKUP(Funde_observations_osservazioni!R388,Table6_Subgrob[],2,FALSE)&amp;"","")</f>
        <v/>
      </c>
      <c r="Y385" t="str">
        <f>IFERROR(VLOOKUP(Funde_observations_osservazioni!S388,#REF!,2,FALSE)&amp;"", "")</f>
        <v/>
      </c>
      <c r="Z385" t="str">
        <f ca="1">IFERROR(VLOOKUP(Funde_observations_osservazioni!W388,Table245_Host_tree[],2,FALSE)&amp;"", "")</f>
        <v/>
      </c>
      <c r="AA385" t="str">
        <f>TRIM(Funde_observations_osservazioni!X388)</f>
        <v/>
      </c>
      <c r="AB385" t="str">
        <f>TRIM(Funde_observations_osservazioni!Y388)</f>
        <v/>
      </c>
      <c r="AC385" t="str">
        <f ca="1">IFERROR(VLOOKUP(Funde_observations_osservazioni!T388,Holzabgr_mapping,2,FALSE)&amp;"", "")</f>
        <v/>
      </c>
      <c r="AD385" t="str">
        <f ca="1">IFERROR(VLOOKUP(Funde_observations_osservazioni!U388,Holzqual_mapping,2,FALSE)&amp;"", "")</f>
        <v/>
      </c>
      <c r="AE385" t="str">
        <f ca="1">IFERROR(VLOOKUP(Funde_observations_osservazioni!Z388,Table24_Near_tree[],2,FALSE)&amp;"", "")</f>
        <v/>
      </c>
      <c r="AF385" t="str">
        <f ca="1">IFERROR(VLOOKUP(Funde_observations_osservazioni!AA388,Table24_Near_tree[],2,FALSE)&amp;"", "")</f>
        <v/>
      </c>
      <c r="AG385" t="str">
        <f ca="1">IFERROR(VLOOKUP(Funde_observations_osservazioni!AB388,Table24_Near_tree[],2,FALSE)&amp;"", "")</f>
        <v/>
      </c>
      <c r="AH385" t="str">
        <f ca="1">IFERROR(VLOOKUP(Funde_observations_osservazioni!AC388,Anzfrk_mapping,2,FALSE)&amp;"", "")</f>
        <v/>
      </c>
      <c r="AI385" t="str">
        <f ca="1">IFERROR(VLOOKUP(Funde_observations_osservazioni!AD388,Sex_stage_mapping,2,FALSE)&amp;"", "")</f>
        <v/>
      </c>
      <c r="AJ385" t="str">
        <f ca="1">IFERROR(VLOOKUP(Funde_observations_osservazioni!AE388,Rust_spore_type_mapping,2,FALSE)&amp;"", "")</f>
        <v/>
      </c>
      <c r="AK385" t="str">
        <f>TRIM(Funde_observations_osservazioni!AU388)</f>
        <v/>
      </c>
      <c r="AL385" t="str">
        <f>TRIM( Funde_observations_osservazioni!AH388)</f>
        <v/>
      </c>
      <c r="AM385" t="str">
        <f>TRIM(Funde_observations_osservazioni!AI388)</f>
        <v/>
      </c>
      <c r="AN385" t="str">
        <f ca="1">IFERROR(VLOOKUP(Funde_observations_osservazioni!AG388,Table28_Herbaria[],2,FALSE)&amp;"", "")</f>
        <v/>
      </c>
      <c r="AO385" t="str">
        <f ca="1">IFERROR(VLOOKUP(Funde_observations_osservazioni!AF388,Beleg_mapping,2,FALSE)&amp;"","")</f>
        <v/>
      </c>
      <c r="AP385" t="str">
        <f>IFERROR(VLOOKUP(Funde_observations_osservazioni!AJ388,Tabelle10_literature[],2,FALSE)&amp;"", "")</f>
        <v/>
      </c>
      <c r="AQ385" t="str">
        <f>TRIM(Funde_observations_osservazioni!AV388)</f>
        <v/>
      </c>
      <c r="AR385" t="str">
        <f ca="1">IFERROR(VLOOKUP(Funde_observations_osservazioni!AK388,Rest_mapping,2,0)&amp;"","")</f>
        <v/>
      </c>
      <c r="AS385" t="str">
        <f ca="1">IFERROR(VLOOKUP(Funde_observations_osservazioni!AL388,Oeff_privat_mapping,2,0)&amp;"","")</f>
        <v/>
      </c>
      <c r="AT385" t="str">
        <f ca="1">IFERROR(VLOOKUP(Funde_observations_osservazioni!AM388,Namen_pub_mapping,2,0)&amp;"","")</f>
        <v/>
      </c>
    </row>
    <row r="386" spans="2:46" x14ac:dyDescent="0.45">
      <c r="B386" t="str">
        <f>TRIM(Funde_observations_osservazioni!B389)</f>
        <v/>
      </c>
      <c r="C386" t="str">
        <f>TRIM(Funde_observations_osservazioni!C389)</f>
        <v/>
      </c>
      <c r="D386" t="str">
        <f>TRIM(Funde_observations_osservazioni!D389)</f>
        <v/>
      </c>
      <c r="E386" t="str">
        <f>TRIM(Funde_observations_osservazioni!AN389)</f>
        <v/>
      </c>
      <c r="F386" t="str">
        <f>TRIM(Funde_observations_osservazioni!AO389)</f>
        <v/>
      </c>
      <c r="G386" t="str">
        <f>TRIM(Funde_observations_osservazioni!AP389)</f>
        <v/>
      </c>
      <c r="H386" t="str">
        <f>TRIM(Funde_observations_osservazioni!AQ389)</f>
        <v/>
      </c>
      <c r="I386" t="str">
        <f>TRIM(Funde_observations_osservazioni!AR389)</f>
        <v/>
      </c>
      <c r="J386" t="str">
        <f>TRIM(Funde_observations_osservazioni!AS389)</f>
        <v/>
      </c>
      <c r="K386" t="str">
        <f>IFERROR(VLOOKUP(Funde_observations_osservazioni!E389,Table31_Praezis[], 2, FALSE)&amp;"", "")</f>
        <v/>
      </c>
      <c r="L386" t="str">
        <f>TRIM(Funde_observations_osservazioni!AT389)</f>
        <v/>
      </c>
      <c r="M386" t="str">
        <f>TRIM(Funde_observations_osservazioni!F389)</f>
        <v/>
      </c>
      <c r="N386" t="str">
        <f>TRIM(Funde_observations_osservazioni!G389)</f>
        <v/>
      </c>
      <c r="O386" t="str">
        <f>TRIM(Funde_observations_osservazioni!H389)</f>
        <v/>
      </c>
      <c r="P386" s="161" t="str">
        <f>IF(Funde_observations_osservazioni!I389=0, "", TEXT(Funde_observations_osservazioni!I389,"dd/mm/yyyy"))</f>
        <v/>
      </c>
      <c r="Q386" t="str">
        <f>IFERROR(VLOOKUP(Funde_observations_osservazioni!J389,Table32_Datkante[],2,FALSE)&amp;"",  "")</f>
        <v/>
      </c>
      <c r="R386" t="str">
        <f>Funde_observations_osservazioni!K389&amp;""</f>
        <v/>
      </c>
      <c r="S386" t="str">
        <f>Funde_observations_osservazioni!L389&amp;""</f>
        <v/>
      </c>
      <c r="T386" t="str">
        <f>Funde_observations_osservazioni!N389&amp;""</f>
        <v/>
      </c>
      <c r="U386" t="str">
        <f>Funde_observations_osservazioni!O389&amp;""</f>
        <v/>
      </c>
      <c r="V386" t="str">
        <f>Funde_observations_osservazioni!P389&amp;""</f>
        <v/>
      </c>
      <c r="W386" t="str">
        <f ca="1">IFERROR(VLOOKUP(Funde_observations_osservazioni!V389,Table30_Delarze[],2,FALSE)&amp;"", "")</f>
        <v/>
      </c>
      <c r="X386" t="str">
        <f>IFERROR(VLOOKUP(Funde_observations_osservazioni!R389,Table6_Subgrob[],2,FALSE)&amp;"","")</f>
        <v/>
      </c>
      <c r="Y386" t="str">
        <f>IFERROR(VLOOKUP(Funde_observations_osservazioni!S389,#REF!,2,FALSE)&amp;"", "")</f>
        <v/>
      </c>
      <c r="Z386" t="str">
        <f ca="1">IFERROR(VLOOKUP(Funde_observations_osservazioni!W389,Table245_Host_tree[],2,FALSE)&amp;"", "")</f>
        <v/>
      </c>
      <c r="AA386" t="str">
        <f>TRIM(Funde_observations_osservazioni!X389)</f>
        <v/>
      </c>
      <c r="AB386" t="str">
        <f>TRIM(Funde_observations_osservazioni!Y389)</f>
        <v/>
      </c>
      <c r="AC386" t="str">
        <f ca="1">IFERROR(VLOOKUP(Funde_observations_osservazioni!T389,Holzabgr_mapping,2,FALSE)&amp;"", "")</f>
        <v/>
      </c>
      <c r="AD386" t="str">
        <f ca="1">IFERROR(VLOOKUP(Funde_observations_osservazioni!U389,Holzqual_mapping,2,FALSE)&amp;"", "")</f>
        <v/>
      </c>
      <c r="AE386" t="str">
        <f ca="1">IFERROR(VLOOKUP(Funde_observations_osservazioni!Z389,Table24_Near_tree[],2,FALSE)&amp;"", "")</f>
        <v/>
      </c>
      <c r="AF386" t="str">
        <f ca="1">IFERROR(VLOOKUP(Funde_observations_osservazioni!AA389,Table24_Near_tree[],2,FALSE)&amp;"", "")</f>
        <v/>
      </c>
      <c r="AG386" t="str">
        <f ca="1">IFERROR(VLOOKUP(Funde_observations_osservazioni!AB389,Table24_Near_tree[],2,FALSE)&amp;"", "")</f>
        <v/>
      </c>
      <c r="AH386" t="str">
        <f ca="1">IFERROR(VLOOKUP(Funde_observations_osservazioni!AC389,Anzfrk_mapping,2,FALSE)&amp;"", "")</f>
        <v/>
      </c>
      <c r="AI386" t="str">
        <f ca="1">IFERROR(VLOOKUP(Funde_observations_osservazioni!AD389,Sex_stage_mapping,2,FALSE)&amp;"", "")</f>
        <v/>
      </c>
      <c r="AJ386" t="str">
        <f ca="1">IFERROR(VLOOKUP(Funde_observations_osservazioni!AE389,Rust_spore_type_mapping,2,FALSE)&amp;"", "")</f>
        <v/>
      </c>
      <c r="AK386" t="str">
        <f>TRIM(Funde_observations_osservazioni!AU389)</f>
        <v/>
      </c>
      <c r="AL386" t="str">
        <f>TRIM( Funde_observations_osservazioni!AH389)</f>
        <v/>
      </c>
      <c r="AM386" t="str">
        <f>TRIM(Funde_observations_osservazioni!AI389)</f>
        <v/>
      </c>
      <c r="AN386" t="str">
        <f ca="1">IFERROR(VLOOKUP(Funde_observations_osservazioni!AG389,Table28_Herbaria[],2,FALSE)&amp;"", "")</f>
        <v/>
      </c>
      <c r="AO386" t="str">
        <f ca="1">IFERROR(VLOOKUP(Funde_observations_osservazioni!AF389,Beleg_mapping,2,FALSE)&amp;"","")</f>
        <v/>
      </c>
      <c r="AP386" t="str">
        <f>IFERROR(VLOOKUP(Funde_observations_osservazioni!AJ389,Tabelle10_literature[],2,FALSE)&amp;"", "")</f>
        <v/>
      </c>
      <c r="AQ386" t="str">
        <f>TRIM(Funde_observations_osservazioni!AV389)</f>
        <v/>
      </c>
      <c r="AR386" t="str">
        <f ca="1">IFERROR(VLOOKUP(Funde_observations_osservazioni!AK389,Rest_mapping,2,0)&amp;"","")</f>
        <v/>
      </c>
      <c r="AS386" t="str">
        <f ca="1">IFERROR(VLOOKUP(Funde_observations_osservazioni!AL389,Oeff_privat_mapping,2,0)&amp;"","")</f>
        <v/>
      </c>
      <c r="AT386" t="str">
        <f ca="1">IFERROR(VLOOKUP(Funde_observations_osservazioni!AM389,Namen_pub_mapping,2,0)&amp;"","")</f>
        <v/>
      </c>
    </row>
    <row r="387" spans="2:46" x14ac:dyDescent="0.45">
      <c r="B387" t="str">
        <f>TRIM(Funde_observations_osservazioni!B390)</f>
        <v/>
      </c>
      <c r="C387" t="str">
        <f>TRIM(Funde_observations_osservazioni!C390)</f>
        <v/>
      </c>
      <c r="D387" t="str">
        <f>TRIM(Funde_observations_osservazioni!D390)</f>
        <v/>
      </c>
      <c r="E387" t="str">
        <f>TRIM(Funde_observations_osservazioni!AN390)</f>
        <v/>
      </c>
      <c r="F387" t="str">
        <f>TRIM(Funde_observations_osservazioni!AO390)</f>
        <v/>
      </c>
      <c r="G387" t="str">
        <f>TRIM(Funde_observations_osservazioni!AP390)</f>
        <v/>
      </c>
      <c r="H387" t="str">
        <f>TRIM(Funde_observations_osservazioni!AQ390)</f>
        <v/>
      </c>
      <c r="I387" t="str">
        <f>TRIM(Funde_observations_osservazioni!AR390)</f>
        <v/>
      </c>
      <c r="J387" t="str">
        <f>TRIM(Funde_observations_osservazioni!AS390)</f>
        <v/>
      </c>
      <c r="K387" t="str">
        <f>IFERROR(VLOOKUP(Funde_observations_osservazioni!E390,Table31_Praezis[], 2, FALSE)&amp;"", "")</f>
        <v/>
      </c>
      <c r="L387" t="str">
        <f>TRIM(Funde_observations_osservazioni!AT390)</f>
        <v/>
      </c>
      <c r="M387" t="str">
        <f>TRIM(Funde_observations_osservazioni!F390)</f>
        <v/>
      </c>
      <c r="N387" t="str">
        <f>TRIM(Funde_observations_osservazioni!G390)</f>
        <v/>
      </c>
      <c r="O387" t="str">
        <f>TRIM(Funde_observations_osservazioni!H390)</f>
        <v/>
      </c>
      <c r="P387" s="161" t="str">
        <f>IF(Funde_observations_osservazioni!I390=0, "", TEXT(Funde_observations_osservazioni!I390,"dd/mm/yyyy"))</f>
        <v/>
      </c>
      <c r="Q387" t="str">
        <f>IFERROR(VLOOKUP(Funde_observations_osservazioni!J390,Table32_Datkante[],2,FALSE)&amp;"",  "")</f>
        <v/>
      </c>
      <c r="R387" t="str">
        <f>Funde_observations_osservazioni!K390&amp;""</f>
        <v/>
      </c>
      <c r="S387" t="str">
        <f>Funde_observations_osservazioni!L390&amp;""</f>
        <v/>
      </c>
      <c r="T387" t="str">
        <f>Funde_observations_osservazioni!N390&amp;""</f>
        <v/>
      </c>
      <c r="U387" t="str">
        <f>Funde_observations_osservazioni!O390&amp;""</f>
        <v/>
      </c>
      <c r="V387" t="str">
        <f>Funde_observations_osservazioni!P390&amp;""</f>
        <v/>
      </c>
      <c r="W387" t="str">
        <f ca="1">IFERROR(VLOOKUP(Funde_observations_osservazioni!V390,Table30_Delarze[],2,FALSE)&amp;"", "")</f>
        <v/>
      </c>
      <c r="X387" t="str">
        <f>IFERROR(VLOOKUP(Funde_observations_osservazioni!R390,Table6_Subgrob[],2,FALSE)&amp;"","")</f>
        <v/>
      </c>
      <c r="Y387" t="str">
        <f>IFERROR(VLOOKUP(Funde_observations_osservazioni!S390,#REF!,2,FALSE)&amp;"", "")</f>
        <v/>
      </c>
      <c r="Z387" t="str">
        <f ca="1">IFERROR(VLOOKUP(Funde_observations_osservazioni!W390,Table245_Host_tree[],2,FALSE)&amp;"", "")</f>
        <v/>
      </c>
      <c r="AA387" t="str">
        <f>TRIM(Funde_observations_osservazioni!X390)</f>
        <v/>
      </c>
      <c r="AB387" t="str">
        <f>TRIM(Funde_observations_osservazioni!Y390)</f>
        <v/>
      </c>
      <c r="AC387" t="str">
        <f ca="1">IFERROR(VLOOKUP(Funde_observations_osservazioni!T390,Holzabgr_mapping,2,FALSE)&amp;"", "")</f>
        <v/>
      </c>
      <c r="AD387" t="str">
        <f ca="1">IFERROR(VLOOKUP(Funde_observations_osservazioni!U390,Holzqual_mapping,2,FALSE)&amp;"", "")</f>
        <v/>
      </c>
      <c r="AE387" t="str">
        <f ca="1">IFERROR(VLOOKUP(Funde_observations_osservazioni!Z390,Table24_Near_tree[],2,FALSE)&amp;"", "")</f>
        <v/>
      </c>
      <c r="AF387" t="str">
        <f ca="1">IFERROR(VLOOKUP(Funde_observations_osservazioni!AA390,Table24_Near_tree[],2,FALSE)&amp;"", "")</f>
        <v/>
      </c>
      <c r="AG387" t="str">
        <f ca="1">IFERROR(VLOOKUP(Funde_observations_osservazioni!AB390,Table24_Near_tree[],2,FALSE)&amp;"", "")</f>
        <v/>
      </c>
      <c r="AH387" t="str">
        <f ca="1">IFERROR(VLOOKUP(Funde_observations_osservazioni!AC390,Anzfrk_mapping,2,FALSE)&amp;"", "")</f>
        <v/>
      </c>
      <c r="AI387" t="str">
        <f ca="1">IFERROR(VLOOKUP(Funde_observations_osservazioni!AD390,Sex_stage_mapping,2,FALSE)&amp;"", "")</f>
        <v/>
      </c>
      <c r="AJ387" t="str">
        <f ca="1">IFERROR(VLOOKUP(Funde_observations_osservazioni!AE390,Rust_spore_type_mapping,2,FALSE)&amp;"", "")</f>
        <v/>
      </c>
      <c r="AK387" t="str">
        <f>TRIM(Funde_observations_osservazioni!AU390)</f>
        <v/>
      </c>
      <c r="AL387" t="str">
        <f>TRIM( Funde_observations_osservazioni!AH390)</f>
        <v/>
      </c>
      <c r="AM387" t="str">
        <f>TRIM(Funde_observations_osservazioni!AI390)</f>
        <v/>
      </c>
      <c r="AN387" t="str">
        <f ca="1">IFERROR(VLOOKUP(Funde_observations_osservazioni!AG390,Table28_Herbaria[],2,FALSE)&amp;"", "")</f>
        <v/>
      </c>
      <c r="AO387" t="str">
        <f ca="1">IFERROR(VLOOKUP(Funde_observations_osservazioni!AF390,Beleg_mapping,2,FALSE)&amp;"","")</f>
        <v/>
      </c>
      <c r="AP387" t="str">
        <f>IFERROR(VLOOKUP(Funde_observations_osservazioni!AJ390,Tabelle10_literature[],2,FALSE)&amp;"", "")</f>
        <v/>
      </c>
      <c r="AQ387" t="str">
        <f>TRIM(Funde_observations_osservazioni!AV390)</f>
        <v/>
      </c>
      <c r="AR387" t="str">
        <f ca="1">IFERROR(VLOOKUP(Funde_observations_osservazioni!AK390,Rest_mapping,2,0)&amp;"","")</f>
        <v/>
      </c>
      <c r="AS387" t="str">
        <f ca="1">IFERROR(VLOOKUP(Funde_observations_osservazioni!AL390,Oeff_privat_mapping,2,0)&amp;"","")</f>
        <v/>
      </c>
      <c r="AT387" t="str">
        <f ca="1">IFERROR(VLOOKUP(Funde_observations_osservazioni!AM390,Namen_pub_mapping,2,0)&amp;"","")</f>
        <v/>
      </c>
    </row>
    <row r="388" spans="2:46" x14ac:dyDescent="0.45">
      <c r="B388" t="str">
        <f>TRIM(Funde_observations_osservazioni!B391)</f>
        <v/>
      </c>
      <c r="C388" t="str">
        <f>TRIM(Funde_observations_osservazioni!C391)</f>
        <v/>
      </c>
      <c r="D388" t="str">
        <f>TRIM(Funde_observations_osservazioni!D391)</f>
        <v/>
      </c>
      <c r="E388" t="str">
        <f>TRIM(Funde_observations_osservazioni!AN391)</f>
        <v/>
      </c>
      <c r="F388" t="str">
        <f>TRIM(Funde_observations_osservazioni!AO391)</f>
        <v/>
      </c>
      <c r="G388" t="str">
        <f>TRIM(Funde_observations_osservazioni!AP391)</f>
        <v/>
      </c>
      <c r="H388" t="str">
        <f>TRIM(Funde_observations_osservazioni!AQ391)</f>
        <v/>
      </c>
      <c r="I388" t="str">
        <f>TRIM(Funde_observations_osservazioni!AR391)</f>
        <v/>
      </c>
      <c r="J388" t="str">
        <f>TRIM(Funde_observations_osservazioni!AS391)</f>
        <v/>
      </c>
      <c r="K388" t="str">
        <f>IFERROR(VLOOKUP(Funde_observations_osservazioni!E391,Table31_Praezis[], 2, FALSE)&amp;"", "")</f>
        <v/>
      </c>
      <c r="L388" t="str">
        <f>TRIM(Funde_observations_osservazioni!AT391)</f>
        <v/>
      </c>
      <c r="M388" t="str">
        <f>TRIM(Funde_observations_osservazioni!F391)</f>
        <v/>
      </c>
      <c r="N388" t="str">
        <f>TRIM(Funde_observations_osservazioni!G391)</f>
        <v/>
      </c>
      <c r="O388" t="str">
        <f>TRIM(Funde_observations_osservazioni!H391)</f>
        <v/>
      </c>
      <c r="P388" s="161" t="str">
        <f>IF(Funde_observations_osservazioni!I391=0, "", TEXT(Funde_observations_osservazioni!I391,"dd/mm/yyyy"))</f>
        <v/>
      </c>
      <c r="Q388" t="str">
        <f>IFERROR(VLOOKUP(Funde_observations_osservazioni!J391,Table32_Datkante[],2,FALSE)&amp;"",  "")</f>
        <v/>
      </c>
      <c r="R388" t="str">
        <f>Funde_observations_osservazioni!K391&amp;""</f>
        <v/>
      </c>
      <c r="S388" t="str">
        <f>Funde_observations_osservazioni!L391&amp;""</f>
        <v/>
      </c>
      <c r="T388" t="str">
        <f>Funde_observations_osservazioni!N391&amp;""</f>
        <v/>
      </c>
      <c r="U388" t="str">
        <f>Funde_observations_osservazioni!O391&amp;""</f>
        <v/>
      </c>
      <c r="V388" t="str">
        <f>Funde_observations_osservazioni!P391&amp;""</f>
        <v/>
      </c>
      <c r="W388" t="str">
        <f ca="1">IFERROR(VLOOKUP(Funde_observations_osservazioni!V391,Table30_Delarze[],2,FALSE)&amp;"", "")</f>
        <v/>
      </c>
      <c r="X388" t="str">
        <f>IFERROR(VLOOKUP(Funde_observations_osservazioni!R391,Table6_Subgrob[],2,FALSE)&amp;"","")</f>
        <v/>
      </c>
      <c r="Y388" t="str">
        <f>IFERROR(VLOOKUP(Funde_observations_osservazioni!S391,#REF!,2,FALSE)&amp;"", "")</f>
        <v/>
      </c>
      <c r="Z388" t="str">
        <f ca="1">IFERROR(VLOOKUP(Funde_observations_osservazioni!W391,Table245_Host_tree[],2,FALSE)&amp;"", "")</f>
        <v/>
      </c>
      <c r="AA388" t="str">
        <f>TRIM(Funde_observations_osservazioni!X391)</f>
        <v/>
      </c>
      <c r="AB388" t="str">
        <f>TRIM(Funde_observations_osservazioni!Y391)</f>
        <v/>
      </c>
      <c r="AC388" t="str">
        <f ca="1">IFERROR(VLOOKUP(Funde_observations_osservazioni!T391,Holzabgr_mapping,2,FALSE)&amp;"", "")</f>
        <v/>
      </c>
      <c r="AD388" t="str">
        <f ca="1">IFERROR(VLOOKUP(Funde_observations_osservazioni!U391,Holzqual_mapping,2,FALSE)&amp;"", "")</f>
        <v/>
      </c>
      <c r="AE388" t="str">
        <f ca="1">IFERROR(VLOOKUP(Funde_observations_osservazioni!Z391,Table24_Near_tree[],2,FALSE)&amp;"", "")</f>
        <v/>
      </c>
      <c r="AF388" t="str">
        <f ca="1">IFERROR(VLOOKUP(Funde_observations_osservazioni!AA391,Table24_Near_tree[],2,FALSE)&amp;"", "")</f>
        <v/>
      </c>
      <c r="AG388" t="str">
        <f ca="1">IFERROR(VLOOKUP(Funde_observations_osservazioni!AB391,Table24_Near_tree[],2,FALSE)&amp;"", "")</f>
        <v/>
      </c>
      <c r="AH388" t="str">
        <f ca="1">IFERROR(VLOOKUP(Funde_observations_osservazioni!AC391,Anzfrk_mapping,2,FALSE)&amp;"", "")</f>
        <v/>
      </c>
      <c r="AI388" t="str">
        <f ca="1">IFERROR(VLOOKUP(Funde_observations_osservazioni!AD391,Sex_stage_mapping,2,FALSE)&amp;"", "")</f>
        <v/>
      </c>
      <c r="AJ388" t="str">
        <f ca="1">IFERROR(VLOOKUP(Funde_observations_osservazioni!AE391,Rust_spore_type_mapping,2,FALSE)&amp;"", "")</f>
        <v/>
      </c>
      <c r="AK388" t="str">
        <f>TRIM(Funde_observations_osservazioni!AU391)</f>
        <v/>
      </c>
      <c r="AL388" t="str">
        <f>TRIM( Funde_observations_osservazioni!AH391)</f>
        <v/>
      </c>
      <c r="AM388" t="str">
        <f>TRIM(Funde_observations_osservazioni!AI391)</f>
        <v/>
      </c>
      <c r="AN388" t="str">
        <f ca="1">IFERROR(VLOOKUP(Funde_observations_osservazioni!AG391,Table28_Herbaria[],2,FALSE)&amp;"", "")</f>
        <v/>
      </c>
      <c r="AO388" t="str">
        <f ca="1">IFERROR(VLOOKUP(Funde_observations_osservazioni!AF391,Beleg_mapping,2,FALSE)&amp;"","")</f>
        <v/>
      </c>
      <c r="AP388" t="str">
        <f>IFERROR(VLOOKUP(Funde_observations_osservazioni!AJ391,Tabelle10_literature[],2,FALSE)&amp;"", "")</f>
        <v/>
      </c>
      <c r="AQ388" t="str">
        <f>TRIM(Funde_observations_osservazioni!AV391)</f>
        <v/>
      </c>
      <c r="AR388" t="str">
        <f ca="1">IFERROR(VLOOKUP(Funde_observations_osservazioni!AK391,Rest_mapping,2,0)&amp;"","")</f>
        <v/>
      </c>
      <c r="AS388" t="str">
        <f ca="1">IFERROR(VLOOKUP(Funde_observations_osservazioni!AL391,Oeff_privat_mapping,2,0)&amp;"","")</f>
        <v/>
      </c>
      <c r="AT388" t="str">
        <f ca="1">IFERROR(VLOOKUP(Funde_observations_osservazioni!AM391,Namen_pub_mapping,2,0)&amp;"","")</f>
        <v/>
      </c>
    </row>
    <row r="389" spans="2:46" x14ac:dyDescent="0.45">
      <c r="B389" t="str">
        <f>TRIM(Funde_observations_osservazioni!B392)</f>
        <v/>
      </c>
      <c r="C389" t="str">
        <f>TRIM(Funde_observations_osservazioni!C392)</f>
        <v/>
      </c>
      <c r="D389" t="str">
        <f>TRIM(Funde_observations_osservazioni!D392)</f>
        <v/>
      </c>
      <c r="E389" t="str">
        <f>TRIM(Funde_observations_osservazioni!AN392)</f>
        <v/>
      </c>
      <c r="F389" t="str">
        <f>TRIM(Funde_observations_osservazioni!AO392)</f>
        <v/>
      </c>
      <c r="G389" t="str">
        <f>TRIM(Funde_observations_osservazioni!AP392)</f>
        <v/>
      </c>
      <c r="H389" t="str">
        <f>TRIM(Funde_observations_osservazioni!AQ392)</f>
        <v/>
      </c>
      <c r="I389" t="str">
        <f>TRIM(Funde_observations_osservazioni!AR392)</f>
        <v/>
      </c>
      <c r="J389" t="str">
        <f>TRIM(Funde_observations_osservazioni!AS392)</f>
        <v/>
      </c>
      <c r="K389" t="str">
        <f>IFERROR(VLOOKUP(Funde_observations_osservazioni!E392,Table31_Praezis[], 2, FALSE)&amp;"", "")</f>
        <v/>
      </c>
      <c r="L389" t="str">
        <f>TRIM(Funde_observations_osservazioni!AT392)</f>
        <v/>
      </c>
      <c r="M389" t="str">
        <f>TRIM(Funde_observations_osservazioni!F392)</f>
        <v/>
      </c>
      <c r="N389" t="str">
        <f>TRIM(Funde_observations_osservazioni!G392)</f>
        <v/>
      </c>
      <c r="O389" t="str">
        <f>TRIM(Funde_observations_osservazioni!H392)</f>
        <v/>
      </c>
      <c r="P389" s="161" t="str">
        <f>IF(Funde_observations_osservazioni!I392=0, "", TEXT(Funde_observations_osservazioni!I392,"dd/mm/yyyy"))</f>
        <v/>
      </c>
      <c r="Q389" t="str">
        <f>IFERROR(VLOOKUP(Funde_observations_osservazioni!J392,Table32_Datkante[],2,FALSE)&amp;"",  "")</f>
        <v/>
      </c>
      <c r="R389" t="str">
        <f>Funde_observations_osservazioni!K392&amp;""</f>
        <v/>
      </c>
      <c r="S389" t="str">
        <f>Funde_observations_osservazioni!L392&amp;""</f>
        <v/>
      </c>
      <c r="T389" t="str">
        <f>Funde_observations_osservazioni!N392&amp;""</f>
        <v/>
      </c>
      <c r="U389" t="str">
        <f>Funde_observations_osservazioni!O392&amp;""</f>
        <v/>
      </c>
      <c r="V389" t="str">
        <f>Funde_observations_osservazioni!P392&amp;""</f>
        <v/>
      </c>
      <c r="W389" t="str">
        <f ca="1">IFERROR(VLOOKUP(Funde_observations_osservazioni!V392,Table30_Delarze[],2,FALSE)&amp;"", "")</f>
        <v/>
      </c>
      <c r="X389" t="str">
        <f>IFERROR(VLOOKUP(Funde_observations_osservazioni!R392,Table6_Subgrob[],2,FALSE)&amp;"","")</f>
        <v/>
      </c>
      <c r="Y389" t="str">
        <f>IFERROR(VLOOKUP(Funde_observations_osservazioni!S392,#REF!,2,FALSE)&amp;"", "")</f>
        <v/>
      </c>
      <c r="Z389" t="str">
        <f ca="1">IFERROR(VLOOKUP(Funde_observations_osservazioni!W392,Table245_Host_tree[],2,FALSE)&amp;"", "")</f>
        <v/>
      </c>
      <c r="AA389" t="str">
        <f>TRIM(Funde_observations_osservazioni!X392)</f>
        <v/>
      </c>
      <c r="AB389" t="str">
        <f>TRIM(Funde_observations_osservazioni!Y392)</f>
        <v/>
      </c>
      <c r="AC389" t="str">
        <f ca="1">IFERROR(VLOOKUP(Funde_observations_osservazioni!T392,Holzabgr_mapping,2,FALSE)&amp;"", "")</f>
        <v/>
      </c>
      <c r="AD389" t="str">
        <f ca="1">IFERROR(VLOOKUP(Funde_observations_osservazioni!U392,Holzqual_mapping,2,FALSE)&amp;"", "")</f>
        <v/>
      </c>
      <c r="AE389" t="str">
        <f ca="1">IFERROR(VLOOKUP(Funde_observations_osservazioni!Z392,Table24_Near_tree[],2,FALSE)&amp;"", "")</f>
        <v/>
      </c>
      <c r="AF389" t="str">
        <f ca="1">IFERROR(VLOOKUP(Funde_observations_osservazioni!AA392,Table24_Near_tree[],2,FALSE)&amp;"", "")</f>
        <v/>
      </c>
      <c r="AG389" t="str">
        <f ca="1">IFERROR(VLOOKUP(Funde_observations_osservazioni!AB392,Table24_Near_tree[],2,FALSE)&amp;"", "")</f>
        <v/>
      </c>
      <c r="AH389" t="str">
        <f ca="1">IFERROR(VLOOKUP(Funde_observations_osservazioni!AC392,Anzfrk_mapping,2,FALSE)&amp;"", "")</f>
        <v/>
      </c>
      <c r="AI389" t="str">
        <f ca="1">IFERROR(VLOOKUP(Funde_observations_osservazioni!AD392,Sex_stage_mapping,2,FALSE)&amp;"", "")</f>
        <v/>
      </c>
      <c r="AJ389" t="str">
        <f ca="1">IFERROR(VLOOKUP(Funde_observations_osservazioni!AE392,Rust_spore_type_mapping,2,FALSE)&amp;"", "")</f>
        <v/>
      </c>
      <c r="AK389" t="str">
        <f>TRIM(Funde_observations_osservazioni!AU392)</f>
        <v/>
      </c>
      <c r="AL389" t="str">
        <f>TRIM( Funde_observations_osservazioni!AH392)</f>
        <v/>
      </c>
      <c r="AM389" t="str">
        <f>TRIM(Funde_observations_osservazioni!AI392)</f>
        <v/>
      </c>
      <c r="AN389" t="str">
        <f ca="1">IFERROR(VLOOKUP(Funde_observations_osservazioni!AG392,Table28_Herbaria[],2,FALSE)&amp;"", "")</f>
        <v/>
      </c>
      <c r="AO389" t="str">
        <f ca="1">IFERROR(VLOOKUP(Funde_observations_osservazioni!AF392,Beleg_mapping,2,FALSE)&amp;"","")</f>
        <v/>
      </c>
      <c r="AP389" t="str">
        <f>IFERROR(VLOOKUP(Funde_observations_osservazioni!AJ392,Tabelle10_literature[],2,FALSE)&amp;"", "")</f>
        <v/>
      </c>
      <c r="AQ389" t="str">
        <f>TRIM(Funde_observations_osservazioni!AV392)</f>
        <v/>
      </c>
      <c r="AR389" t="str">
        <f ca="1">IFERROR(VLOOKUP(Funde_observations_osservazioni!AK392,Rest_mapping,2,0)&amp;"","")</f>
        <v/>
      </c>
      <c r="AS389" t="str">
        <f ca="1">IFERROR(VLOOKUP(Funde_observations_osservazioni!AL392,Oeff_privat_mapping,2,0)&amp;"","")</f>
        <v/>
      </c>
      <c r="AT389" t="str">
        <f ca="1">IFERROR(VLOOKUP(Funde_observations_osservazioni!AM392,Namen_pub_mapping,2,0)&amp;"","")</f>
        <v/>
      </c>
    </row>
    <row r="390" spans="2:46" x14ac:dyDescent="0.45">
      <c r="B390" t="str">
        <f>TRIM(Funde_observations_osservazioni!B393)</f>
        <v/>
      </c>
      <c r="C390" t="str">
        <f>TRIM(Funde_observations_osservazioni!C393)</f>
        <v/>
      </c>
      <c r="D390" t="str">
        <f>TRIM(Funde_observations_osservazioni!D393)</f>
        <v/>
      </c>
      <c r="E390" t="str">
        <f>TRIM(Funde_observations_osservazioni!AN393)</f>
        <v/>
      </c>
      <c r="F390" t="str">
        <f>TRIM(Funde_observations_osservazioni!AO393)</f>
        <v/>
      </c>
      <c r="G390" t="str">
        <f>TRIM(Funde_observations_osservazioni!AP393)</f>
        <v/>
      </c>
      <c r="H390" t="str">
        <f>TRIM(Funde_observations_osservazioni!AQ393)</f>
        <v/>
      </c>
      <c r="I390" t="str">
        <f>TRIM(Funde_observations_osservazioni!AR393)</f>
        <v/>
      </c>
      <c r="J390" t="str">
        <f>TRIM(Funde_observations_osservazioni!AS393)</f>
        <v/>
      </c>
      <c r="K390" t="str">
        <f>IFERROR(VLOOKUP(Funde_observations_osservazioni!E393,Table31_Praezis[], 2, FALSE)&amp;"", "")</f>
        <v/>
      </c>
      <c r="L390" t="str">
        <f>TRIM(Funde_observations_osservazioni!AT393)</f>
        <v/>
      </c>
      <c r="M390" t="str">
        <f>TRIM(Funde_observations_osservazioni!F393)</f>
        <v/>
      </c>
      <c r="N390" t="str">
        <f>TRIM(Funde_observations_osservazioni!G393)</f>
        <v/>
      </c>
      <c r="O390" t="str">
        <f>TRIM(Funde_observations_osservazioni!H393)</f>
        <v/>
      </c>
      <c r="P390" s="161" t="str">
        <f>IF(Funde_observations_osservazioni!I393=0, "", TEXT(Funde_observations_osservazioni!I393,"dd/mm/yyyy"))</f>
        <v/>
      </c>
      <c r="Q390" t="str">
        <f>IFERROR(VLOOKUP(Funde_observations_osservazioni!J393,Table32_Datkante[],2,FALSE)&amp;"",  "")</f>
        <v/>
      </c>
      <c r="R390" t="str">
        <f>Funde_observations_osservazioni!K393&amp;""</f>
        <v/>
      </c>
      <c r="S390" t="str">
        <f>Funde_observations_osservazioni!L393&amp;""</f>
        <v/>
      </c>
      <c r="T390" t="str">
        <f>Funde_observations_osservazioni!N393&amp;""</f>
        <v/>
      </c>
      <c r="U390" t="str">
        <f>Funde_observations_osservazioni!O393&amp;""</f>
        <v/>
      </c>
      <c r="V390" t="str">
        <f>Funde_observations_osservazioni!P393&amp;""</f>
        <v/>
      </c>
      <c r="W390" t="str">
        <f ca="1">IFERROR(VLOOKUP(Funde_observations_osservazioni!V393,Table30_Delarze[],2,FALSE)&amp;"", "")</f>
        <v/>
      </c>
      <c r="X390" t="str">
        <f>IFERROR(VLOOKUP(Funde_observations_osservazioni!R393,Table6_Subgrob[],2,FALSE)&amp;"","")</f>
        <v/>
      </c>
      <c r="Y390" t="str">
        <f>IFERROR(VLOOKUP(Funde_observations_osservazioni!S393,#REF!,2,FALSE)&amp;"", "")</f>
        <v/>
      </c>
      <c r="Z390" t="str">
        <f ca="1">IFERROR(VLOOKUP(Funde_observations_osservazioni!W393,Table245_Host_tree[],2,FALSE)&amp;"", "")</f>
        <v/>
      </c>
      <c r="AA390" t="str">
        <f>TRIM(Funde_observations_osservazioni!X393)</f>
        <v/>
      </c>
      <c r="AB390" t="str">
        <f>TRIM(Funde_observations_osservazioni!Y393)</f>
        <v/>
      </c>
      <c r="AC390" t="str">
        <f ca="1">IFERROR(VLOOKUP(Funde_observations_osservazioni!T393,Holzabgr_mapping,2,FALSE)&amp;"", "")</f>
        <v/>
      </c>
      <c r="AD390" t="str">
        <f ca="1">IFERROR(VLOOKUP(Funde_observations_osservazioni!U393,Holzqual_mapping,2,FALSE)&amp;"", "")</f>
        <v/>
      </c>
      <c r="AE390" t="str">
        <f ca="1">IFERROR(VLOOKUP(Funde_observations_osservazioni!Z393,Table24_Near_tree[],2,FALSE)&amp;"", "")</f>
        <v/>
      </c>
      <c r="AF390" t="str">
        <f ca="1">IFERROR(VLOOKUP(Funde_observations_osservazioni!AA393,Table24_Near_tree[],2,FALSE)&amp;"", "")</f>
        <v/>
      </c>
      <c r="AG390" t="str">
        <f ca="1">IFERROR(VLOOKUP(Funde_observations_osservazioni!AB393,Table24_Near_tree[],2,FALSE)&amp;"", "")</f>
        <v/>
      </c>
      <c r="AH390" t="str">
        <f ca="1">IFERROR(VLOOKUP(Funde_observations_osservazioni!AC393,Anzfrk_mapping,2,FALSE)&amp;"", "")</f>
        <v/>
      </c>
      <c r="AI390" t="str">
        <f ca="1">IFERROR(VLOOKUP(Funde_observations_osservazioni!AD393,Sex_stage_mapping,2,FALSE)&amp;"", "")</f>
        <v/>
      </c>
      <c r="AJ390" t="str">
        <f ca="1">IFERROR(VLOOKUP(Funde_observations_osservazioni!AE393,Rust_spore_type_mapping,2,FALSE)&amp;"", "")</f>
        <v/>
      </c>
      <c r="AK390" t="str">
        <f>TRIM(Funde_observations_osservazioni!AU393)</f>
        <v/>
      </c>
      <c r="AL390" t="str">
        <f>TRIM( Funde_observations_osservazioni!AH393)</f>
        <v/>
      </c>
      <c r="AM390" t="str">
        <f>TRIM(Funde_observations_osservazioni!AI393)</f>
        <v/>
      </c>
      <c r="AN390" t="str">
        <f ca="1">IFERROR(VLOOKUP(Funde_observations_osservazioni!AG393,Table28_Herbaria[],2,FALSE)&amp;"", "")</f>
        <v/>
      </c>
      <c r="AO390" t="str">
        <f ca="1">IFERROR(VLOOKUP(Funde_observations_osservazioni!AF393,Beleg_mapping,2,FALSE)&amp;"","")</f>
        <v/>
      </c>
      <c r="AP390" t="str">
        <f>IFERROR(VLOOKUP(Funde_observations_osservazioni!AJ393,Tabelle10_literature[],2,FALSE)&amp;"", "")</f>
        <v/>
      </c>
      <c r="AQ390" t="str">
        <f>TRIM(Funde_observations_osservazioni!AV393)</f>
        <v/>
      </c>
      <c r="AR390" t="str">
        <f ca="1">IFERROR(VLOOKUP(Funde_observations_osservazioni!AK393,Rest_mapping,2,0)&amp;"","")</f>
        <v/>
      </c>
      <c r="AS390" t="str">
        <f ca="1">IFERROR(VLOOKUP(Funde_observations_osservazioni!AL393,Oeff_privat_mapping,2,0)&amp;"","")</f>
        <v/>
      </c>
      <c r="AT390" t="str">
        <f ca="1">IFERROR(VLOOKUP(Funde_observations_osservazioni!AM393,Namen_pub_mapping,2,0)&amp;"","")</f>
        <v/>
      </c>
    </row>
    <row r="391" spans="2:46" x14ac:dyDescent="0.45">
      <c r="B391" t="str">
        <f>TRIM(Funde_observations_osservazioni!B394)</f>
        <v/>
      </c>
      <c r="C391" t="str">
        <f>TRIM(Funde_observations_osservazioni!C394)</f>
        <v/>
      </c>
      <c r="D391" t="str">
        <f>TRIM(Funde_observations_osservazioni!D394)</f>
        <v/>
      </c>
      <c r="E391" t="str">
        <f>TRIM(Funde_observations_osservazioni!AN394)</f>
        <v/>
      </c>
      <c r="F391" t="str">
        <f>TRIM(Funde_observations_osservazioni!AO394)</f>
        <v/>
      </c>
      <c r="G391" t="str">
        <f>TRIM(Funde_observations_osservazioni!AP394)</f>
        <v/>
      </c>
      <c r="H391" t="str">
        <f>TRIM(Funde_observations_osservazioni!AQ394)</f>
        <v/>
      </c>
      <c r="I391" t="str">
        <f>TRIM(Funde_observations_osservazioni!AR394)</f>
        <v/>
      </c>
      <c r="J391" t="str">
        <f>TRIM(Funde_observations_osservazioni!AS394)</f>
        <v/>
      </c>
      <c r="K391" t="str">
        <f>IFERROR(VLOOKUP(Funde_observations_osservazioni!E394,Table31_Praezis[], 2, FALSE)&amp;"", "")</f>
        <v/>
      </c>
      <c r="L391" t="str">
        <f>TRIM(Funde_observations_osservazioni!AT394)</f>
        <v/>
      </c>
      <c r="M391" t="str">
        <f>TRIM(Funde_observations_osservazioni!F394)</f>
        <v/>
      </c>
      <c r="N391" t="str">
        <f>TRIM(Funde_observations_osservazioni!G394)</f>
        <v/>
      </c>
      <c r="O391" t="str">
        <f>TRIM(Funde_observations_osservazioni!H394)</f>
        <v/>
      </c>
      <c r="P391" s="161" t="str">
        <f>IF(Funde_observations_osservazioni!I394=0, "", TEXT(Funde_observations_osservazioni!I394,"dd/mm/yyyy"))</f>
        <v/>
      </c>
      <c r="Q391" t="str">
        <f>IFERROR(VLOOKUP(Funde_observations_osservazioni!J394,Table32_Datkante[],2,FALSE)&amp;"",  "")</f>
        <v/>
      </c>
      <c r="R391" t="str">
        <f>Funde_observations_osservazioni!K394&amp;""</f>
        <v/>
      </c>
      <c r="S391" t="str">
        <f>Funde_observations_osservazioni!L394&amp;""</f>
        <v/>
      </c>
      <c r="T391" t="str">
        <f>Funde_observations_osservazioni!N394&amp;""</f>
        <v/>
      </c>
      <c r="U391" t="str">
        <f>Funde_observations_osservazioni!O394&amp;""</f>
        <v/>
      </c>
      <c r="V391" t="str">
        <f>Funde_observations_osservazioni!P394&amp;""</f>
        <v/>
      </c>
      <c r="W391" t="str">
        <f ca="1">IFERROR(VLOOKUP(Funde_observations_osservazioni!V394,Table30_Delarze[],2,FALSE)&amp;"", "")</f>
        <v/>
      </c>
      <c r="X391" t="str">
        <f>IFERROR(VLOOKUP(Funde_observations_osservazioni!R394,Table6_Subgrob[],2,FALSE)&amp;"","")</f>
        <v/>
      </c>
      <c r="Y391" t="str">
        <f>IFERROR(VLOOKUP(Funde_observations_osservazioni!S394,#REF!,2,FALSE)&amp;"", "")</f>
        <v/>
      </c>
      <c r="Z391" t="str">
        <f ca="1">IFERROR(VLOOKUP(Funde_observations_osservazioni!W394,Table245_Host_tree[],2,FALSE)&amp;"", "")</f>
        <v/>
      </c>
      <c r="AA391" t="str">
        <f>TRIM(Funde_observations_osservazioni!X394)</f>
        <v/>
      </c>
      <c r="AB391" t="str">
        <f>TRIM(Funde_observations_osservazioni!Y394)</f>
        <v/>
      </c>
      <c r="AC391" t="str">
        <f ca="1">IFERROR(VLOOKUP(Funde_observations_osservazioni!T394,Holzabgr_mapping,2,FALSE)&amp;"", "")</f>
        <v/>
      </c>
      <c r="AD391" t="str">
        <f ca="1">IFERROR(VLOOKUP(Funde_observations_osservazioni!U394,Holzqual_mapping,2,FALSE)&amp;"", "")</f>
        <v/>
      </c>
      <c r="AE391" t="str">
        <f ca="1">IFERROR(VLOOKUP(Funde_observations_osservazioni!Z394,Table24_Near_tree[],2,FALSE)&amp;"", "")</f>
        <v/>
      </c>
      <c r="AF391" t="str">
        <f ca="1">IFERROR(VLOOKUP(Funde_observations_osservazioni!AA394,Table24_Near_tree[],2,FALSE)&amp;"", "")</f>
        <v/>
      </c>
      <c r="AG391" t="str">
        <f ca="1">IFERROR(VLOOKUP(Funde_observations_osservazioni!AB394,Table24_Near_tree[],2,FALSE)&amp;"", "")</f>
        <v/>
      </c>
      <c r="AH391" t="str">
        <f ca="1">IFERROR(VLOOKUP(Funde_observations_osservazioni!AC394,Anzfrk_mapping,2,FALSE)&amp;"", "")</f>
        <v/>
      </c>
      <c r="AI391" t="str">
        <f ca="1">IFERROR(VLOOKUP(Funde_observations_osservazioni!AD394,Sex_stage_mapping,2,FALSE)&amp;"", "")</f>
        <v/>
      </c>
      <c r="AJ391" t="str">
        <f ca="1">IFERROR(VLOOKUP(Funde_observations_osservazioni!AE394,Rust_spore_type_mapping,2,FALSE)&amp;"", "")</f>
        <v/>
      </c>
      <c r="AK391" t="str">
        <f>TRIM(Funde_observations_osservazioni!AU394)</f>
        <v/>
      </c>
      <c r="AL391" t="str">
        <f>TRIM( Funde_observations_osservazioni!AH394)</f>
        <v/>
      </c>
      <c r="AM391" t="str">
        <f>TRIM(Funde_observations_osservazioni!AI394)</f>
        <v/>
      </c>
      <c r="AN391" t="str">
        <f ca="1">IFERROR(VLOOKUP(Funde_observations_osservazioni!AG394,Table28_Herbaria[],2,FALSE)&amp;"", "")</f>
        <v/>
      </c>
      <c r="AO391" t="str">
        <f ca="1">IFERROR(VLOOKUP(Funde_observations_osservazioni!AF394,Beleg_mapping,2,FALSE)&amp;"","")</f>
        <v/>
      </c>
      <c r="AP391" t="str">
        <f>IFERROR(VLOOKUP(Funde_observations_osservazioni!AJ394,Tabelle10_literature[],2,FALSE)&amp;"", "")</f>
        <v/>
      </c>
      <c r="AQ391" t="str">
        <f>TRIM(Funde_observations_osservazioni!AV394)</f>
        <v/>
      </c>
      <c r="AR391" t="str">
        <f ca="1">IFERROR(VLOOKUP(Funde_observations_osservazioni!AK394,Rest_mapping,2,0)&amp;"","")</f>
        <v/>
      </c>
      <c r="AS391" t="str">
        <f ca="1">IFERROR(VLOOKUP(Funde_observations_osservazioni!AL394,Oeff_privat_mapping,2,0)&amp;"","")</f>
        <v/>
      </c>
      <c r="AT391" t="str">
        <f ca="1">IFERROR(VLOOKUP(Funde_observations_osservazioni!AM394,Namen_pub_mapping,2,0)&amp;"","")</f>
        <v/>
      </c>
    </row>
    <row r="392" spans="2:46" x14ac:dyDescent="0.45">
      <c r="B392" t="str">
        <f>TRIM(Funde_observations_osservazioni!B395)</f>
        <v/>
      </c>
      <c r="C392" t="str">
        <f>TRIM(Funde_observations_osservazioni!C395)</f>
        <v/>
      </c>
      <c r="D392" t="str">
        <f>TRIM(Funde_observations_osservazioni!D395)</f>
        <v/>
      </c>
      <c r="E392" t="str">
        <f>TRIM(Funde_observations_osservazioni!AN395)</f>
        <v/>
      </c>
      <c r="F392" t="str">
        <f>TRIM(Funde_observations_osservazioni!AO395)</f>
        <v/>
      </c>
      <c r="G392" t="str">
        <f>TRIM(Funde_observations_osservazioni!AP395)</f>
        <v/>
      </c>
      <c r="H392" t="str">
        <f>TRIM(Funde_observations_osservazioni!AQ395)</f>
        <v/>
      </c>
      <c r="I392" t="str">
        <f>TRIM(Funde_observations_osservazioni!AR395)</f>
        <v/>
      </c>
      <c r="J392" t="str">
        <f>TRIM(Funde_observations_osservazioni!AS395)</f>
        <v/>
      </c>
      <c r="K392" t="str">
        <f>IFERROR(VLOOKUP(Funde_observations_osservazioni!E395,Table31_Praezis[], 2, FALSE)&amp;"", "")</f>
        <v/>
      </c>
      <c r="L392" t="str">
        <f>TRIM(Funde_observations_osservazioni!AT395)</f>
        <v/>
      </c>
      <c r="M392" t="str">
        <f>TRIM(Funde_observations_osservazioni!F395)</f>
        <v/>
      </c>
      <c r="N392" t="str">
        <f>TRIM(Funde_observations_osservazioni!G395)</f>
        <v/>
      </c>
      <c r="O392" t="str">
        <f>TRIM(Funde_observations_osservazioni!H395)</f>
        <v/>
      </c>
      <c r="P392" s="161" t="str">
        <f>IF(Funde_observations_osservazioni!I395=0, "", TEXT(Funde_observations_osservazioni!I395,"dd/mm/yyyy"))</f>
        <v/>
      </c>
      <c r="Q392" t="str">
        <f>IFERROR(VLOOKUP(Funde_observations_osservazioni!J395,Table32_Datkante[],2,FALSE)&amp;"",  "")</f>
        <v/>
      </c>
      <c r="R392" t="str">
        <f>Funde_observations_osservazioni!K395&amp;""</f>
        <v/>
      </c>
      <c r="S392" t="str">
        <f>Funde_observations_osservazioni!L395&amp;""</f>
        <v/>
      </c>
      <c r="T392" t="str">
        <f>Funde_observations_osservazioni!N395&amp;""</f>
        <v/>
      </c>
      <c r="U392" t="str">
        <f>Funde_observations_osservazioni!O395&amp;""</f>
        <v/>
      </c>
      <c r="V392" t="str">
        <f>Funde_observations_osservazioni!P395&amp;""</f>
        <v/>
      </c>
      <c r="W392" t="str">
        <f ca="1">IFERROR(VLOOKUP(Funde_observations_osservazioni!V395,Table30_Delarze[],2,FALSE)&amp;"", "")</f>
        <v/>
      </c>
      <c r="X392" t="str">
        <f>IFERROR(VLOOKUP(Funde_observations_osservazioni!R395,Table6_Subgrob[],2,FALSE)&amp;"","")</f>
        <v/>
      </c>
      <c r="Y392" t="str">
        <f>IFERROR(VLOOKUP(Funde_observations_osservazioni!S395,#REF!,2,FALSE)&amp;"", "")</f>
        <v/>
      </c>
      <c r="Z392" t="str">
        <f ca="1">IFERROR(VLOOKUP(Funde_observations_osservazioni!W395,Table245_Host_tree[],2,FALSE)&amp;"", "")</f>
        <v/>
      </c>
      <c r="AA392" t="str">
        <f>TRIM(Funde_observations_osservazioni!X395)</f>
        <v/>
      </c>
      <c r="AB392" t="str">
        <f>TRIM(Funde_observations_osservazioni!Y395)</f>
        <v/>
      </c>
      <c r="AC392" t="str">
        <f ca="1">IFERROR(VLOOKUP(Funde_observations_osservazioni!T395,Holzabgr_mapping,2,FALSE)&amp;"", "")</f>
        <v/>
      </c>
      <c r="AD392" t="str">
        <f ca="1">IFERROR(VLOOKUP(Funde_observations_osservazioni!U395,Holzqual_mapping,2,FALSE)&amp;"", "")</f>
        <v/>
      </c>
      <c r="AE392" t="str">
        <f ca="1">IFERROR(VLOOKUP(Funde_observations_osservazioni!Z395,Table24_Near_tree[],2,FALSE)&amp;"", "")</f>
        <v/>
      </c>
      <c r="AF392" t="str">
        <f ca="1">IFERROR(VLOOKUP(Funde_observations_osservazioni!AA395,Table24_Near_tree[],2,FALSE)&amp;"", "")</f>
        <v/>
      </c>
      <c r="AG392" t="str">
        <f ca="1">IFERROR(VLOOKUP(Funde_observations_osservazioni!AB395,Table24_Near_tree[],2,FALSE)&amp;"", "")</f>
        <v/>
      </c>
      <c r="AH392" t="str">
        <f ca="1">IFERROR(VLOOKUP(Funde_observations_osservazioni!AC395,Anzfrk_mapping,2,FALSE)&amp;"", "")</f>
        <v/>
      </c>
      <c r="AI392" t="str">
        <f ca="1">IFERROR(VLOOKUP(Funde_observations_osservazioni!AD395,Sex_stage_mapping,2,FALSE)&amp;"", "")</f>
        <v/>
      </c>
      <c r="AJ392" t="str">
        <f ca="1">IFERROR(VLOOKUP(Funde_observations_osservazioni!AE395,Rust_spore_type_mapping,2,FALSE)&amp;"", "")</f>
        <v/>
      </c>
      <c r="AK392" t="str">
        <f>TRIM(Funde_observations_osservazioni!AU395)</f>
        <v/>
      </c>
      <c r="AL392" t="str">
        <f>TRIM( Funde_observations_osservazioni!AH395)</f>
        <v/>
      </c>
      <c r="AM392" t="str">
        <f>TRIM(Funde_observations_osservazioni!AI395)</f>
        <v/>
      </c>
      <c r="AN392" t="str">
        <f ca="1">IFERROR(VLOOKUP(Funde_observations_osservazioni!AG395,Table28_Herbaria[],2,FALSE)&amp;"", "")</f>
        <v/>
      </c>
      <c r="AO392" t="str">
        <f ca="1">IFERROR(VLOOKUP(Funde_observations_osservazioni!AF395,Beleg_mapping,2,FALSE)&amp;"","")</f>
        <v/>
      </c>
      <c r="AP392" t="str">
        <f>IFERROR(VLOOKUP(Funde_observations_osservazioni!AJ395,Tabelle10_literature[],2,FALSE)&amp;"", "")</f>
        <v/>
      </c>
      <c r="AQ392" t="str">
        <f>TRIM(Funde_observations_osservazioni!AV395)</f>
        <v/>
      </c>
      <c r="AR392" t="str">
        <f ca="1">IFERROR(VLOOKUP(Funde_observations_osservazioni!AK395,Rest_mapping,2,0)&amp;"","")</f>
        <v/>
      </c>
      <c r="AS392" t="str">
        <f ca="1">IFERROR(VLOOKUP(Funde_observations_osservazioni!AL395,Oeff_privat_mapping,2,0)&amp;"","")</f>
        <v/>
      </c>
      <c r="AT392" t="str">
        <f ca="1">IFERROR(VLOOKUP(Funde_observations_osservazioni!AM395,Namen_pub_mapping,2,0)&amp;"","")</f>
        <v/>
      </c>
    </row>
    <row r="393" spans="2:46" x14ac:dyDescent="0.45">
      <c r="B393" t="str">
        <f>TRIM(Funde_observations_osservazioni!B396)</f>
        <v/>
      </c>
      <c r="C393" t="str">
        <f>TRIM(Funde_observations_osservazioni!C396)</f>
        <v/>
      </c>
      <c r="D393" t="str">
        <f>TRIM(Funde_observations_osservazioni!D396)</f>
        <v/>
      </c>
      <c r="E393" t="str">
        <f>TRIM(Funde_observations_osservazioni!AN396)</f>
        <v/>
      </c>
      <c r="F393" t="str">
        <f>TRIM(Funde_observations_osservazioni!AO396)</f>
        <v/>
      </c>
      <c r="G393" t="str">
        <f>TRIM(Funde_observations_osservazioni!AP396)</f>
        <v/>
      </c>
      <c r="H393" t="str">
        <f>TRIM(Funde_observations_osservazioni!AQ396)</f>
        <v/>
      </c>
      <c r="I393" t="str">
        <f>TRIM(Funde_observations_osservazioni!AR396)</f>
        <v/>
      </c>
      <c r="J393" t="str">
        <f>TRIM(Funde_observations_osservazioni!AS396)</f>
        <v/>
      </c>
      <c r="K393" t="str">
        <f>IFERROR(VLOOKUP(Funde_observations_osservazioni!E396,Table31_Praezis[], 2, FALSE)&amp;"", "")</f>
        <v/>
      </c>
      <c r="L393" t="str">
        <f>TRIM(Funde_observations_osservazioni!AT396)</f>
        <v/>
      </c>
      <c r="M393" t="str">
        <f>TRIM(Funde_observations_osservazioni!F396)</f>
        <v/>
      </c>
      <c r="N393" t="str">
        <f>TRIM(Funde_observations_osservazioni!G396)</f>
        <v/>
      </c>
      <c r="O393" t="str">
        <f>TRIM(Funde_observations_osservazioni!H396)</f>
        <v/>
      </c>
      <c r="P393" s="161" t="str">
        <f>IF(Funde_observations_osservazioni!I396=0, "", TEXT(Funde_observations_osservazioni!I396,"dd/mm/yyyy"))</f>
        <v/>
      </c>
      <c r="Q393" t="str">
        <f>IFERROR(VLOOKUP(Funde_observations_osservazioni!J396,Table32_Datkante[],2,FALSE)&amp;"",  "")</f>
        <v/>
      </c>
      <c r="R393" t="str">
        <f>Funde_observations_osservazioni!K396&amp;""</f>
        <v/>
      </c>
      <c r="S393" t="str">
        <f>Funde_observations_osservazioni!L396&amp;""</f>
        <v/>
      </c>
      <c r="T393" t="str">
        <f>Funde_observations_osservazioni!N396&amp;""</f>
        <v/>
      </c>
      <c r="U393" t="str">
        <f>Funde_observations_osservazioni!O396&amp;""</f>
        <v/>
      </c>
      <c r="V393" t="str">
        <f>Funde_observations_osservazioni!P396&amp;""</f>
        <v/>
      </c>
      <c r="W393" t="str">
        <f ca="1">IFERROR(VLOOKUP(Funde_observations_osservazioni!V396,Table30_Delarze[],2,FALSE)&amp;"", "")</f>
        <v/>
      </c>
      <c r="X393" t="str">
        <f>IFERROR(VLOOKUP(Funde_observations_osservazioni!R396,Table6_Subgrob[],2,FALSE)&amp;"","")</f>
        <v/>
      </c>
      <c r="Y393" t="str">
        <f>IFERROR(VLOOKUP(Funde_observations_osservazioni!S396,#REF!,2,FALSE)&amp;"", "")</f>
        <v/>
      </c>
      <c r="Z393" t="str">
        <f ca="1">IFERROR(VLOOKUP(Funde_observations_osservazioni!W396,Table245_Host_tree[],2,FALSE)&amp;"", "")</f>
        <v/>
      </c>
      <c r="AA393" t="str">
        <f>TRIM(Funde_observations_osservazioni!X396)</f>
        <v/>
      </c>
      <c r="AB393" t="str">
        <f>TRIM(Funde_observations_osservazioni!Y396)</f>
        <v/>
      </c>
      <c r="AC393" t="str">
        <f ca="1">IFERROR(VLOOKUP(Funde_observations_osservazioni!T396,Holzabgr_mapping,2,FALSE)&amp;"", "")</f>
        <v/>
      </c>
      <c r="AD393" t="str">
        <f ca="1">IFERROR(VLOOKUP(Funde_observations_osservazioni!U396,Holzqual_mapping,2,FALSE)&amp;"", "")</f>
        <v/>
      </c>
      <c r="AE393" t="str">
        <f ca="1">IFERROR(VLOOKUP(Funde_observations_osservazioni!Z396,Table24_Near_tree[],2,FALSE)&amp;"", "")</f>
        <v/>
      </c>
      <c r="AF393" t="str">
        <f ca="1">IFERROR(VLOOKUP(Funde_observations_osservazioni!AA396,Table24_Near_tree[],2,FALSE)&amp;"", "")</f>
        <v/>
      </c>
      <c r="AG393" t="str">
        <f ca="1">IFERROR(VLOOKUP(Funde_observations_osservazioni!AB396,Table24_Near_tree[],2,FALSE)&amp;"", "")</f>
        <v/>
      </c>
      <c r="AH393" t="str">
        <f ca="1">IFERROR(VLOOKUP(Funde_observations_osservazioni!AC396,Anzfrk_mapping,2,FALSE)&amp;"", "")</f>
        <v/>
      </c>
      <c r="AI393" t="str">
        <f ca="1">IFERROR(VLOOKUP(Funde_observations_osservazioni!AD396,Sex_stage_mapping,2,FALSE)&amp;"", "")</f>
        <v/>
      </c>
      <c r="AJ393" t="str">
        <f ca="1">IFERROR(VLOOKUP(Funde_observations_osservazioni!AE396,Rust_spore_type_mapping,2,FALSE)&amp;"", "")</f>
        <v/>
      </c>
      <c r="AK393" t="str">
        <f>TRIM(Funde_observations_osservazioni!AU396)</f>
        <v/>
      </c>
      <c r="AL393" t="str">
        <f>TRIM( Funde_observations_osservazioni!AH396)</f>
        <v/>
      </c>
      <c r="AM393" t="str">
        <f>TRIM(Funde_observations_osservazioni!AI396)</f>
        <v/>
      </c>
      <c r="AN393" t="str">
        <f ca="1">IFERROR(VLOOKUP(Funde_observations_osservazioni!AG396,Table28_Herbaria[],2,FALSE)&amp;"", "")</f>
        <v/>
      </c>
      <c r="AO393" t="str">
        <f ca="1">IFERROR(VLOOKUP(Funde_observations_osservazioni!AF396,Beleg_mapping,2,FALSE)&amp;"","")</f>
        <v/>
      </c>
      <c r="AP393" t="str">
        <f>IFERROR(VLOOKUP(Funde_observations_osservazioni!AJ396,Tabelle10_literature[],2,FALSE)&amp;"", "")</f>
        <v/>
      </c>
      <c r="AQ393" t="str">
        <f>TRIM(Funde_observations_osservazioni!AV396)</f>
        <v/>
      </c>
      <c r="AR393" t="str">
        <f ca="1">IFERROR(VLOOKUP(Funde_observations_osservazioni!AK396,Rest_mapping,2,0)&amp;"","")</f>
        <v/>
      </c>
      <c r="AS393" t="str">
        <f ca="1">IFERROR(VLOOKUP(Funde_observations_osservazioni!AL396,Oeff_privat_mapping,2,0)&amp;"","")</f>
        <v/>
      </c>
      <c r="AT393" t="str">
        <f ca="1">IFERROR(VLOOKUP(Funde_observations_osservazioni!AM396,Namen_pub_mapping,2,0)&amp;"","")</f>
        <v/>
      </c>
    </row>
    <row r="394" spans="2:46" x14ac:dyDescent="0.45">
      <c r="B394" t="str">
        <f>TRIM(Funde_observations_osservazioni!B397)</f>
        <v/>
      </c>
      <c r="C394" t="str">
        <f>TRIM(Funde_observations_osservazioni!C397)</f>
        <v/>
      </c>
      <c r="D394" t="str">
        <f>TRIM(Funde_observations_osservazioni!D397)</f>
        <v/>
      </c>
      <c r="E394" t="str">
        <f>TRIM(Funde_observations_osservazioni!AN397)</f>
        <v/>
      </c>
      <c r="F394" t="str">
        <f>TRIM(Funde_observations_osservazioni!AO397)</f>
        <v/>
      </c>
      <c r="G394" t="str">
        <f>TRIM(Funde_observations_osservazioni!AP397)</f>
        <v/>
      </c>
      <c r="H394" t="str">
        <f>TRIM(Funde_observations_osservazioni!AQ397)</f>
        <v/>
      </c>
      <c r="I394" t="str">
        <f>TRIM(Funde_observations_osservazioni!AR397)</f>
        <v/>
      </c>
      <c r="J394" t="str">
        <f>TRIM(Funde_observations_osservazioni!AS397)</f>
        <v/>
      </c>
      <c r="K394" t="str">
        <f>IFERROR(VLOOKUP(Funde_observations_osservazioni!E397,Table31_Praezis[], 2, FALSE)&amp;"", "")</f>
        <v/>
      </c>
      <c r="L394" t="str">
        <f>TRIM(Funde_observations_osservazioni!AT397)</f>
        <v/>
      </c>
      <c r="M394" t="str">
        <f>TRIM(Funde_observations_osservazioni!F397)</f>
        <v/>
      </c>
      <c r="N394" t="str">
        <f>TRIM(Funde_observations_osservazioni!G397)</f>
        <v/>
      </c>
      <c r="O394" t="str">
        <f>TRIM(Funde_observations_osservazioni!H397)</f>
        <v/>
      </c>
      <c r="P394" s="161" t="str">
        <f>IF(Funde_observations_osservazioni!I397=0, "", TEXT(Funde_observations_osservazioni!I397,"dd/mm/yyyy"))</f>
        <v/>
      </c>
      <c r="Q394" t="str">
        <f>IFERROR(VLOOKUP(Funde_observations_osservazioni!J397,Table32_Datkante[],2,FALSE)&amp;"",  "")</f>
        <v/>
      </c>
      <c r="R394" t="str">
        <f>Funde_observations_osservazioni!K397&amp;""</f>
        <v/>
      </c>
      <c r="S394" t="str">
        <f>Funde_observations_osservazioni!L397&amp;""</f>
        <v/>
      </c>
      <c r="T394" t="str">
        <f>Funde_observations_osservazioni!N397&amp;""</f>
        <v/>
      </c>
      <c r="U394" t="str">
        <f>Funde_observations_osservazioni!O397&amp;""</f>
        <v/>
      </c>
      <c r="V394" t="str">
        <f>Funde_observations_osservazioni!P397&amp;""</f>
        <v/>
      </c>
      <c r="W394" t="str">
        <f ca="1">IFERROR(VLOOKUP(Funde_observations_osservazioni!V397,Table30_Delarze[],2,FALSE)&amp;"", "")</f>
        <v/>
      </c>
      <c r="X394" t="str">
        <f>IFERROR(VLOOKUP(Funde_observations_osservazioni!R397,Table6_Subgrob[],2,FALSE)&amp;"","")</f>
        <v/>
      </c>
      <c r="Y394" t="str">
        <f>IFERROR(VLOOKUP(Funde_observations_osservazioni!S397,#REF!,2,FALSE)&amp;"", "")</f>
        <v/>
      </c>
      <c r="Z394" t="str">
        <f ca="1">IFERROR(VLOOKUP(Funde_observations_osservazioni!W397,Table245_Host_tree[],2,FALSE)&amp;"", "")</f>
        <v/>
      </c>
      <c r="AA394" t="str">
        <f>TRIM(Funde_observations_osservazioni!X397)</f>
        <v/>
      </c>
      <c r="AB394" t="str">
        <f>TRIM(Funde_observations_osservazioni!Y397)</f>
        <v/>
      </c>
      <c r="AC394" t="str">
        <f ca="1">IFERROR(VLOOKUP(Funde_observations_osservazioni!T397,Holzabgr_mapping,2,FALSE)&amp;"", "")</f>
        <v/>
      </c>
      <c r="AD394" t="str">
        <f ca="1">IFERROR(VLOOKUP(Funde_observations_osservazioni!U397,Holzqual_mapping,2,FALSE)&amp;"", "")</f>
        <v/>
      </c>
      <c r="AE394" t="str">
        <f ca="1">IFERROR(VLOOKUP(Funde_observations_osservazioni!Z397,Table24_Near_tree[],2,FALSE)&amp;"", "")</f>
        <v/>
      </c>
      <c r="AF394" t="str">
        <f ca="1">IFERROR(VLOOKUP(Funde_observations_osservazioni!AA397,Table24_Near_tree[],2,FALSE)&amp;"", "")</f>
        <v/>
      </c>
      <c r="AG394" t="str">
        <f ca="1">IFERROR(VLOOKUP(Funde_observations_osservazioni!AB397,Table24_Near_tree[],2,FALSE)&amp;"", "")</f>
        <v/>
      </c>
      <c r="AH394" t="str">
        <f ca="1">IFERROR(VLOOKUP(Funde_observations_osservazioni!AC397,Anzfrk_mapping,2,FALSE)&amp;"", "")</f>
        <v/>
      </c>
      <c r="AI394" t="str">
        <f ca="1">IFERROR(VLOOKUP(Funde_observations_osservazioni!AD397,Sex_stage_mapping,2,FALSE)&amp;"", "")</f>
        <v/>
      </c>
      <c r="AJ394" t="str">
        <f ca="1">IFERROR(VLOOKUP(Funde_observations_osservazioni!AE397,Rust_spore_type_mapping,2,FALSE)&amp;"", "")</f>
        <v/>
      </c>
      <c r="AK394" t="str">
        <f>TRIM(Funde_observations_osservazioni!AU397)</f>
        <v/>
      </c>
      <c r="AL394" t="str">
        <f>TRIM( Funde_observations_osservazioni!AH397)</f>
        <v/>
      </c>
      <c r="AM394" t="str">
        <f>TRIM(Funde_observations_osservazioni!AI397)</f>
        <v/>
      </c>
      <c r="AN394" t="str">
        <f ca="1">IFERROR(VLOOKUP(Funde_observations_osservazioni!AG397,Table28_Herbaria[],2,FALSE)&amp;"", "")</f>
        <v/>
      </c>
      <c r="AO394" t="str">
        <f ca="1">IFERROR(VLOOKUP(Funde_observations_osservazioni!AF397,Beleg_mapping,2,FALSE)&amp;"","")</f>
        <v/>
      </c>
      <c r="AP394" t="str">
        <f>IFERROR(VLOOKUP(Funde_observations_osservazioni!AJ397,Tabelle10_literature[],2,FALSE)&amp;"", "")</f>
        <v/>
      </c>
      <c r="AQ394" t="str">
        <f>TRIM(Funde_observations_osservazioni!AV397)</f>
        <v/>
      </c>
      <c r="AR394" t="str">
        <f ca="1">IFERROR(VLOOKUP(Funde_observations_osservazioni!AK397,Rest_mapping,2,0)&amp;"","")</f>
        <v/>
      </c>
      <c r="AS394" t="str">
        <f ca="1">IFERROR(VLOOKUP(Funde_observations_osservazioni!AL397,Oeff_privat_mapping,2,0)&amp;"","")</f>
        <v/>
      </c>
      <c r="AT394" t="str">
        <f ca="1">IFERROR(VLOOKUP(Funde_observations_osservazioni!AM397,Namen_pub_mapping,2,0)&amp;"","")</f>
        <v/>
      </c>
    </row>
    <row r="395" spans="2:46" x14ac:dyDescent="0.45">
      <c r="B395" t="str">
        <f>TRIM(Funde_observations_osservazioni!B398)</f>
        <v/>
      </c>
      <c r="C395" t="str">
        <f>TRIM(Funde_observations_osservazioni!C398)</f>
        <v/>
      </c>
      <c r="D395" t="str">
        <f>TRIM(Funde_observations_osservazioni!D398)</f>
        <v/>
      </c>
      <c r="E395" t="str">
        <f>TRIM(Funde_observations_osservazioni!AN398)</f>
        <v/>
      </c>
      <c r="F395" t="str">
        <f>TRIM(Funde_observations_osservazioni!AO398)</f>
        <v/>
      </c>
      <c r="G395" t="str">
        <f>TRIM(Funde_observations_osservazioni!AP398)</f>
        <v/>
      </c>
      <c r="H395" t="str">
        <f>TRIM(Funde_observations_osservazioni!AQ398)</f>
        <v/>
      </c>
      <c r="I395" t="str">
        <f>TRIM(Funde_observations_osservazioni!AR398)</f>
        <v/>
      </c>
      <c r="J395" t="str">
        <f>TRIM(Funde_observations_osservazioni!AS398)</f>
        <v/>
      </c>
      <c r="K395" t="str">
        <f>IFERROR(VLOOKUP(Funde_observations_osservazioni!E398,Table31_Praezis[], 2, FALSE)&amp;"", "")</f>
        <v/>
      </c>
      <c r="L395" t="str">
        <f>TRIM(Funde_observations_osservazioni!AT398)</f>
        <v/>
      </c>
      <c r="M395" t="str">
        <f>TRIM(Funde_observations_osservazioni!F398)</f>
        <v/>
      </c>
      <c r="N395" t="str">
        <f>TRIM(Funde_observations_osservazioni!G398)</f>
        <v/>
      </c>
      <c r="O395" t="str">
        <f>TRIM(Funde_observations_osservazioni!H398)</f>
        <v/>
      </c>
      <c r="P395" s="161" t="str">
        <f>IF(Funde_observations_osservazioni!I398=0, "", TEXT(Funde_observations_osservazioni!I398,"dd/mm/yyyy"))</f>
        <v/>
      </c>
      <c r="Q395" t="str">
        <f>IFERROR(VLOOKUP(Funde_observations_osservazioni!J398,Table32_Datkante[],2,FALSE)&amp;"",  "")</f>
        <v/>
      </c>
      <c r="R395" t="str">
        <f>Funde_observations_osservazioni!K398&amp;""</f>
        <v/>
      </c>
      <c r="S395" t="str">
        <f>Funde_observations_osservazioni!L398&amp;""</f>
        <v/>
      </c>
      <c r="T395" t="str">
        <f>Funde_observations_osservazioni!N398&amp;""</f>
        <v/>
      </c>
      <c r="U395" t="str">
        <f>Funde_observations_osservazioni!O398&amp;""</f>
        <v/>
      </c>
      <c r="V395" t="str">
        <f>Funde_observations_osservazioni!P398&amp;""</f>
        <v/>
      </c>
      <c r="W395" t="str">
        <f ca="1">IFERROR(VLOOKUP(Funde_observations_osservazioni!V398,Table30_Delarze[],2,FALSE)&amp;"", "")</f>
        <v/>
      </c>
      <c r="X395" t="str">
        <f>IFERROR(VLOOKUP(Funde_observations_osservazioni!R398,Table6_Subgrob[],2,FALSE)&amp;"","")</f>
        <v/>
      </c>
      <c r="Y395" t="str">
        <f>IFERROR(VLOOKUP(Funde_observations_osservazioni!S398,#REF!,2,FALSE)&amp;"", "")</f>
        <v/>
      </c>
      <c r="Z395" t="str">
        <f ca="1">IFERROR(VLOOKUP(Funde_observations_osservazioni!W398,Table245_Host_tree[],2,FALSE)&amp;"", "")</f>
        <v/>
      </c>
      <c r="AA395" t="str">
        <f>TRIM(Funde_observations_osservazioni!X398)</f>
        <v/>
      </c>
      <c r="AB395" t="str">
        <f>TRIM(Funde_observations_osservazioni!Y398)</f>
        <v/>
      </c>
      <c r="AC395" t="str">
        <f ca="1">IFERROR(VLOOKUP(Funde_observations_osservazioni!T398,Holzabgr_mapping,2,FALSE)&amp;"", "")</f>
        <v/>
      </c>
      <c r="AD395" t="str">
        <f ca="1">IFERROR(VLOOKUP(Funde_observations_osservazioni!U398,Holzqual_mapping,2,FALSE)&amp;"", "")</f>
        <v/>
      </c>
      <c r="AE395" t="str">
        <f ca="1">IFERROR(VLOOKUP(Funde_observations_osservazioni!Z398,Table24_Near_tree[],2,FALSE)&amp;"", "")</f>
        <v/>
      </c>
      <c r="AF395" t="str">
        <f ca="1">IFERROR(VLOOKUP(Funde_observations_osservazioni!AA398,Table24_Near_tree[],2,FALSE)&amp;"", "")</f>
        <v/>
      </c>
      <c r="AG395" t="str">
        <f ca="1">IFERROR(VLOOKUP(Funde_observations_osservazioni!AB398,Table24_Near_tree[],2,FALSE)&amp;"", "")</f>
        <v/>
      </c>
      <c r="AH395" t="str">
        <f ca="1">IFERROR(VLOOKUP(Funde_observations_osservazioni!AC398,Anzfrk_mapping,2,FALSE)&amp;"", "")</f>
        <v/>
      </c>
      <c r="AI395" t="str">
        <f ca="1">IFERROR(VLOOKUP(Funde_observations_osservazioni!AD398,Sex_stage_mapping,2,FALSE)&amp;"", "")</f>
        <v/>
      </c>
      <c r="AJ395" t="str">
        <f ca="1">IFERROR(VLOOKUP(Funde_observations_osservazioni!AE398,Rust_spore_type_mapping,2,FALSE)&amp;"", "")</f>
        <v/>
      </c>
      <c r="AK395" t="str">
        <f>TRIM(Funde_observations_osservazioni!AU398)</f>
        <v/>
      </c>
      <c r="AL395" t="str">
        <f>TRIM( Funde_observations_osservazioni!AH398)</f>
        <v/>
      </c>
      <c r="AM395" t="str">
        <f>TRIM(Funde_observations_osservazioni!AI398)</f>
        <v/>
      </c>
      <c r="AN395" t="str">
        <f ca="1">IFERROR(VLOOKUP(Funde_observations_osservazioni!AG398,Table28_Herbaria[],2,FALSE)&amp;"", "")</f>
        <v/>
      </c>
      <c r="AO395" t="str">
        <f ca="1">IFERROR(VLOOKUP(Funde_observations_osservazioni!AF398,Beleg_mapping,2,FALSE)&amp;"","")</f>
        <v/>
      </c>
      <c r="AP395" t="str">
        <f>IFERROR(VLOOKUP(Funde_observations_osservazioni!AJ398,Tabelle10_literature[],2,FALSE)&amp;"", "")</f>
        <v/>
      </c>
      <c r="AQ395" t="str">
        <f>TRIM(Funde_observations_osservazioni!AV398)</f>
        <v/>
      </c>
      <c r="AR395" t="str">
        <f ca="1">IFERROR(VLOOKUP(Funde_observations_osservazioni!AK398,Rest_mapping,2,0)&amp;"","")</f>
        <v/>
      </c>
      <c r="AS395" t="str">
        <f ca="1">IFERROR(VLOOKUP(Funde_observations_osservazioni!AL398,Oeff_privat_mapping,2,0)&amp;"","")</f>
        <v/>
      </c>
      <c r="AT395" t="str">
        <f ca="1">IFERROR(VLOOKUP(Funde_observations_osservazioni!AM398,Namen_pub_mapping,2,0)&amp;"","")</f>
        <v/>
      </c>
    </row>
    <row r="396" spans="2:46" x14ac:dyDescent="0.45">
      <c r="B396" t="str">
        <f>TRIM(Funde_observations_osservazioni!B399)</f>
        <v/>
      </c>
      <c r="C396" t="str">
        <f>TRIM(Funde_observations_osservazioni!C399)</f>
        <v/>
      </c>
      <c r="D396" t="str">
        <f>TRIM(Funde_observations_osservazioni!D399)</f>
        <v/>
      </c>
      <c r="E396" t="str">
        <f>TRIM(Funde_observations_osservazioni!AN399)</f>
        <v/>
      </c>
      <c r="F396" t="str">
        <f>TRIM(Funde_observations_osservazioni!AO399)</f>
        <v/>
      </c>
      <c r="G396" t="str">
        <f>TRIM(Funde_observations_osservazioni!AP399)</f>
        <v/>
      </c>
      <c r="H396" t="str">
        <f>TRIM(Funde_observations_osservazioni!AQ399)</f>
        <v/>
      </c>
      <c r="I396" t="str">
        <f>TRIM(Funde_observations_osservazioni!AR399)</f>
        <v/>
      </c>
      <c r="J396" t="str">
        <f>TRIM(Funde_observations_osservazioni!AS399)</f>
        <v/>
      </c>
      <c r="K396" t="str">
        <f>IFERROR(VLOOKUP(Funde_observations_osservazioni!E399,Table31_Praezis[], 2, FALSE)&amp;"", "")</f>
        <v/>
      </c>
      <c r="L396" t="str">
        <f>TRIM(Funde_observations_osservazioni!AT399)</f>
        <v/>
      </c>
      <c r="M396" t="str">
        <f>TRIM(Funde_observations_osservazioni!F399)</f>
        <v/>
      </c>
      <c r="N396" t="str">
        <f>TRIM(Funde_observations_osservazioni!G399)</f>
        <v/>
      </c>
      <c r="O396" t="str">
        <f>TRIM(Funde_observations_osservazioni!H399)</f>
        <v/>
      </c>
      <c r="P396" s="161" t="str">
        <f>IF(Funde_observations_osservazioni!I399=0, "", TEXT(Funde_observations_osservazioni!I399,"dd/mm/yyyy"))</f>
        <v/>
      </c>
      <c r="Q396" t="str">
        <f>IFERROR(VLOOKUP(Funde_observations_osservazioni!J399,Table32_Datkante[],2,FALSE)&amp;"",  "")</f>
        <v/>
      </c>
      <c r="R396" t="str">
        <f>Funde_observations_osservazioni!K399&amp;""</f>
        <v/>
      </c>
      <c r="S396" t="str">
        <f>Funde_observations_osservazioni!L399&amp;""</f>
        <v/>
      </c>
      <c r="T396" t="str">
        <f>Funde_observations_osservazioni!N399&amp;""</f>
        <v/>
      </c>
      <c r="U396" t="str">
        <f>Funde_observations_osservazioni!O399&amp;""</f>
        <v/>
      </c>
      <c r="V396" t="str">
        <f>Funde_observations_osservazioni!P399&amp;""</f>
        <v/>
      </c>
      <c r="W396" t="str">
        <f ca="1">IFERROR(VLOOKUP(Funde_observations_osservazioni!V399,Table30_Delarze[],2,FALSE)&amp;"", "")</f>
        <v/>
      </c>
      <c r="X396" t="str">
        <f>IFERROR(VLOOKUP(Funde_observations_osservazioni!R399,Table6_Subgrob[],2,FALSE)&amp;"","")</f>
        <v/>
      </c>
      <c r="Y396" t="str">
        <f>IFERROR(VLOOKUP(Funde_observations_osservazioni!S399,#REF!,2,FALSE)&amp;"", "")</f>
        <v/>
      </c>
      <c r="Z396" t="str">
        <f ca="1">IFERROR(VLOOKUP(Funde_observations_osservazioni!W399,Table245_Host_tree[],2,FALSE)&amp;"", "")</f>
        <v/>
      </c>
      <c r="AA396" t="str">
        <f>TRIM(Funde_observations_osservazioni!X399)</f>
        <v/>
      </c>
      <c r="AB396" t="str">
        <f>TRIM(Funde_observations_osservazioni!Y399)</f>
        <v/>
      </c>
      <c r="AC396" t="str">
        <f ca="1">IFERROR(VLOOKUP(Funde_observations_osservazioni!T399,Holzabgr_mapping,2,FALSE)&amp;"", "")</f>
        <v/>
      </c>
      <c r="AD396" t="str">
        <f ca="1">IFERROR(VLOOKUP(Funde_observations_osservazioni!U399,Holzqual_mapping,2,FALSE)&amp;"", "")</f>
        <v/>
      </c>
      <c r="AE396" t="str">
        <f ca="1">IFERROR(VLOOKUP(Funde_observations_osservazioni!Z399,Table24_Near_tree[],2,FALSE)&amp;"", "")</f>
        <v/>
      </c>
      <c r="AF396" t="str">
        <f ca="1">IFERROR(VLOOKUP(Funde_observations_osservazioni!AA399,Table24_Near_tree[],2,FALSE)&amp;"", "")</f>
        <v/>
      </c>
      <c r="AG396" t="str">
        <f ca="1">IFERROR(VLOOKUP(Funde_observations_osservazioni!AB399,Table24_Near_tree[],2,FALSE)&amp;"", "")</f>
        <v/>
      </c>
      <c r="AH396" t="str">
        <f ca="1">IFERROR(VLOOKUP(Funde_observations_osservazioni!AC399,Anzfrk_mapping,2,FALSE)&amp;"", "")</f>
        <v/>
      </c>
      <c r="AI396" t="str">
        <f ca="1">IFERROR(VLOOKUP(Funde_observations_osservazioni!AD399,Sex_stage_mapping,2,FALSE)&amp;"", "")</f>
        <v/>
      </c>
      <c r="AJ396" t="str">
        <f ca="1">IFERROR(VLOOKUP(Funde_observations_osservazioni!AE399,Rust_spore_type_mapping,2,FALSE)&amp;"", "")</f>
        <v/>
      </c>
      <c r="AK396" t="str">
        <f>TRIM(Funde_observations_osservazioni!AU399)</f>
        <v/>
      </c>
      <c r="AL396" t="str">
        <f>TRIM( Funde_observations_osservazioni!AH399)</f>
        <v/>
      </c>
      <c r="AM396" t="str">
        <f>TRIM(Funde_observations_osservazioni!AI399)</f>
        <v/>
      </c>
      <c r="AN396" t="str">
        <f ca="1">IFERROR(VLOOKUP(Funde_observations_osservazioni!AG399,Table28_Herbaria[],2,FALSE)&amp;"", "")</f>
        <v/>
      </c>
      <c r="AO396" t="str">
        <f ca="1">IFERROR(VLOOKUP(Funde_observations_osservazioni!AF399,Beleg_mapping,2,FALSE)&amp;"","")</f>
        <v/>
      </c>
      <c r="AP396" t="str">
        <f>IFERROR(VLOOKUP(Funde_observations_osservazioni!AJ399,Tabelle10_literature[],2,FALSE)&amp;"", "")</f>
        <v/>
      </c>
      <c r="AQ396" t="str">
        <f>TRIM(Funde_observations_osservazioni!AV399)</f>
        <v/>
      </c>
      <c r="AR396" t="str">
        <f ca="1">IFERROR(VLOOKUP(Funde_observations_osservazioni!AK399,Rest_mapping,2,0)&amp;"","")</f>
        <v/>
      </c>
      <c r="AS396" t="str">
        <f ca="1">IFERROR(VLOOKUP(Funde_observations_osservazioni!AL399,Oeff_privat_mapping,2,0)&amp;"","")</f>
        <v/>
      </c>
      <c r="AT396" t="str">
        <f ca="1">IFERROR(VLOOKUP(Funde_observations_osservazioni!AM399,Namen_pub_mapping,2,0)&amp;"","")</f>
        <v/>
      </c>
    </row>
    <row r="397" spans="2:46" x14ac:dyDescent="0.45">
      <c r="B397" t="str">
        <f>TRIM(Funde_observations_osservazioni!B400)</f>
        <v/>
      </c>
      <c r="C397" t="str">
        <f>TRIM(Funde_observations_osservazioni!C400)</f>
        <v/>
      </c>
      <c r="D397" t="str">
        <f>TRIM(Funde_observations_osservazioni!D400)</f>
        <v/>
      </c>
      <c r="E397" t="str">
        <f>TRIM(Funde_observations_osservazioni!AN400)</f>
        <v/>
      </c>
      <c r="F397" t="str">
        <f>TRIM(Funde_observations_osservazioni!AO400)</f>
        <v/>
      </c>
      <c r="G397" t="str">
        <f>TRIM(Funde_observations_osservazioni!AP400)</f>
        <v/>
      </c>
      <c r="H397" t="str">
        <f>TRIM(Funde_observations_osservazioni!AQ400)</f>
        <v/>
      </c>
      <c r="I397" t="str">
        <f>TRIM(Funde_observations_osservazioni!AR400)</f>
        <v/>
      </c>
      <c r="J397" t="str">
        <f>TRIM(Funde_observations_osservazioni!AS400)</f>
        <v/>
      </c>
      <c r="K397" t="str">
        <f>IFERROR(VLOOKUP(Funde_observations_osservazioni!E400,Table31_Praezis[], 2, FALSE)&amp;"", "")</f>
        <v/>
      </c>
      <c r="L397" t="str">
        <f>TRIM(Funde_observations_osservazioni!AT400)</f>
        <v/>
      </c>
      <c r="M397" t="str">
        <f>TRIM(Funde_observations_osservazioni!F400)</f>
        <v/>
      </c>
      <c r="N397" t="str">
        <f>TRIM(Funde_observations_osservazioni!G400)</f>
        <v/>
      </c>
      <c r="O397" t="str">
        <f>TRIM(Funde_observations_osservazioni!H400)</f>
        <v/>
      </c>
      <c r="P397" s="161" t="str">
        <f>IF(Funde_observations_osservazioni!I400=0, "", TEXT(Funde_observations_osservazioni!I400,"dd/mm/yyyy"))</f>
        <v/>
      </c>
      <c r="Q397" t="str">
        <f>IFERROR(VLOOKUP(Funde_observations_osservazioni!J400,Table32_Datkante[],2,FALSE)&amp;"",  "")</f>
        <v/>
      </c>
      <c r="R397" t="str">
        <f>Funde_observations_osservazioni!K400&amp;""</f>
        <v/>
      </c>
      <c r="S397" t="str">
        <f>Funde_observations_osservazioni!L400&amp;""</f>
        <v/>
      </c>
      <c r="T397" t="str">
        <f>Funde_observations_osservazioni!N400&amp;""</f>
        <v/>
      </c>
      <c r="U397" t="str">
        <f>Funde_observations_osservazioni!O400&amp;""</f>
        <v/>
      </c>
      <c r="V397" t="str">
        <f>Funde_observations_osservazioni!P400&amp;""</f>
        <v/>
      </c>
      <c r="W397" t="str">
        <f ca="1">IFERROR(VLOOKUP(Funde_observations_osservazioni!V400,Table30_Delarze[],2,FALSE)&amp;"", "")</f>
        <v/>
      </c>
      <c r="X397" t="str">
        <f>IFERROR(VLOOKUP(Funde_observations_osservazioni!R400,Table6_Subgrob[],2,FALSE)&amp;"","")</f>
        <v/>
      </c>
      <c r="Y397" t="str">
        <f>IFERROR(VLOOKUP(Funde_observations_osservazioni!S400,#REF!,2,FALSE)&amp;"", "")</f>
        <v/>
      </c>
      <c r="Z397" t="str">
        <f ca="1">IFERROR(VLOOKUP(Funde_observations_osservazioni!W400,Table245_Host_tree[],2,FALSE)&amp;"", "")</f>
        <v/>
      </c>
      <c r="AA397" t="str">
        <f>TRIM(Funde_observations_osservazioni!X400)</f>
        <v/>
      </c>
      <c r="AB397" t="str">
        <f>TRIM(Funde_observations_osservazioni!Y400)</f>
        <v/>
      </c>
      <c r="AC397" t="str">
        <f ca="1">IFERROR(VLOOKUP(Funde_observations_osservazioni!T400,Holzabgr_mapping,2,FALSE)&amp;"", "")</f>
        <v/>
      </c>
      <c r="AD397" t="str">
        <f ca="1">IFERROR(VLOOKUP(Funde_observations_osservazioni!U400,Holzqual_mapping,2,FALSE)&amp;"", "")</f>
        <v/>
      </c>
      <c r="AE397" t="str">
        <f ca="1">IFERROR(VLOOKUP(Funde_observations_osservazioni!Z400,Table24_Near_tree[],2,FALSE)&amp;"", "")</f>
        <v/>
      </c>
      <c r="AF397" t="str">
        <f ca="1">IFERROR(VLOOKUP(Funde_observations_osservazioni!AA400,Table24_Near_tree[],2,FALSE)&amp;"", "")</f>
        <v/>
      </c>
      <c r="AG397" t="str">
        <f ca="1">IFERROR(VLOOKUP(Funde_observations_osservazioni!AB400,Table24_Near_tree[],2,FALSE)&amp;"", "")</f>
        <v/>
      </c>
      <c r="AH397" t="str">
        <f ca="1">IFERROR(VLOOKUP(Funde_observations_osservazioni!AC400,Anzfrk_mapping,2,FALSE)&amp;"", "")</f>
        <v/>
      </c>
      <c r="AI397" t="str">
        <f ca="1">IFERROR(VLOOKUP(Funde_observations_osservazioni!AD400,Sex_stage_mapping,2,FALSE)&amp;"", "")</f>
        <v/>
      </c>
      <c r="AJ397" t="str">
        <f ca="1">IFERROR(VLOOKUP(Funde_observations_osservazioni!AE400,Rust_spore_type_mapping,2,FALSE)&amp;"", "")</f>
        <v/>
      </c>
      <c r="AK397" t="str">
        <f>TRIM(Funde_observations_osservazioni!AU400)</f>
        <v/>
      </c>
      <c r="AL397" t="str">
        <f>TRIM( Funde_observations_osservazioni!AH400)</f>
        <v/>
      </c>
      <c r="AM397" t="str">
        <f>TRIM(Funde_observations_osservazioni!AI400)</f>
        <v/>
      </c>
      <c r="AN397" t="str">
        <f ca="1">IFERROR(VLOOKUP(Funde_observations_osservazioni!AG400,Table28_Herbaria[],2,FALSE)&amp;"", "")</f>
        <v/>
      </c>
      <c r="AO397" t="str">
        <f ca="1">IFERROR(VLOOKUP(Funde_observations_osservazioni!AF400,Beleg_mapping,2,FALSE)&amp;"","")</f>
        <v/>
      </c>
      <c r="AP397" t="str">
        <f>IFERROR(VLOOKUP(Funde_observations_osservazioni!AJ400,Tabelle10_literature[],2,FALSE)&amp;"", "")</f>
        <v/>
      </c>
      <c r="AQ397" t="str">
        <f>TRIM(Funde_observations_osservazioni!AV400)</f>
        <v/>
      </c>
      <c r="AR397" t="str">
        <f ca="1">IFERROR(VLOOKUP(Funde_observations_osservazioni!AK400,Rest_mapping,2,0)&amp;"","")</f>
        <v/>
      </c>
      <c r="AS397" t="str">
        <f ca="1">IFERROR(VLOOKUP(Funde_observations_osservazioni!AL400,Oeff_privat_mapping,2,0)&amp;"","")</f>
        <v/>
      </c>
      <c r="AT397" t="str">
        <f ca="1">IFERROR(VLOOKUP(Funde_observations_osservazioni!AM400,Namen_pub_mapping,2,0)&amp;"","")</f>
        <v/>
      </c>
    </row>
    <row r="398" spans="2:46" x14ac:dyDescent="0.45">
      <c r="B398" t="str">
        <f>TRIM(Funde_observations_osservazioni!B401)</f>
        <v/>
      </c>
      <c r="C398" t="str">
        <f>TRIM(Funde_observations_osservazioni!C401)</f>
        <v/>
      </c>
      <c r="D398" t="str">
        <f>TRIM(Funde_observations_osservazioni!D401)</f>
        <v/>
      </c>
      <c r="E398" t="str">
        <f>TRIM(Funde_observations_osservazioni!AN401)</f>
        <v/>
      </c>
      <c r="F398" t="str">
        <f>TRIM(Funde_observations_osservazioni!AO401)</f>
        <v/>
      </c>
      <c r="G398" t="str">
        <f>TRIM(Funde_observations_osservazioni!AP401)</f>
        <v/>
      </c>
      <c r="H398" t="str">
        <f>TRIM(Funde_observations_osservazioni!AQ401)</f>
        <v/>
      </c>
      <c r="I398" t="str">
        <f>TRIM(Funde_observations_osservazioni!AR401)</f>
        <v/>
      </c>
      <c r="J398" t="str">
        <f>TRIM(Funde_observations_osservazioni!AS401)</f>
        <v/>
      </c>
      <c r="K398" t="str">
        <f>IFERROR(VLOOKUP(Funde_observations_osservazioni!E401,Table31_Praezis[], 2, FALSE)&amp;"", "")</f>
        <v/>
      </c>
      <c r="L398" t="str">
        <f>TRIM(Funde_observations_osservazioni!AT401)</f>
        <v/>
      </c>
      <c r="M398" t="str">
        <f>TRIM(Funde_observations_osservazioni!F401)</f>
        <v/>
      </c>
      <c r="N398" t="str">
        <f>TRIM(Funde_observations_osservazioni!G401)</f>
        <v/>
      </c>
      <c r="O398" t="str">
        <f>TRIM(Funde_observations_osservazioni!H401)</f>
        <v/>
      </c>
      <c r="P398" s="161" t="str">
        <f>IF(Funde_observations_osservazioni!I401=0, "", TEXT(Funde_observations_osservazioni!I401,"dd/mm/yyyy"))</f>
        <v/>
      </c>
      <c r="Q398" t="str">
        <f>IFERROR(VLOOKUP(Funde_observations_osservazioni!J401,Table32_Datkante[],2,FALSE)&amp;"",  "")</f>
        <v/>
      </c>
      <c r="R398" t="str">
        <f>Funde_observations_osservazioni!K401&amp;""</f>
        <v/>
      </c>
      <c r="S398" t="str">
        <f>Funde_observations_osservazioni!L401&amp;""</f>
        <v/>
      </c>
      <c r="T398" t="str">
        <f>Funde_observations_osservazioni!N401&amp;""</f>
        <v/>
      </c>
      <c r="U398" t="str">
        <f>Funde_observations_osservazioni!O401&amp;""</f>
        <v/>
      </c>
      <c r="V398" t="str">
        <f>Funde_observations_osservazioni!P401&amp;""</f>
        <v/>
      </c>
      <c r="W398" t="str">
        <f ca="1">IFERROR(VLOOKUP(Funde_observations_osservazioni!V401,Table30_Delarze[],2,FALSE)&amp;"", "")</f>
        <v/>
      </c>
      <c r="X398" t="str">
        <f>IFERROR(VLOOKUP(Funde_observations_osservazioni!R401,Table6_Subgrob[],2,FALSE)&amp;"","")</f>
        <v/>
      </c>
      <c r="Y398" t="str">
        <f>IFERROR(VLOOKUP(Funde_observations_osservazioni!S401,#REF!,2,FALSE)&amp;"", "")</f>
        <v/>
      </c>
      <c r="Z398" t="str">
        <f ca="1">IFERROR(VLOOKUP(Funde_observations_osservazioni!W401,Table245_Host_tree[],2,FALSE)&amp;"", "")</f>
        <v/>
      </c>
      <c r="AA398" t="str">
        <f>TRIM(Funde_observations_osservazioni!X401)</f>
        <v/>
      </c>
      <c r="AB398" t="str">
        <f>TRIM(Funde_observations_osservazioni!Y401)</f>
        <v/>
      </c>
      <c r="AC398" t="str">
        <f ca="1">IFERROR(VLOOKUP(Funde_observations_osservazioni!T401,Holzabgr_mapping,2,FALSE)&amp;"", "")</f>
        <v/>
      </c>
      <c r="AD398" t="str">
        <f ca="1">IFERROR(VLOOKUP(Funde_observations_osservazioni!U401,Holzqual_mapping,2,FALSE)&amp;"", "")</f>
        <v/>
      </c>
      <c r="AE398" t="str">
        <f ca="1">IFERROR(VLOOKUP(Funde_observations_osservazioni!Z401,Table24_Near_tree[],2,FALSE)&amp;"", "")</f>
        <v/>
      </c>
      <c r="AF398" t="str">
        <f ca="1">IFERROR(VLOOKUP(Funde_observations_osservazioni!AA401,Table24_Near_tree[],2,FALSE)&amp;"", "")</f>
        <v/>
      </c>
      <c r="AG398" t="str">
        <f ca="1">IFERROR(VLOOKUP(Funde_observations_osservazioni!AB401,Table24_Near_tree[],2,FALSE)&amp;"", "")</f>
        <v/>
      </c>
      <c r="AH398" t="str">
        <f ca="1">IFERROR(VLOOKUP(Funde_observations_osservazioni!AC401,Anzfrk_mapping,2,FALSE)&amp;"", "")</f>
        <v/>
      </c>
      <c r="AI398" t="str">
        <f ca="1">IFERROR(VLOOKUP(Funde_observations_osservazioni!AD401,Sex_stage_mapping,2,FALSE)&amp;"", "")</f>
        <v/>
      </c>
      <c r="AJ398" t="str">
        <f ca="1">IFERROR(VLOOKUP(Funde_observations_osservazioni!AE401,Rust_spore_type_mapping,2,FALSE)&amp;"", "")</f>
        <v/>
      </c>
      <c r="AK398" t="str">
        <f>TRIM(Funde_observations_osservazioni!AU401)</f>
        <v/>
      </c>
      <c r="AL398" t="str">
        <f>TRIM( Funde_observations_osservazioni!AH401)</f>
        <v/>
      </c>
      <c r="AM398" t="str">
        <f>TRIM(Funde_observations_osservazioni!AI401)</f>
        <v/>
      </c>
      <c r="AN398" t="str">
        <f ca="1">IFERROR(VLOOKUP(Funde_observations_osservazioni!AG401,Table28_Herbaria[],2,FALSE)&amp;"", "")</f>
        <v/>
      </c>
      <c r="AO398" t="str">
        <f ca="1">IFERROR(VLOOKUP(Funde_observations_osservazioni!AF401,Beleg_mapping,2,FALSE)&amp;"","")</f>
        <v/>
      </c>
      <c r="AP398" t="str">
        <f>IFERROR(VLOOKUP(Funde_observations_osservazioni!AJ401,Tabelle10_literature[],2,FALSE)&amp;"", "")</f>
        <v/>
      </c>
      <c r="AQ398" t="str">
        <f>TRIM(Funde_observations_osservazioni!AV401)</f>
        <v/>
      </c>
      <c r="AR398" t="str">
        <f ca="1">IFERROR(VLOOKUP(Funde_observations_osservazioni!AK401,Rest_mapping,2,0)&amp;"","")</f>
        <v/>
      </c>
      <c r="AS398" t="str">
        <f ca="1">IFERROR(VLOOKUP(Funde_observations_osservazioni!AL401,Oeff_privat_mapping,2,0)&amp;"","")</f>
        <v/>
      </c>
      <c r="AT398" t="str">
        <f ca="1">IFERROR(VLOOKUP(Funde_observations_osservazioni!AM401,Namen_pub_mapping,2,0)&amp;"","")</f>
        <v/>
      </c>
    </row>
    <row r="399" spans="2:46" x14ac:dyDescent="0.45">
      <c r="B399" t="str">
        <f>TRIM(Funde_observations_osservazioni!B402)</f>
        <v/>
      </c>
      <c r="C399" t="str">
        <f>TRIM(Funde_observations_osservazioni!C402)</f>
        <v/>
      </c>
      <c r="D399" t="str">
        <f>TRIM(Funde_observations_osservazioni!D402)</f>
        <v/>
      </c>
      <c r="E399" t="str">
        <f>TRIM(Funde_observations_osservazioni!AN402)</f>
        <v/>
      </c>
      <c r="F399" t="str">
        <f>TRIM(Funde_observations_osservazioni!AO402)</f>
        <v/>
      </c>
      <c r="G399" t="str">
        <f>TRIM(Funde_observations_osservazioni!AP402)</f>
        <v/>
      </c>
      <c r="H399" t="str">
        <f>TRIM(Funde_observations_osservazioni!AQ402)</f>
        <v/>
      </c>
      <c r="I399" t="str">
        <f>TRIM(Funde_observations_osservazioni!AR402)</f>
        <v/>
      </c>
      <c r="J399" t="str">
        <f>TRIM(Funde_observations_osservazioni!AS402)</f>
        <v/>
      </c>
      <c r="K399" t="str">
        <f>IFERROR(VLOOKUP(Funde_observations_osservazioni!E402,Table31_Praezis[], 2, FALSE)&amp;"", "")</f>
        <v/>
      </c>
      <c r="L399" t="str">
        <f>TRIM(Funde_observations_osservazioni!AT402)</f>
        <v/>
      </c>
      <c r="M399" t="str">
        <f>TRIM(Funde_observations_osservazioni!F402)</f>
        <v/>
      </c>
      <c r="N399" t="str">
        <f>TRIM(Funde_observations_osservazioni!G402)</f>
        <v/>
      </c>
      <c r="O399" t="str">
        <f>TRIM(Funde_observations_osservazioni!H402)</f>
        <v/>
      </c>
      <c r="P399" s="161" t="str">
        <f>IF(Funde_observations_osservazioni!I402=0, "", TEXT(Funde_observations_osservazioni!I402,"dd/mm/yyyy"))</f>
        <v/>
      </c>
      <c r="Q399" t="str">
        <f>IFERROR(VLOOKUP(Funde_observations_osservazioni!J402,Table32_Datkante[],2,FALSE)&amp;"",  "")</f>
        <v/>
      </c>
      <c r="R399" t="str">
        <f>Funde_observations_osservazioni!K402&amp;""</f>
        <v/>
      </c>
      <c r="S399" t="str">
        <f>Funde_observations_osservazioni!L402&amp;""</f>
        <v/>
      </c>
      <c r="T399" t="str">
        <f>Funde_observations_osservazioni!N402&amp;""</f>
        <v/>
      </c>
      <c r="U399" t="str">
        <f>Funde_observations_osservazioni!O402&amp;""</f>
        <v/>
      </c>
      <c r="V399" t="str">
        <f>Funde_observations_osservazioni!P402&amp;""</f>
        <v/>
      </c>
      <c r="W399" t="str">
        <f ca="1">IFERROR(VLOOKUP(Funde_observations_osservazioni!V402,Table30_Delarze[],2,FALSE)&amp;"", "")</f>
        <v/>
      </c>
      <c r="X399" t="str">
        <f>IFERROR(VLOOKUP(Funde_observations_osservazioni!R402,Table6_Subgrob[],2,FALSE)&amp;"","")</f>
        <v/>
      </c>
      <c r="Y399" t="str">
        <f>IFERROR(VLOOKUP(Funde_observations_osservazioni!S402,#REF!,2,FALSE)&amp;"", "")</f>
        <v/>
      </c>
      <c r="Z399" t="str">
        <f ca="1">IFERROR(VLOOKUP(Funde_observations_osservazioni!W402,Table245_Host_tree[],2,FALSE)&amp;"", "")</f>
        <v/>
      </c>
      <c r="AA399" t="str">
        <f>TRIM(Funde_observations_osservazioni!X402)</f>
        <v/>
      </c>
      <c r="AB399" t="str">
        <f>TRIM(Funde_observations_osservazioni!Y402)</f>
        <v/>
      </c>
      <c r="AC399" t="str">
        <f ca="1">IFERROR(VLOOKUP(Funde_observations_osservazioni!T402,Holzabgr_mapping,2,FALSE)&amp;"", "")</f>
        <v/>
      </c>
      <c r="AD399" t="str">
        <f ca="1">IFERROR(VLOOKUP(Funde_observations_osservazioni!U402,Holzqual_mapping,2,FALSE)&amp;"", "")</f>
        <v/>
      </c>
      <c r="AE399" t="str">
        <f ca="1">IFERROR(VLOOKUP(Funde_observations_osservazioni!Z402,Table24_Near_tree[],2,FALSE)&amp;"", "")</f>
        <v/>
      </c>
      <c r="AF399" t="str">
        <f ca="1">IFERROR(VLOOKUP(Funde_observations_osservazioni!AA402,Table24_Near_tree[],2,FALSE)&amp;"", "")</f>
        <v/>
      </c>
      <c r="AG399" t="str">
        <f ca="1">IFERROR(VLOOKUP(Funde_observations_osservazioni!AB402,Table24_Near_tree[],2,FALSE)&amp;"", "")</f>
        <v/>
      </c>
      <c r="AH399" t="str">
        <f ca="1">IFERROR(VLOOKUP(Funde_observations_osservazioni!AC402,Anzfrk_mapping,2,FALSE)&amp;"", "")</f>
        <v/>
      </c>
      <c r="AI399" t="str">
        <f ca="1">IFERROR(VLOOKUP(Funde_observations_osservazioni!AD402,Sex_stage_mapping,2,FALSE)&amp;"", "")</f>
        <v/>
      </c>
      <c r="AJ399" t="str">
        <f ca="1">IFERROR(VLOOKUP(Funde_observations_osservazioni!AE402,Rust_spore_type_mapping,2,FALSE)&amp;"", "")</f>
        <v/>
      </c>
      <c r="AK399" t="str">
        <f>TRIM(Funde_observations_osservazioni!AU402)</f>
        <v/>
      </c>
      <c r="AL399" t="str">
        <f>TRIM( Funde_observations_osservazioni!AH402)</f>
        <v/>
      </c>
      <c r="AM399" t="str">
        <f>TRIM(Funde_observations_osservazioni!AI402)</f>
        <v/>
      </c>
      <c r="AN399" t="str">
        <f ca="1">IFERROR(VLOOKUP(Funde_observations_osservazioni!AG402,Table28_Herbaria[],2,FALSE)&amp;"", "")</f>
        <v/>
      </c>
      <c r="AO399" t="str">
        <f ca="1">IFERROR(VLOOKUP(Funde_observations_osservazioni!AF402,Beleg_mapping,2,FALSE)&amp;"","")</f>
        <v/>
      </c>
      <c r="AP399" t="str">
        <f>IFERROR(VLOOKUP(Funde_observations_osservazioni!AJ402,Tabelle10_literature[],2,FALSE)&amp;"", "")</f>
        <v/>
      </c>
      <c r="AQ399" t="str">
        <f>TRIM(Funde_observations_osservazioni!AV402)</f>
        <v/>
      </c>
      <c r="AR399" t="str">
        <f ca="1">IFERROR(VLOOKUP(Funde_observations_osservazioni!AK402,Rest_mapping,2,0)&amp;"","")</f>
        <v/>
      </c>
      <c r="AS399" t="str">
        <f ca="1">IFERROR(VLOOKUP(Funde_observations_osservazioni!AL402,Oeff_privat_mapping,2,0)&amp;"","")</f>
        <v/>
      </c>
      <c r="AT399" t="str">
        <f ca="1">IFERROR(VLOOKUP(Funde_observations_osservazioni!AM402,Namen_pub_mapping,2,0)&amp;"","")</f>
        <v/>
      </c>
    </row>
    <row r="400" spans="2:46" x14ac:dyDescent="0.45">
      <c r="B400" t="str">
        <f>TRIM(Funde_observations_osservazioni!B403)</f>
        <v/>
      </c>
      <c r="C400" t="str">
        <f>TRIM(Funde_observations_osservazioni!C403)</f>
        <v/>
      </c>
      <c r="D400" t="str">
        <f>TRIM(Funde_observations_osservazioni!D403)</f>
        <v/>
      </c>
      <c r="E400" t="str">
        <f>TRIM(Funde_observations_osservazioni!AN403)</f>
        <v/>
      </c>
      <c r="F400" t="str">
        <f>TRIM(Funde_observations_osservazioni!AO403)</f>
        <v/>
      </c>
      <c r="G400" t="str">
        <f>TRIM(Funde_observations_osservazioni!AP403)</f>
        <v/>
      </c>
      <c r="H400" t="str">
        <f>TRIM(Funde_observations_osservazioni!AQ403)</f>
        <v/>
      </c>
      <c r="I400" t="str">
        <f>TRIM(Funde_observations_osservazioni!AR403)</f>
        <v/>
      </c>
      <c r="J400" t="str">
        <f>TRIM(Funde_observations_osservazioni!AS403)</f>
        <v/>
      </c>
      <c r="K400" t="str">
        <f>IFERROR(VLOOKUP(Funde_observations_osservazioni!E403,Table31_Praezis[], 2, FALSE)&amp;"", "")</f>
        <v/>
      </c>
      <c r="L400" t="str">
        <f>TRIM(Funde_observations_osservazioni!AT403)</f>
        <v/>
      </c>
      <c r="M400" t="str">
        <f>TRIM(Funde_observations_osservazioni!F403)</f>
        <v/>
      </c>
      <c r="N400" t="str">
        <f>TRIM(Funde_observations_osservazioni!G403)</f>
        <v/>
      </c>
      <c r="O400" t="str">
        <f>TRIM(Funde_observations_osservazioni!H403)</f>
        <v/>
      </c>
      <c r="P400" s="161" t="str">
        <f>IF(Funde_observations_osservazioni!I403=0, "", TEXT(Funde_observations_osservazioni!I403,"dd/mm/yyyy"))</f>
        <v/>
      </c>
      <c r="Q400" t="str">
        <f>IFERROR(VLOOKUP(Funde_observations_osservazioni!J403,Table32_Datkante[],2,FALSE)&amp;"",  "")</f>
        <v/>
      </c>
      <c r="R400" t="str">
        <f>Funde_observations_osservazioni!K403&amp;""</f>
        <v/>
      </c>
      <c r="S400" t="str">
        <f>Funde_observations_osservazioni!L403&amp;""</f>
        <v/>
      </c>
      <c r="T400" t="str">
        <f>Funde_observations_osservazioni!N403&amp;""</f>
        <v/>
      </c>
      <c r="U400" t="str">
        <f>Funde_observations_osservazioni!O403&amp;""</f>
        <v/>
      </c>
      <c r="V400" t="str">
        <f>Funde_observations_osservazioni!P403&amp;""</f>
        <v/>
      </c>
      <c r="W400" t="str">
        <f ca="1">IFERROR(VLOOKUP(Funde_observations_osservazioni!V403,Table30_Delarze[],2,FALSE)&amp;"", "")</f>
        <v/>
      </c>
      <c r="X400" t="str">
        <f>IFERROR(VLOOKUP(Funde_observations_osservazioni!R403,Table6_Subgrob[],2,FALSE)&amp;"","")</f>
        <v/>
      </c>
      <c r="Y400" t="str">
        <f>IFERROR(VLOOKUP(Funde_observations_osservazioni!S403,#REF!,2,FALSE)&amp;"", "")</f>
        <v/>
      </c>
      <c r="Z400" t="str">
        <f ca="1">IFERROR(VLOOKUP(Funde_observations_osservazioni!W403,Table245_Host_tree[],2,FALSE)&amp;"", "")</f>
        <v/>
      </c>
      <c r="AA400" t="str">
        <f>TRIM(Funde_observations_osservazioni!X403)</f>
        <v/>
      </c>
      <c r="AB400" t="str">
        <f>TRIM(Funde_observations_osservazioni!Y403)</f>
        <v/>
      </c>
      <c r="AC400" t="str">
        <f ca="1">IFERROR(VLOOKUP(Funde_observations_osservazioni!T403,Holzabgr_mapping,2,FALSE)&amp;"", "")</f>
        <v/>
      </c>
      <c r="AD400" t="str">
        <f ca="1">IFERROR(VLOOKUP(Funde_observations_osservazioni!U403,Holzqual_mapping,2,FALSE)&amp;"", "")</f>
        <v/>
      </c>
      <c r="AE400" t="str">
        <f ca="1">IFERROR(VLOOKUP(Funde_observations_osservazioni!Z403,Table24_Near_tree[],2,FALSE)&amp;"", "")</f>
        <v/>
      </c>
      <c r="AF400" t="str">
        <f ca="1">IFERROR(VLOOKUP(Funde_observations_osservazioni!AA403,Table24_Near_tree[],2,FALSE)&amp;"", "")</f>
        <v/>
      </c>
      <c r="AG400" t="str">
        <f ca="1">IFERROR(VLOOKUP(Funde_observations_osservazioni!AB403,Table24_Near_tree[],2,FALSE)&amp;"", "")</f>
        <v/>
      </c>
      <c r="AH400" t="str">
        <f ca="1">IFERROR(VLOOKUP(Funde_observations_osservazioni!AC403,Anzfrk_mapping,2,FALSE)&amp;"", "")</f>
        <v/>
      </c>
      <c r="AI400" t="str">
        <f ca="1">IFERROR(VLOOKUP(Funde_observations_osservazioni!AD403,Sex_stage_mapping,2,FALSE)&amp;"", "")</f>
        <v/>
      </c>
      <c r="AJ400" t="str">
        <f ca="1">IFERROR(VLOOKUP(Funde_observations_osservazioni!AE403,Rust_spore_type_mapping,2,FALSE)&amp;"", "")</f>
        <v/>
      </c>
      <c r="AK400" t="str">
        <f>TRIM(Funde_observations_osservazioni!AU403)</f>
        <v/>
      </c>
      <c r="AL400" t="str">
        <f>TRIM( Funde_observations_osservazioni!AH403)</f>
        <v/>
      </c>
      <c r="AM400" t="str">
        <f>TRIM(Funde_observations_osservazioni!AI403)</f>
        <v/>
      </c>
      <c r="AN400" t="str">
        <f ca="1">IFERROR(VLOOKUP(Funde_observations_osservazioni!AG403,Table28_Herbaria[],2,FALSE)&amp;"", "")</f>
        <v/>
      </c>
      <c r="AO400" t="str">
        <f ca="1">IFERROR(VLOOKUP(Funde_observations_osservazioni!AF403,Beleg_mapping,2,FALSE)&amp;"","")</f>
        <v/>
      </c>
      <c r="AP400" t="str">
        <f>IFERROR(VLOOKUP(Funde_observations_osservazioni!AJ403,Tabelle10_literature[],2,FALSE)&amp;"", "")</f>
        <v/>
      </c>
      <c r="AQ400" t="str">
        <f>TRIM(Funde_observations_osservazioni!AV403)</f>
        <v/>
      </c>
      <c r="AR400" t="str">
        <f ca="1">IFERROR(VLOOKUP(Funde_observations_osservazioni!AK403,Rest_mapping,2,0)&amp;"","")</f>
        <v/>
      </c>
      <c r="AS400" t="str">
        <f ca="1">IFERROR(VLOOKUP(Funde_observations_osservazioni!AL403,Oeff_privat_mapping,2,0)&amp;"","")</f>
        <v/>
      </c>
      <c r="AT400" t="str">
        <f ca="1">IFERROR(VLOOKUP(Funde_observations_osservazioni!AM403,Namen_pub_mapping,2,0)&amp;"","")</f>
        <v/>
      </c>
    </row>
    <row r="401" spans="2:46" x14ac:dyDescent="0.45">
      <c r="B401" t="str">
        <f>TRIM(Funde_observations_osservazioni!B404)</f>
        <v/>
      </c>
      <c r="C401" t="str">
        <f>TRIM(Funde_observations_osservazioni!C404)</f>
        <v/>
      </c>
      <c r="D401" t="str">
        <f>TRIM(Funde_observations_osservazioni!D404)</f>
        <v/>
      </c>
      <c r="E401" t="str">
        <f>TRIM(Funde_observations_osservazioni!AN404)</f>
        <v/>
      </c>
      <c r="F401" t="str">
        <f>TRIM(Funde_observations_osservazioni!AO404)</f>
        <v/>
      </c>
      <c r="G401" t="str">
        <f>TRIM(Funde_observations_osservazioni!AP404)</f>
        <v/>
      </c>
      <c r="H401" t="str">
        <f>TRIM(Funde_observations_osservazioni!AQ404)</f>
        <v/>
      </c>
      <c r="I401" t="str">
        <f>TRIM(Funde_observations_osservazioni!AR404)</f>
        <v/>
      </c>
      <c r="J401" t="str">
        <f>TRIM(Funde_observations_osservazioni!AS404)</f>
        <v/>
      </c>
      <c r="K401" t="str">
        <f>IFERROR(VLOOKUP(Funde_observations_osservazioni!E404,Table31_Praezis[], 2, FALSE)&amp;"", "")</f>
        <v/>
      </c>
      <c r="L401" t="str">
        <f>TRIM(Funde_observations_osservazioni!AT404)</f>
        <v/>
      </c>
      <c r="M401" t="str">
        <f>TRIM(Funde_observations_osservazioni!F404)</f>
        <v/>
      </c>
      <c r="N401" t="str">
        <f>TRIM(Funde_observations_osservazioni!G404)</f>
        <v/>
      </c>
      <c r="O401" t="str">
        <f>TRIM(Funde_observations_osservazioni!H404)</f>
        <v/>
      </c>
      <c r="P401" s="161" t="str">
        <f>IF(Funde_observations_osservazioni!I404=0, "", TEXT(Funde_observations_osservazioni!I404,"dd/mm/yyyy"))</f>
        <v/>
      </c>
      <c r="Q401" t="str">
        <f>IFERROR(VLOOKUP(Funde_observations_osservazioni!J404,Table32_Datkante[],2,FALSE)&amp;"",  "")</f>
        <v/>
      </c>
      <c r="R401" t="str">
        <f>Funde_observations_osservazioni!K404&amp;""</f>
        <v/>
      </c>
      <c r="S401" t="str">
        <f>Funde_observations_osservazioni!L404&amp;""</f>
        <v/>
      </c>
      <c r="T401" t="str">
        <f>Funde_observations_osservazioni!N404&amp;""</f>
        <v/>
      </c>
      <c r="U401" t="str">
        <f>Funde_observations_osservazioni!O404&amp;""</f>
        <v/>
      </c>
      <c r="V401" t="str">
        <f>Funde_observations_osservazioni!P404&amp;""</f>
        <v/>
      </c>
      <c r="W401" t="str">
        <f ca="1">IFERROR(VLOOKUP(Funde_observations_osservazioni!V404,Table30_Delarze[],2,FALSE)&amp;"", "")</f>
        <v/>
      </c>
      <c r="X401" t="str">
        <f>IFERROR(VLOOKUP(Funde_observations_osservazioni!R404,Table6_Subgrob[],2,FALSE)&amp;"","")</f>
        <v/>
      </c>
      <c r="Y401" t="str">
        <f>IFERROR(VLOOKUP(Funde_observations_osservazioni!S404,#REF!,2,FALSE)&amp;"", "")</f>
        <v/>
      </c>
      <c r="Z401" t="str">
        <f ca="1">IFERROR(VLOOKUP(Funde_observations_osservazioni!W404,Table245_Host_tree[],2,FALSE)&amp;"", "")</f>
        <v/>
      </c>
      <c r="AA401" t="str">
        <f>TRIM(Funde_observations_osservazioni!X404)</f>
        <v/>
      </c>
      <c r="AB401" t="str">
        <f>TRIM(Funde_observations_osservazioni!Y404)</f>
        <v/>
      </c>
      <c r="AC401" t="str">
        <f ca="1">IFERROR(VLOOKUP(Funde_observations_osservazioni!T404,Holzabgr_mapping,2,FALSE)&amp;"", "")</f>
        <v/>
      </c>
      <c r="AD401" t="str">
        <f ca="1">IFERROR(VLOOKUP(Funde_observations_osservazioni!U404,Holzqual_mapping,2,FALSE)&amp;"", "")</f>
        <v/>
      </c>
      <c r="AE401" t="str">
        <f ca="1">IFERROR(VLOOKUP(Funde_observations_osservazioni!Z404,Table24_Near_tree[],2,FALSE)&amp;"", "")</f>
        <v/>
      </c>
      <c r="AF401" t="str">
        <f ca="1">IFERROR(VLOOKUP(Funde_observations_osservazioni!AA404,Table24_Near_tree[],2,FALSE)&amp;"", "")</f>
        <v/>
      </c>
      <c r="AG401" t="str">
        <f ca="1">IFERROR(VLOOKUP(Funde_observations_osservazioni!AB404,Table24_Near_tree[],2,FALSE)&amp;"", "")</f>
        <v/>
      </c>
      <c r="AH401" t="str">
        <f ca="1">IFERROR(VLOOKUP(Funde_observations_osservazioni!AC404,Anzfrk_mapping,2,FALSE)&amp;"", "")</f>
        <v/>
      </c>
      <c r="AI401" t="str">
        <f ca="1">IFERROR(VLOOKUP(Funde_observations_osservazioni!AD404,Sex_stage_mapping,2,FALSE)&amp;"", "")</f>
        <v/>
      </c>
      <c r="AJ401" t="str">
        <f ca="1">IFERROR(VLOOKUP(Funde_observations_osservazioni!AE404,Rust_spore_type_mapping,2,FALSE)&amp;"", "")</f>
        <v/>
      </c>
      <c r="AK401" t="str">
        <f>TRIM(Funde_observations_osservazioni!AU404)</f>
        <v/>
      </c>
      <c r="AL401" t="str">
        <f>TRIM( Funde_observations_osservazioni!AH404)</f>
        <v/>
      </c>
      <c r="AM401" t="str">
        <f>TRIM(Funde_observations_osservazioni!AI404)</f>
        <v/>
      </c>
      <c r="AN401" t="str">
        <f ca="1">IFERROR(VLOOKUP(Funde_observations_osservazioni!AG404,Table28_Herbaria[],2,FALSE)&amp;"", "")</f>
        <v/>
      </c>
      <c r="AO401" t="str">
        <f ca="1">IFERROR(VLOOKUP(Funde_observations_osservazioni!AF404,Beleg_mapping,2,FALSE)&amp;"","")</f>
        <v/>
      </c>
      <c r="AP401" t="str">
        <f>IFERROR(VLOOKUP(Funde_observations_osservazioni!AJ404,Tabelle10_literature[],2,FALSE)&amp;"", "")</f>
        <v/>
      </c>
      <c r="AQ401" t="str">
        <f>TRIM(Funde_observations_osservazioni!AV404)</f>
        <v/>
      </c>
      <c r="AR401" t="str">
        <f ca="1">IFERROR(VLOOKUP(Funde_observations_osservazioni!AK404,Rest_mapping,2,0)&amp;"","")</f>
        <v/>
      </c>
      <c r="AS401" t="str">
        <f ca="1">IFERROR(VLOOKUP(Funde_observations_osservazioni!AL404,Oeff_privat_mapping,2,0)&amp;"","")</f>
        <v/>
      </c>
      <c r="AT401" t="str">
        <f ca="1">IFERROR(VLOOKUP(Funde_observations_osservazioni!AM404,Namen_pub_mapping,2,0)&amp;"","")</f>
        <v/>
      </c>
    </row>
    <row r="402" spans="2:46" x14ac:dyDescent="0.45">
      <c r="B402" t="str">
        <f>TRIM(Funde_observations_osservazioni!B405)</f>
        <v/>
      </c>
      <c r="C402" t="str">
        <f>TRIM(Funde_observations_osservazioni!C405)</f>
        <v/>
      </c>
      <c r="D402" t="str">
        <f>TRIM(Funde_observations_osservazioni!D405)</f>
        <v/>
      </c>
      <c r="E402" t="str">
        <f>TRIM(Funde_observations_osservazioni!AN405)</f>
        <v/>
      </c>
      <c r="F402" t="str">
        <f>TRIM(Funde_observations_osservazioni!AO405)</f>
        <v/>
      </c>
      <c r="G402" t="str">
        <f>TRIM(Funde_observations_osservazioni!AP405)</f>
        <v/>
      </c>
      <c r="H402" t="str">
        <f>TRIM(Funde_observations_osservazioni!AQ405)</f>
        <v/>
      </c>
      <c r="I402" t="str">
        <f>TRIM(Funde_observations_osservazioni!AR405)</f>
        <v/>
      </c>
      <c r="J402" t="str">
        <f>TRIM(Funde_observations_osservazioni!AS405)</f>
        <v/>
      </c>
      <c r="K402" t="str">
        <f>IFERROR(VLOOKUP(Funde_observations_osservazioni!E405,Table31_Praezis[], 2, FALSE)&amp;"", "")</f>
        <v/>
      </c>
      <c r="L402" t="str">
        <f>TRIM(Funde_observations_osservazioni!AT405)</f>
        <v/>
      </c>
      <c r="M402" t="str">
        <f>TRIM(Funde_observations_osservazioni!F405)</f>
        <v/>
      </c>
      <c r="N402" t="str">
        <f>TRIM(Funde_observations_osservazioni!G405)</f>
        <v/>
      </c>
      <c r="O402" t="str">
        <f>TRIM(Funde_observations_osservazioni!H405)</f>
        <v/>
      </c>
      <c r="P402" s="161" t="str">
        <f>IF(Funde_observations_osservazioni!I405=0, "", TEXT(Funde_observations_osservazioni!I405,"dd/mm/yyyy"))</f>
        <v/>
      </c>
      <c r="Q402" t="str">
        <f>IFERROR(VLOOKUP(Funde_observations_osservazioni!J405,Table32_Datkante[],2,FALSE)&amp;"",  "")</f>
        <v/>
      </c>
      <c r="R402" t="str">
        <f>Funde_observations_osservazioni!K405&amp;""</f>
        <v/>
      </c>
      <c r="S402" t="str">
        <f>Funde_observations_osservazioni!L405&amp;""</f>
        <v/>
      </c>
      <c r="T402" t="str">
        <f>Funde_observations_osservazioni!N405&amp;""</f>
        <v/>
      </c>
      <c r="U402" t="str">
        <f>Funde_observations_osservazioni!O405&amp;""</f>
        <v/>
      </c>
      <c r="V402" t="str">
        <f>Funde_observations_osservazioni!P405&amp;""</f>
        <v/>
      </c>
      <c r="W402" t="str">
        <f ca="1">IFERROR(VLOOKUP(Funde_observations_osservazioni!V405,Table30_Delarze[],2,FALSE)&amp;"", "")</f>
        <v/>
      </c>
      <c r="X402" t="str">
        <f>IFERROR(VLOOKUP(Funde_observations_osservazioni!R405,Table6_Subgrob[],2,FALSE)&amp;"","")</f>
        <v/>
      </c>
      <c r="Y402" t="str">
        <f>IFERROR(VLOOKUP(Funde_observations_osservazioni!S405,#REF!,2,FALSE)&amp;"", "")</f>
        <v/>
      </c>
      <c r="Z402" t="str">
        <f ca="1">IFERROR(VLOOKUP(Funde_observations_osservazioni!W405,Table245_Host_tree[],2,FALSE)&amp;"", "")</f>
        <v/>
      </c>
      <c r="AA402" t="str">
        <f>TRIM(Funde_observations_osservazioni!X405)</f>
        <v/>
      </c>
      <c r="AB402" t="str">
        <f>TRIM(Funde_observations_osservazioni!Y405)</f>
        <v/>
      </c>
      <c r="AC402" t="str">
        <f ca="1">IFERROR(VLOOKUP(Funde_observations_osservazioni!T405,Holzabgr_mapping,2,FALSE)&amp;"", "")</f>
        <v/>
      </c>
      <c r="AD402" t="str">
        <f ca="1">IFERROR(VLOOKUP(Funde_observations_osservazioni!U405,Holzqual_mapping,2,FALSE)&amp;"", "")</f>
        <v/>
      </c>
      <c r="AE402" t="str">
        <f ca="1">IFERROR(VLOOKUP(Funde_observations_osservazioni!Z405,Table24_Near_tree[],2,FALSE)&amp;"", "")</f>
        <v/>
      </c>
      <c r="AF402" t="str">
        <f ca="1">IFERROR(VLOOKUP(Funde_observations_osservazioni!AA405,Table24_Near_tree[],2,FALSE)&amp;"", "")</f>
        <v/>
      </c>
      <c r="AG402" t="str">
        <f ca="1">IFERROR(VLOOKUP(Funde_observations_osservazioni!AB405,Table24_Near_tree[],2,FALSE)&amp;"", "")</f>
        <v/>
      </c>
      <c r="AH402" t="str">
        <f ca="1">IFERROR(VLOOKUP(Funde_observations_osservazioni!AC405,Anzfrk_mapping,2,FALSE)&amp;"", "")</f>
        <v/>
      </c>
      <c r="AI402" t="str">
        <f ca="1">IFERROR(VLOOKUP(Funde_observations_osservazioni!AD405,Sex_stage_mapping,2,FALSE)&amp;"", "")</f>
        <v/>
      </c>
      <c r="AJ402" t="str">
        <f ca="1">IFERROR(VLOOKUP(Funde_observations_osservazioni!AE405,Rust_spore_type_mapping,2,FALSE)&amp;"", "")</f>
        <v/>
      </c>
      <c r="AK402" t="str">
        <f>TRIM(Funde_observations_osservazioni!AU405)</f>
        <v/>
      </c>
      <c r="AL402" t="str">
        <f>TRIM( Funde_observations_osservazioni!AH405)</f>
        <v/>
      </c>
      <c r="AM402" t="str">
        <f>TRIM(Funde_observations_osservazioni!AI405)</f>
        <v/>
      </c>
      <c r="AN402" t="str">
        <f ca="1">IFERROR(VLOOKUP(Funde_observations_osservazioni!AG405,Table28_Herbaria[],2,FALSE)&amp;"", "")</f>
        <v/>
      </c>
      <c r="AO402" t="str">
        <f ca="1">IFERROR(VLOOKUP(Funde_observations_osservazioni!AF405,Beleg_mapping,2,FALSE)&amp;"","")</f>
        <v/>
      </c>
      <c r="AP402" t="str">
        <f>IFERROR(VLOOKUP(Funde_observations_osservazioni!AJ405,Tabelle10_literature[],2,FALSE)&amp;"", "")</f>
        <v/>
      </c>
      <c r="AQ402" t="str">
        <f>TRIM(Funde_observations_osservazioni!AV405)</f>
        <v/>
      </c>
      <c r="AR402" t="str">
        <f ca="1">IFERROR(VLOOKUP(Funde_observations_osservazioni!AK405,Rest_mapping,2,0)&amp;"","")</f>
        <v/>
      </c>
      <c r="AS402" t="str">
        <f ca="1">IFERROR(VLOOKUP(Funde_observations_osservazioni!AL405,Oeff_privat_mapping,2,0)&amp;"","")</f>
        <v/>
      </c>
      <c r="AT402" t="str">
        <f ca="1">IFERROR(VLOOKUP(Funde_observations_osservazioni!AM405,Namen_pub_mapping,2,0)&amp;"","")</f>
        <v/>
      </c>
    </row>
    <row r="403" spans="2:46" x14ac:dyDescent="0.45">
      <c r="B403" t="str">
        <f>TRIM(Funde_observations_osservazioni!B406)</f>
        <v/>
      </c>
      <c r="C403" t="str">
        <f>TRIM(Funde_observations_osservazioni!C406)</f>
        <v/>
      </c>
      <c r="D403" t="str">
        <f>TRIM(Funde_observations_osservazioni!D406)</f>
        <v/>
      </c>
      <c r="E403" t="str">
        <f>TRIM(Funde_observations_osservazioni!AN406)</f>
        <v/>
      </c>
      <c r="F403" t="str">
        <f>TRIM(Funde_observations_osservazioni!AO406)</f>
        <v/>
      </c>
      <c r="G403" t="str">
        <f>TRIM(Funde_observations_osservazioni!AP406)</f>
        <v/>
      </c>
      <c r="H403" t="str">
        <f>TRIM(Funde_observations_osservazioni!AQ406)</f>
        <v/>
      </c>
      <c r="I403" t="str">
        <f>TRIM(Funde_observations_osservazioni!AR406)</f>
        <v/>
      </c>
      <c r="J403" t="str">
        <f>TRIM(Funde_observations_osservazioni!AS406)</f>
        <v/>
      </c>
      <c r="K403" t="str">
        <f>IFERROR(VLOOKUP(Funde_observations_osservazioni!E406,Table31_Praezis[], 2, FALSE)&amp;"", "")</f>
        <v/>
      </c>
      <c r="L403" t="str">
        <f>TRIM(Funde_observations_osservazioni!AT406)</f>
        <v/>
      </c>
      <c r="M403" t="str">
        <f>TRIM(Funde_observations_osservazioni!F406)</f>
        <v/>
      </c>
      <c r="N403" t="str">
        <f>TRIM(Funde_observations_osservazioni!G406)</f>
        <v/>
      </c>
      <c r="O403" t="str">
        <f>TRIM(Funde_observations_osservazioni!H406)</f>
        <v/>
      </c>
      <c r="P403" s="161" t="str">
        <f>IF(Funde_observations_osservazioni!I406=0, "", TEXT(Funde_observations_osservazioni!I406,"dd/mm/yyyy"))</f>
        <v/>
      </c>
      <c r="Q403" t="str">
        <f>IFERROR(VLOOKUP(Funde_observations_osservazioni!J406,Table32_Datkante[],2,FALSE)&amp;"",  "")</f>
        <v/>
      </c>
      <c r="R403" t="str">
        <f>Funde_observations_osservazioni!K406&amp;""</f>
        <v/>
      </c>
      <c r="S403" t="str">
        <f>Funde_observations_osservazioni!L406&amp;""</f>
        <v/>
      </c>
      <c r="T403" t="str">
        <f>Funde_observations_osservazioni!N406&amp;""</f>
        <v/>
      </c>
      <c r="U403" t="str">
        <f>Funde_observations_osservazioni!O406&amp;""</f>
        <v/>
      </c>
      <c r="V403" t="str">
        <f>Funde_observations_osservazioni!P406&amp;""</f>
        <v/>
      </c>
      <c r="W403" t="str">
        <f ca="1">IFERROR(VLOOKUP(Funde_observations_osservazioni!V406,Table30_Delarze[],2,FALSE)&amp;"", "")</f>
        <v/>
      </c>
      <c r="X403" t="str">
        <f>IFERROR(VLOOKUP(Funde_observations_osservazioni!R406,Table6_Subgrob[],2,FALSE)&amp;"","")</f>
        <v/>
      </c>
      <c r="Y403" t="str">
        <f>IFERROR(VLOOKUP(Funde_observations_osservazioni!S406,#REF!,2,FALSE)&amp;"", "")</f>
        <v/>
      </c>
      <c r="Z403" t="str">
        <f ca="1">IFERROR(VLOOKUP(Funde_observations_osservazioni!W406,Table245_Host_tree[],2,FALSE)&amp;"", "")</f>
        <v/>
      </c>
      <c r="AA403" t="str">
        <f>TRIM(Funde_observations_osservazioni!X406)</f>
        <v/>
      </c>
      <c r="AB403" t="str">
        <f>TRIM(Funde_observations_osservazioni!Y406)</f>
        <v/>
      </c>
      <c r="AC403" t="str">
        <f ca="1">IFERROR(VLOOKUP(Funde_observations_osservazioni!T406,Holzabgr_mapping,2,FALSE)&amp;"", "")</f>
        <v/>
      </c>
      <c r="AD403" t="str">
        <f ca="1">IFERROR(VLOOKUP(Funde_observations_osservazioni!U406,Holzqual_mapping,2,FALSE)&amp;"", "")</f>
        <v/>
      </c>
      <c r="AE403" t="str">
        <f ca="1">IFERROR(VLOOKUP(Funde_observations_osservazioni!Z406,Table24_Near_tree[],2,FALSE)&amp;"", "")</f>
        <v/>
      </c>
      <c r="AF403" t="str">
        <f ca="1">IFERROR(VLOOKUP(Funde_observations_osservazioni!AA406,Table24_Near_tree[],2,FALSE)&amp;"", "")</f>
        <v/>
      </c>
      <c r="AG403" t="str">
        <f ca="1">IFERROR(VLOOKUP(Funde_observations_osservazioni!AB406,Table24_Near_tree[],2,FALSE)&amp;"", "")</f>
        <v/>
      </c>
      <c r="AH403" t="str">
        <f ca="1">IFERROR(VLOOKUP(Funde_observations_osservazioni!AC406,Anzfrk_mapping,2,FALSE)&amp;"", "")</f>
        <v/>
      </c>
      <c r="AI403" t="str">
        <f ca="1">IFERROR(VLOOKUP(Funde_observations_osservazioni!AD406,Sex_stage_mapping,2,FALSE)&amp;"", "")</f>
        <v/>
      </c>
      <c r="AJ403" t="str">
        <f ca="1">IFERROR(VLOOKUP(Funde_observations_osservazioni!AE406,Rust_spore_type_mapping,2,FALSE)&amp;"", "")</f>
        <v/>
      </c>
      <c r="AK403" t="str">
        <f>TRIM(Funde_observations_osservazioni!AU406)</f>
        <v/>
      </c>
      <c r="AL403" t="str">
        <f>TRIM( Funde_observations_osservazioni!AH406)</f>
        <v/>
      </c>
      <c r="AM403" t="str">
        <f>TRIM(Funde_observations_osservazioni!AI406)</f>
        <v/>
      </c>
      <c r="AN403" t="str">
        <f ca="1">IFERROR(VLOOKUP(Funde_observations_osservazioni!AG406,Table28_Herbaria[],2,FALSE)&amp;"", "")</f>
        <v/>
      </c>
      <c r="AO403" t="str">
        <f ca="1">IFERROR(VLOOKUP(Funde_observations_osservazioni!AF406,Beleg_mapping,2,FALSE)&amp;"","")</f>
        <v/>
      </c>
      <c r="AP403" t="str">
        <f>IFERROR(VLOOKUP(Funde_observations_osservazioni!AJ406,Tabelle10_literature[],2,FALSE)&amp;"", "")</f>
        <v/>
      </c>
      <c r="AQ403" t="str">
        <f>TRIM(Funde_observations_osservazioni!AV406)</f>
        <v/>
      </c>
      <c r="AR403" t="str">
        <f ca="1">IFERROR(VLOOKUP(Funde_observations_osservazioni!AK406,Rest_mapping,2,0)&amp;"","")</f>
        <v/>
      </c>
      <c r="AS403" t="str">
        <f ca="1">IFERROR(VLOOKUP(Funde_observations_osservazioni!AL406,Oeff_privat_mapping,2,0)&amp;"","")</f>
        <v/>
      </c>
      <c r="AT403" t="str">
        <f ca="1">IFERROR(VLOOKUP(Funde_observations_osservazioni!AM406,Namen_pub_mapping,2,0)&amp;"","")</f>
        <v/>
      </c>
    </row>
    <row r="404" spans="2:46" x14ac:dyDescent="0.45">
      <c r="B404" t="str">
        <f>TRIM(Funde_observations_osservazioni!B407)</f>
        <v/>
      </c>
      <c r="C404" t="str">
        <f>TRIM(Funde_observations_osservazioni!C407)</f>
        <v/>
      </c>
      <c r="D404" t="str">
        <f>TRIM(Funde_observations_osservazioni!D407)</f>
        <v/>
      </c>
      <c r="E404" t="str">
        <f>TRIM(Funde_observations_osservazioni!AN407)</f>
        <v/>
      </c>
      <c r="F404" t="str">
        <f>TRIM(Funde_observations_osservazioni!AO407)</f>
        <v/>
      </c>
      <c r="G404" t="str">
        <f>TRIM(Funde_observations_osservazioni!AP407)</f>
        <v/>
      </c>
      <c r="H404" t="str">
        <f>TRIM(Funde_observations_osservazioni!AQ407)</f>
        <v/>
      </c>
      <c r="I404" t="str">
        <f>TRIM(Funde_observations_osservazioni!AR407)</f>
        <v/>
      </c>
      <c r="J404" t="str">
        <f>TRIM(Funde_observations_osservazioni!AS407)</f>
        <v/>
      </c>
      <c r="K404" t="str">
        <f>IFERROR(VLOOKUP(Funde_observations_osservazioni!E407,Table31_Praezis[], 2, FALSE)&amp;"", "")</f>
        <v/>
      </c>
      <c r="L404" t="str">
        <f>TRIM(Funde_observations_osservazioni!AT407)</f>
        <v/>
      </c>
      <c r="M404" t="str">
        <f>TRIM(Funde_observations_osservazioni!F407)</f>
        <v/>
      </c>
      <c r="N404" t="str">
        <f>TRIM(Funde_observations_osservazioni!G407)</f>
        <v/>
      </c>
      <c r="O404" t="str">
        <f>TRIM(Funde_observations_osservazioni!H407)</f>
        <v/>
      </c>
      <c r="P404" s="161" t="str">
        <f>IF(Funde_observations_osservazioni!I407=0, "", TEXT(Funde_observations_osservazioni!I407,"dd/mm/yyyy"))</f>
        <v/>
      </c>
      <c r="Q404" t="str">
        <f>IFERROR(VLOOKUP(Funde_observations_osservazioni!J407,Table32_Datkante[],2,FALSE)&amp;"",  "")</f>
        <v/>
      </c>
      <c r="R404" t="str">
        <f>Funde_observations_osservazioni!K407&amp;""</f>
        <v/>
      </c>
      <c r="S404" t="str">
        <f>Funde_observations_osservazioni!L407&amp;""</f>
        <v/>
      </c>
      <c r="T404" t="str">
        <f>Funde_observations_osservazioni!N407&amp;""</f>
        <v/>
      </c>
      <c r="U404" t="str">
        <f>Funde_observations_osservazioni!O407&amp;""</f>
        <v/>
      </c>
      <c r="V404" t="str">
        <f>Funde_observations_osservazioni!P407&amp;""</f>
        <v/>
      </c>
      <c r="W404" t="str">
        <f ca="1">IFERROR(VLOOKUP(Funde_observations_osservazioni!V407,Table30_Delarze[],2,FALSE)&amp;"", "")</f>
        <v/>
      </c>
      <c r="X404" t="str">
        <f>IFERROR(VLOOKUP(Funde_observations_osservazioni!R407,Table6_Subgrob[],2,FALSE)&amp;"","")</f>
        <v/>
      </c>
      <c r="Y404" t="str">
        <f>IFERROR(VLOOKUP(Funde_observations_osservazioni!S407,#REF!,2,FALSE)&amp;"", "")</f>
        <v/>
      </c>
      <c r="Z404" t="str">
        <f ca="1">IFERROR(VLOOKUP(Funde_observations_osservazioni!W407,Table245_Host_tree[],2,FALSE)&amp;"", "")</f>
        <v/>
      </c>
      <c r="AA404" t="str">
        <f>TRIM(Funde_observations_osservazioni!X407)</f>
        <v/>
      </c>
      <c r="AB404" t="str">
        <f>TRIM(Funde_observations_osservazioni!Y407)</f>
        <v/>
      </c>
      <c r="AC404" t="str">
        <f ca="1">IFERROR(VLOOKUP(Funde_observations_osservazioni!T407,Holzabgr_mapping,2,FALSE)&amp;"", "")</f>
        <v/>
      </c>
      <c r="AD404" t="str">
        <f ca="1">IFERROR(VLOOKUP(Funde_observations_osservazioni!U407,Holzqual_mapping,2,FALSE)&amp;"", "")</f>
        <v/>
      </c>
      <c r="AE404" t="str">
        <f ca="1">IFERROR(VLOOKUP(Funde_observations_osservazioni!Z407,Table24_Near_tree[],2,FALSE)&amp;"", "")</f>
        <v/>
      </c>
      <c r="AF404" t="str">
        <f ca="1">IFERROR(VLOOKUP(Funde_observations_osservazioni!AA407,Table24_Near_tree[],2,FALSE)&amp;"", "")</f>
        <v/>
      </c>
      <c r="AG404" t="str">
        <f ca="1">IFERROR(VLOOKUP(Funde_observations_osservazioni!AB407,Table24_Near_tree[],2,FALSE)&amp;"", "")</f>
        <v/>
      </c>
      <c r="AH404" t="str">
        <f ca="1">IFERROR(VLOOKUP(Funde_observations_osservazioni!AC407,Anzfrk_mapping,2,FALSE)&amp;"", "")</f>
        <v/>
      </c>
      <c r="AI404" t="str">
        <f ca="1">IFERROR(VLOOKUP(Funde_observations_osservazioni!AD407,Sex_stage_mapping,2,FALSE)&amp;"", "")</f>
        <v/>
      </c>
      <c r="AJ404" t="str">
        <f ca="1">IFERROR(VLOOKUP(Funde_observations_osservazioni!AE407,Rust_spore_type_mapping,2,FALSE)&amp;"", "")</f>
        <v/>
      </c>
      <c r="AK404" t="str">
        <f>TRIM(Funde_observations_osservazioni!AU407)</f>
        <v/>
      </c>
      <c r="AL404" t="str">
        <f>TRIM( Funde_observations_osservazioni!AH407)</f>
        <v/>
      </c>
      <c r="AM404" t="str">
        <f>TRIM(Funde_observations_osservazioni!AI407)</f>
        <v/>
      </c>
      <c r="AN404" t="str">
        <f ca="1">IFERROR(VLOOKUP(Funde_observations_osservazioni!AG407,Table28_Herbaria[],2,FALSE)&amp;"", "")</f>
        <v/>
      </c>
      <c r="AO404" t="str">
        <f ca="1">IFERROR(VLOOKUP(Funde_observations_osservazioni!AF407,Beleg_mapping,2,FALSE)&amp;"","")</f>
        <v/>
      </c>
      <c r="AP404" t="str">
        <f>IFERROR(VLOOKUP(Funde_observations_osservazioni!AJ407,Tabelle10_literature[],2,FALSE)&amp;"", "")</f>
        <v/>
      </c>
      <c r="AQ404" t="str">
        <f>TRIM(Funde_observations_osservazioni!AV407)</f>
        <v/>
      </c>
      <c r="AR404" t="str">
        <f ca="1">IFERROR(VLOOKUP(Funde_observations_osservazioni!AK407,Rest_mapping,2,0)&amp;"","")</f>
        <v/>
      </c>
      <c r="AS404" t="str">
        <f ca="1">IFERROR(VLOOKUP(Funde_observations_osservazioni!AL407,Oeff_privat_mapping,2,0)&amp;"","")</f>
        <v/>
      </c>
      <c r="AT404" t="str">
        <f ca="1">IFERROR(VLOOKUP(Funde_observations_osservazioni!AM407,Namen_pub_mapping,2,0)&amp;"","")</f>
        <v/>
      </c>
    </row>
    <row r="405" spans="2:46" x14ac:dyDescent="0.45">
      <c r="B405" t="str">
        <f>TRIM(Funde_observations_osservazioni!B408)</f>
        <v/>
      </c>
      <c r="C405" t="str">
        <f>TRIM(Funde_observations_osservazioni!C408)</f>
        <v/>
      </c>
      <c r="D405" t="str">
        <f>TRIM(Funde_observations_osservazioni!D408)</f>
        <v/>
      </c>
      <c r="E405" t="str">
        <f>TRIM(Funde_observations_osservazioni!AN408)</f>
        <v/>
      </c>
      <c r="F405" t="str">
        <f>TRIM(Funde_observations_osservazioni!AO408)</f>
        <v/>
      </c>
      <c r="G405" t="str">
        <f>TRIM(Funde_observations_osservazioni!AP408)</f>
        <v/>
      </c>
      <c r="H405" t="str">
        <f>TRIM(Funde_observations_osservazioni!AQ408)</f>
        <v/>
      </c>
      <c r="I405" t="str">
        <f>TRIM(Funde_observations_osservazioni!AR408)</f>
        <v/>
      </c>
      <c r="J405" t="str">
        <f>TRIM(Funde_observations_osservazioni!AS408)</f>
        <v/>
      </c>
      <c r="K405" t="str">
        <f>IFERROR(VLOOKUP(Funde_observations_osservazioni!E408,Table31_Praezis[], 2, FALSE)&amp;"", "")</f>
        <v/>
      </c>
      <c r="L405" t="str">
        <f>TRIM(Funde_observations_osservazioni!AT408)</f>
        <v/>
      </c>
      <c r="M405" t="str">
        <f>TRIM(Funde_observations_osservazioni!F408)</f>
        <v/>
      </c>
      <c r="N405" t="str">
        <f>TRIM(Funde_observations_osservazioni!G408)</f>
        <v/>
      </c>
      <c r="O405" t="str">
        <f>TRIM(Funde_observations_osservazioni!H408)</f>
        <v/>
      </c>
      <c r="P405" s="161" t="str">
        <f>IF(Funde_observations_osservazioni!I408=0, "", TEXT(Funde_observations_osservazioni!I408,"dd/mm/yyyy"))</f>
        <v/>
      </c>
      <c r="Q405" t="str">
        <f>IFERROR(VLOOKUP(Funde_observations_osservazioni!J408,Table32_Datkante[],2,FALSE)&amp;"",  "")</f>
        <v/>
      </c>
      <c r="R405" t="str">
        <f>Funde_observations_osservazioni!K408&amp;""</f>
        <v/>
      </c>
      <c r="S405" t="str">
        <f>Funde_observations_osservazioni!L408&amp;""</f>
        <v/>
      </c>
      <c r="T405" t="str">
        <f>Funde_observations_osservazioni!N408&amp;""</f>
        <v/>
      </c>
      <c r="U405" t="str">
        <f>Funde_observations_osservazioni!O408&amp;""</f>
        <v/>
      </c>
      <c r="V405" t="str">
        <f>Funde_observations_osservazioni!P408&amp;""</f>
        <v/>
      </c>
      <c r="W405" t="str">
        <f ca="1">IFERROR(VLOOKUP(Funde_observations_osservazioni!V408,Table30_Delarze[],2,FALSE)&amp;"", "")</f>
        <v/>
      </c>
      <c r="X405" t="str">
        <f>IFERROR(VLOOKUP(Funde_observations_osservazioni!R408,Table6_Subgrob[],2,FALSE)&amp;"","")</f>
        <v/>
      </c>
      <c r="Y405" t="str">
        <f>IFERROR(VLOOKUP(Funde_observations_osservazioni!S408,#REF!,2,FALSE)&amp;"", "")</f>
        <v/>
      </c>
      <c r="Z405" t="str">
        <f ca="1">IFERROR(VLOOKUP(Funde_observations_osservazioni!W408,Table245_Host_tree[],2,FALSE)&amp;"", "")</f>
        <v/>
      </c>
      <c r="AA405" t="str">
        <f>TRIM(Funde_observations_osservazioni!X408)</f>
        <v/>
      </c>
      <c r="AB405" t="str">
        <f>TRIM(Funde_observations_osservazioni!Y408)</f>
        <v/>
      </c>
      <c r="AC405" t="str">
        <f ca="1">IFERROR(VLOOKUP(Funde_observations_osservazioni!T408,Holzabgr_mapping,2,FALSE)&amp;"", "")</f>
        <v/>
      </c>
      <c r="AD405" t="str">
        <f ca="1">IFERROR(VLOOKUP(Funde_observations_osservazioni!U408,Holzqual_mapping,2,FALSE)&amp;"", "")</f>
        <v/>
      </c>
      <c r="AE405" t="str">
        <f ca="1">IFERROR(VLOOKUP(Funde_observations_osservazioni!Z408,Table24_Near_tree[],2,FALSE)&amp;"", "")</f>
        <v/>
      </c>
      <c r="AF405" t="str">
        <f ca="1">IFERROR(VLOOKUP(Funde_observations_osservazioni!AA408,Table24_Near_tree[],2,FALSE)&amp;"", "")</f>
        <v/>
      </c>
      <c r="AG405" t="str">
        <f ca="1">IFERROR(VLOOKUP(Funde_observations_osservazioni!AB408,Table24_Near_tree[],2,FALSE)&amp;"", "")</f>
        <v/>
      </c>
      <c r="AH405" t="str">
        <f ca="1">IFERROR(VLOOKUP(Funde_observations_osservazioni!AC408,Anzfrk_mapping,2,FALSE)&amp;"", "")</f>
        <v/>
      </c>
      <c r="AI405" t="str">
        <f ca="1">IFERROR(VLOOKUP(Funde_observations_osservazioni!AD408,Sex_stage_mapping,2,FALSE)&amp;"", "")</f>
        <v/>
      </c>
      <c r="AJ405" t="str">
        <f ca="1">IFERROR(VLOOKUP(Funde_observations_osservazioni!AE408,Rust_spore_type_mapping,2,FALSE)&amp;"", "")</f>
        <v/>
      </c>
      <c r="AK405" t="str">
        <f>TRIM(Funde_observations_osservazioni!AU408)</f>
        <v/>
      </c>
      <c r="AL405" t="str">
        <f>TRIM( Funde_observations_osservazioni!AH408)</f>
        <v/>
      </c>
      <c r="AM405" t="str">
        <f>TRIM(Funde_observations_osservazioni!AI408)</f>
        <v/>
      </c>
      <c r="AN405" t="str">
        <f ca="1">IFERROR(VLOOKUP(Funde_observations_osservazioni!AG408,Table28_Herbaria[],2,FALSE)&amp;"", "")</f>
        <v/>
      </c>
      <c r="AO405" t="str">
        <f ca="1">IFERROR(VLOOKUP(Funde_observations_osservazioni!AF408,Beleg_mapping,2,FALSE)&amp;"","")</f>
        <v/>
      </c>
      <c r="AP405" t="str">
        <f>IFERROR(VLOOKUP(Funde_observations_osservazioni!AJ408,Tabelle10_literature[],2,FALSE)&amp;"", "")</f>
        <v/>
      </c>
      <c r="AQ405" t="str">
        <f>TRIM(Funde_observations_osservazioni!AV408)</f>
        <v/>
      </c>
      <c r="AR405" t="str">
        <f ca="1">IFERROR(VLOOKUP(Funde_observations_osservazioni!AK408,Rest_mapping,2,0)&amp;"","")</f>
        <v/>
      </c>
      <c r="AS405" t="str">
        <f ca="1">IFERROR(VLOOKUP(Funde_observations_osservazioni!AL408,Oeff_privat_mapping,2,0)&amp;"","")</f>
        <v/>
      </c>
      <c r="AT405" t="str">
        <f ca="1">IFERROR(VLOOKUP(Funde_observations_osservazioni!AM408,Namen_pub_mapping,2,0)&amp;"","")</f>
        <v/>
      </c>
    </row>
    <row r="406" spans="2:46" x14ac:dyDescent="0.45">
      <c r="B406" t="str">
        <f>TRIM(Funde_observations_osservazioni!B409)</f>
        <v/>
      </c>
      <c r="C406" t="str">
        <f>TRIM(Funde_observations_osservazioni!C409)</f>
        <v/>
      </c>
      <c r="D406" t="str">
        <f>TRIM(Funde_observations_osservazioni!D409)</f>
        <v/>
      </c>
      <c r="E406" t="str">
        <f>TRIM(Funde_observations_osservazioni!AN409)</f>
        <v/>
      </c>
      <c r="F406" t="str">
        <f>TRIM(Funde_observations_osservazioni!AO409)</f>
        <v/>
      </c>
      <c r="G406" t="str">
        <f>TRIM(Funde_observations_osservazioni!AP409)</f>
        <v/>
      </c>
      <c r="H406" t="str">
        <f>TRIM(Funde_observations_osservazioni!AQ409)</f>
        <v/>
      </c>
      <c r="I406" t="str">
        <f>TRIM(Funde_observations_osservazioni!AR409)</f>
        <v/>
      </c>
      <c r="J406" t="str">
        <f>TRIM(Funde_observations_osservazioni!AS409)</f>
        <v/>
      </c>
      <c r="K406" t="str">
        <f>IFERROR(VLOOKUP(Funde_observations_osservazioni!E409,Table31_Praezis[], 2, FALSE)&amp;"", "")</f>
        <v/>
      </c>
      <c r="L406" t="str">
        <f>TRIM(Funde_observations_osservazioni!AT409)</f>
        <v/>
      </c>
      <c r="M406" t="str">
        <f>TRIM(Funde_observations_osservazioni!F409)</f>
        <v/>
      </c>
      <c r="N406" t="str">
        <f>TRIM(Funde_observations_osservazioni!G409)</f>
        <v/>
      </c>
      <c r="O406" t="str">
        <f>TRIM(Funde_observations_osservazioni!H409)</f>
        <v/>
      </c>
      <c r="P406" s="161" t="str">
        <f>IF(Funde_observations_osservazioni!I409=0, "", TEXT(Funde_observations_osservazioni!I409,"dd/mm/yyyy"))</f>
        <v/>
      </c>
      <c r="Q406" t="str">
        <f>IFERROR(VLOOKUP(Funde_observations_osservazioni!J409,Table32_Datkante[],2,FALSE)&amp;"",  "")</f>
        <v/>
      </c>
      <c r="R406" t="str">
        <f>Funde_observations_osservazioni!K409&amp;""</f>
        <v/>
      </c>
      <c r="S406" t="str">
        <f>Funde_observations_osservazioni!L409&amp;""</f>
        <v/>
      </c>
      <c r="T406" t="str">
        <f>Funde_observations_osservazioni!N409&amp;""</f>
        <v/>
      </c>
      <c r="U406" t="str">
        <f>Funde_observations_osservazioni!O409&amp;""</f>
        <v/>
      </c>
      <c r="V406" t="str">
        <f>Funde_observations_osservazioni!P409&amp;""</f>
        <v/>
      </c>
      <c r="W406" t="str">
        <f ca="1">IFERROR(VLOOKUP(Funde_observations_osservazioni!V409,Table30_Delarze[],2,FALSE)&amp;"", "")</f>
        <v/>
      </c>
      <c r="X406" t="str">
        <f>IFERROR(VLOOKUP(Funde_observations_osservazioni!R409,Table6_Subgrob[],2,FALSE)&amp;"","")</f>
        <v/>
      </c>
      <c r="Y406" t="str">
        <f>IFERROR(VLOOKUP(Funde_observations_osservazioni!S409,#REF!,2,FALSE)&amp;"", "")</f>
        <v/>
      </c>
      <c r="Z406" t="str">
        <f ca="1">IFERROR(VLOOKUP(Funde_observations_osservazioni!W409,Table245_Host_tree[],2,FALSE)&amp;"", "")</f>
        <v/>
      </c>
      <c r="AA406" t="str">
        <f>TRIM(Funde_observations_osservazioni!X409)</f>
        <v/>
      </c>
      <c r="AB406" t="str">
        <f>TRIM(Funde_observations_osservazioni!Y409)</f>
        <v/>
      </c>
      <c r="AC406" t="str">
        <f ca="1">IFERROR(VLOOKUP(Funde_observations_osservazioni!T409,Holzabgr_mapping,2,FALSE)&amp;"", "")</f>
        <v/>
      </c>
      <c r="AD406" t="str">
        <f ca="1">IFERROR(VLOOKUP(Funde_observations_osservazioni!U409,Holzqual_mapping,2,FALSE)&amp;"", "")</f>
        <v/>
      </c>
      <c r="AE406" t="str">
        <f ca="1">IFERROR(VLOOKUP(Funde_observations_osservazioni!Z409,Table24_Near_tree[],2,FALSE)&amp;"", "")</f>
        <v/>
      </c>
      <c r="AF406" t="str">
        <f ca="1">IFERROR(VLOOKUP(Funde_observations_osservazioni!AA409,Table24_Near_tree[],2,FALSE)&amp;"", "")</f>
        <v/>
      </c>
      <c r="AG406" t="str">
        <f ca="1">IFERROR(VLOOKUP(Funde_observations_osservazioni!AB409,Table24_Near_tree[],2,FALSE)&amp;"", "")</f>
        <v/>
      </c>
      <c r="AH406" t="str">
        <f ca="1">IFERROR(VLOOKUP(Funde_observations_osservazioni!AC409,Anzfrk_mapping,2,FALSE)&amp;"", "")</f>
        <v/>
      </c>
      <c r="AI406" t="str">
        <f ca="1">IFERROR(VLOOKUP(Funde_observations_osservazioni!AD409,Sex_stage_mapping,2,FALSE)&amp;"", "")</f>
        <v/>
      </c>
      <c r="AJ406" t="str">
        <f ca="1">IFERROR(VLOOKUP(Funde_observations_osservazioni!AE409,Rust_spore_type_mapping,2,FALSE)&amp;"", "")</f>
        <v/>
      </c>
      <c r="AK406" t="str">
        <f>TRIM(Funde_observations_osservazioni!AU409)</f>
        <v/>
      </c>
      <c r="AL406" t="str">
        <f>TRIM( Funde_observations_osservazioni!AH409)</f>
        <v/>
      </c>
      <c r="AM406" t="str">
        <f>TRIM(Funde_observations_osservazioni!AI409)</f>
        <v/>
      </c>
      <c r="AN406" t="str">
        <f ca="1">IFERROR(VLOOKUP(Funde_observations_osservazioni!AG409,Table28_Herbaria[],2,FALSE)&amp;"", "")</f>
        <v/>
      </c>
      <c r="AO406" t="str">
        <f ca="1">IFERROR(VLOOKUP(Funde_observations_osservazioni!AF409,Beleg_mapping,2,FALSE)&amp;"","")</f>
        <v/>
      </c>
      <c r="AP406" t="str">
        <f>IFERROR(VLOOKUP(Funde_observations_osservazioni!AJ409,Tabelle10_literature[],2,FALSE)&amp;"", "")</f>
        <v/>
      </c>
      <c r="AQ406" t="str">
        <f>TRIM(Funde_observations_osservazioni!AV409)</f>
        <v/>
      </c>
      <c r="AR406" t="str">
        <f ca="1">IFERROR(VLOOKUP(Funde_observations_osservazioni!AK409,Rest_mapping,2,0)&amp;"","")</f>
        <v/>
      </c>
      <c r="AS406" t="str">
        <f ca="1">IFERROR(VLOOKUP(Funde_observations_osservazioni!AL409,Oeff_privat_mapping,2,0)&amp;"","")</f>
        <v/>
      </c>
      <c r="AT406" t="str">
        <f ca="1">IFERROR(VLOOKUP(Funde_observations_osservazioni!AM409,Namen_pub_mapping,2,0)&amp;"","")</f>
        <v/>
      </c>
    </row>
    <row r="407" spans="2:46" x14ac:dyDescent="0.45">
      <c r="B407" t="str">
        <f>TRIM(Funde_observations_osservazioni!B410)</f>
        <v/>
      </c>
      <c r="C407" t="str">
        <f>TRIM(Funde_observations_osservazioni!C410)</f>
        <v/>
      </c>
      <c r="D407" t="str">
        <f>TRIM(Funde_observations_osservazioni!D410)</f>
        <v/>
      </c>
      <c r="E407" t="str">
        <f>TRIM(Funde_observations_osservazioni!AN410)</f>
        <v/>
      </c>
      <c r="F407" t="str">
        <f>TRIM(Funde_observations_osservazioni!AO410)</f>
        <v/>
      </c>
      <c r="G407" t="str">
        <f>TRIM(Funde_observations_osservazioni!AP410)</f>
        <v/>
      </c>
      <c r="H407" t="str">
        <f>TRIM(Funde_observations_osservazioni!AQ410)</f>
        <v/>
      </c>
      <c r="I407" t="str">
        <f>TRIM(Funde_observations_osservazioni!AR410)</f>
        <v/>
      </c>
      <c r="J407" t="str">
        <f>TRIM(Funde_observations_osservazioni!AS410)</f>
        <v/>
      </c>
      <c r="K407" t="str">
        <f>IFERROR(VLOOKUP(Funde_observations_osservazioni!E410,Table31_Praezis[], 2, FALSE)&amp;"", "")</f>
        <v/>
      </c>
      <c r="L407" t="str">
        <f>TRIM(Funde_observations_osservazioni!AT410)</f>
        <v/>
      </c>
      <c r="M407" t="str">
        <f>TRIM(Funde_observations_osservazioni!F410)</f>
        <v/>
      </c>
      <c r="N407" t="str">
        <f>TRIM(Funde_observations_osservazioni!G410)</f>
        <v/>
      </c>
      <c r="O407" t="str">
        <f>TRIM(Funde_observations_osservazioni!H410)</f>
        <v/>
      </c>
      <c r="P407" s="161" t="str">
        <f>IF(Funde_observations_osservazioni!I410=0, "", TEXT(Funde_observations_osservazioni!I410,"dd/mm/yyyy"))</f>
        <v/>
      </c>
      <c r="Q407" t="str">
        <f>IFERROR(VLOOKUP(Funde_observations_osservazioni!J410,Table32_Datkante[],2,FALSE)&amp;"",  "")</f>
        <v/>
      </c>
      <c r="R407" t="str">
        <f>Funde_observations_osservazioni!K410&amp;""</f>
        <v/>
      </c>
      <c r="S407" t="str">
        <f>Funde_observations_osservazioni!L410&amp;""</f>
        <v/>
      </c>
      <c r="T407" t="str">
        <f>Funde_observations_osservazioni!N410&amp;""</f>
        <v/>
      </c>
      <c r="U407" t="str">
        <f>Funde_observations_osservazioni!O410&amp;""</f>
        <v/>
      </c>
      <c r="V407" t="str">
        <f>Funde_observations_osservazioni!P410&amp;""</f>
        <v/>
      </c>
      <c r="W407" t="str">
        <f ca="1">IFERROR(VLOOKUP(Funde_observations_osservazioni!V410,Table30_Delarze[],2,FALSE)&amp;"", "")</f>
        <v/>
      </c>
      <c r="X407" t="str">
        <f>IFERROR(VLOOKUP(Funde_observations_osservazioni!R410,Table6_Subgrob[],2,FALSE)&amp;"","")</f>
        <v/>
      </c>
      <c r="Y407" t="str">
        <f>IFERROR(VLOOKUP(Funde_observations_osservazioni!S410,#REF!,2,FALSE)&amp;"", "")</f>
        <v/>
      </c>
      <c r="Z407" t="str">
        <f ca="1">IFERROR(VLOOKUP(Funde_observations_osservazioni!W410,Table245_Host_tree[],2,FALSE)&amp;"", "")</f>
        <v/>
      </c>
      <c r="AA407" t="str">
        <f>TRIM(Funde_observations_osservazioni!X410)</f>
        <v/>
      </c>
      <c r="AB407" t="str">
        <f>TRIM(Funde_observations_osservazioni!Y410)</f>
        <v/>
      </c>
      <c r="AC407" t="str">
        <f ca="1">IFERROR(VLOOKUP(Funde_observations_osservazioni!T410,Holzabgr_mapping,2,FALSE)&amp;"", "")</f>
        <v/>
      </c>
      <c r="AD407" t="str">
        <f ca="1">IFERROR(VLOOKUP(Funde_observations_osservazioni!U410,Holzqual_mapping,2,FALSE)&amp;"", "")</f>
        <v/>
      </c>
      <c r="AE407" t="str">
        <f ca="1">IFERROR(VLOOKUP(Funde_observations_osservazioni!Z410,Table24_Near_tree[],2,FALSE)&amp;"", "")</f>
        <v/>
      </c>
      <c r="AF407" t="str">
        <f ca="1">IFERROR(VLOOKUP(Funde_observations_osservazioni!AA410,Table24_Near_tree[],2,FALSE)&amp;"", "")</f>
        <v/>
      </c>
      <c r="AG407" t="str">
        <f ca="1">IFERROR(VLOOKUP(Funde_observations_osservazioni!AB410,Table24_Near_tree[],2,FALSE)&amp;"", "")</f>
        <v/>
      </c>
      <c r="AH407" t="str">
        <f ca="1">IFERROR(VLOOKUP(Funde_observations_osservazioni!AC410,Anzfrk_mapping,2,FALSE)&amp;"", "")</f>
        <v/>
      </c>
      <c r="AI407" t="str">
        <f ca="1">IFERROR(VLOOKUP(Funde_observations_osservazioni!AD410,Sex_stage_mapping,2,FALSE)&amp;"", "")</f>
        <v/>
      </c>
      <c r="AJ407" t="str">
        <f ca="1">IFERROR(VLOOKUP(Funde_observations_osservazioni!AE410,Rust_spore_type_mapping,2,FALSE)&amp;"", "")</f>
        <v/>
      </c>
      <c r="AK407" t="str">
        <f>TRIM(Funde_observations_osservazioni!AU410)</f>
        <v/>
      </c>
      <c r="AL407" t="str">
        <f>TRIM( Funde_observations_osservazioni!AH410)</f>
        <v/>
      </c>
      <c r="AM407" t="str">
        <f>TRIM(Funde_observations_osservazioni!AI410)</f>
        <v/>
      </c>
      <c r="AN407" t="str">
        <f ca="1">IFERROR(VLOOKUP(Funde_observations_osservazioni!AG410,Table28_Herbaria[],2,FALSE)&amp;"", "")</f>
        <v/>
      </c>
      <c r="AO407" t="str">
        <f ca="1">IFERROR(VLOOKUP(Funde_observations_osservazioni!AF410,Beleg_mapping,2,FALSE)&amp;"","")</f>
        <v/>
      </c>
      <c r="AP407" t="str">
        <f>IFERROR(VLOOKUP(Funde_observations_osservazioni!AJ410,Tabelle10_literature[],2,FALSE)&amp;"", "")</f>
        <v/>
      </c>
      <c r="AQ407" t="str">
        <f>TRIM(Funde_observations_osservazioni!AV410)</f>
        <v/>
      </c>
      <c r="AR407" t="str">
        <f ca="1">IFERROR(VLOOKUP(Funde_observations_osservazioni!AK410,Rest_mapping,2,0)&amp;"","")</f>
        <v/>
      </c>
      <c r="AS407" t="str">
        <f ca="1">IFERROR(VLOOKUP(Funde_observations_osservazioni!AL410,Oeff_privat_mapping,2,0)&amp;"","")</f>
        <v/>
      </c>
      <c r="AT407" t="str">
        <f ca="1">IFERROR(VLOOKUP(Funde_observations_osservazioni!AM410,Namen_pub_mapping,2,0)&amp;"","")</f>
        <v/>
      </c>
    </row>
    <row r="408" spans="2:46" x14ac:dyDescent="0.45">
      <c r="B408" t="str">
        <f>TRIM(Funde_observations_osservazioni!B411)</f>
        <v/>
      </c>
      <c r="C408" t="str">
        <f>TRIM(Funde_observations_osservazioni!C411)</f>
        <v/>
      </c>
      <c r="D408" t="str">
        <f>TRIM(Funde_observations_osservazioni!D411)</f>
        <v/>
      </c>
      <c r="E408" t="str">
        <f>TRIM(Funde_observations_osservazioni!AN411)</f>
        <v/>
      </c>
      <c r="F408" t="str">
        <f>TRIM(Funde_observations_osservazioni!AO411)</f>
        <v/>
      </c>
      <c r="G408" t="str">
        <f>TRIM(Funde_observations_osservazioni!AP411)</f>
        <v/>
      </c>
      <c r="H408" t="str">
        <f>TRIM(Funde_observations_osservazioni!AQ411)</f>
        <v/>
      </c>
      <c r="I408" t="str">
        <f>TRIM(Funde_observations_osservazioni!AR411)</f>
        <v/>
      </c>
      <c r="J408" t="str">
        <f>TRIM(Funde_observations_osservazioni!AS411)</f>
        <v/>
      </c>
      <c r="K408" t="str">
        <f>IFERROR(VLOOKUP(Funde_observations_osservazioni!E411,Table31_Praezis[], 2, FALSE)&amp;"", "")</f>
        <v/>
      </c>
      <c r="L408" t="str">
        <f>TRIM(Funde_observations_osservazioni!AT411)</f>
        <v/>
      </c>
      <c r="M408" t="str">
        <f>TRIM(Funde_observations_osservazioni!F411)</f>
        <v/>
      </c>
      <c r="N408" t="str">
        <f>TRIM(Funde_observations_osservazioni!G411)</f>
        <v/>
      </c>
      <c r="O408" t="str">
        <f>TRIM(Funde_observations_osservazioni!H411)</f>
        <v/>
      </c>
      <c r="P408" s="161" t="str">
        <f>IF(Funde_observations_osservazioni!I411=0, "", TEXT(Funde_observations_osservazioni!I411,"dd/mm/yyyy"))</f>
        <v/>
      </c>
      <c r="Q408" t="str">
        <f>IFERROR(VLOOKUP(Funde_observations_osservazioni!J411,Table32_Datkante[],2,FALSE)&amp;"",  "")</f>
        <v/>
      </c>
      <c r="R408" t="str">
        <f>Funde_observations_osservazioni!K411&amp;""</f>
        <v/>
      </c>
      <c r="S408" t="str">
        <f>Funde_observations_osservazioni!L411&amp;""</f>
        <v/>
      </c>
      <c r="T408" t="str">
        <f>Funde_observations_osservazioni!N411&amp;""</f>
        <v/>
      </c>
      <c r="U408" t="str">
        <f>Funde_observations_osservazioni!O411&amp;""</f>
        <v/>
      </c>
      <c r="V408" t="str">
        <f>Funde_observations_osservazioni!P411&amp;""</f>
        <v/>
      </c>
      <c r="W408" t="str">
        <f ca="1">IFERROR(VLOOKUP(Funde_observations_osservazioni!V411,Table30_Delarze[],2,FALSE)&amp;"", "")</f>
        <v/>
      </c>
      <c r="X408" t="str">
        <f>IFERROR(VLOOKUP(Funde_observations_osservazioni!R411,Table6_Subgrob[],2,FALSE)&amp;"","")</f>
        <v/>
      </c>
      <c r="Y408" t="str">
        <f>IFERROR(VLOOKUP(Funde_observations_osservazioni!S411,#REF!,2,FALSE)&amp;"", "")</f>
        <v/>
      </c>
      <c r="Z408" t="str">
        <f ca="1">IFERROR(VLOOKUP(Funde_observations_osservazioni!W411,Table245_Host_tree[],2,FALSE)&amp;"", "")</f>
        <v/>
      </c>
      <c r="AA408" t="str">
        <f>TRIM(Funde_observations_osservazioni!X411)</f>
        <v/>
      </c>
      <c r="AB408" t="str">
        <f>TRIM(Funde_observations_osservazioni!Y411)</f>
        <v/>
      </c>
      <c r="AC408" t="str">
        <f ca="1">IFERROR(VLOOKUP(Funde_observations_osservazioni!T411,Holzabgr_mapping,2,FALSE)&amp;"", "")</f>
        <v/>
      </c>
      <c r="AD408" t="str">
        <f ca="1">IFERROR(VLOOKUP(Funde_observations_osservazioni!U411,Holzqual_mapping,2,FALSE)&amp;"", "")</f>
        <v/>
      </c>
      <c r="AE408" t="str">
        <f ca="1">IFERROR(VLOOKUP(Funde_observations_osservazioni!Z411,Table24_Near_tree[],2,FALSE)&amp;"", "")</f>
        <v/>
      </c>
      <c r="AF408" t="str">
        <f ca="1">IFERROR(VLOOKUP(Funde_observations_osservazioni!AA411,Table24_Near_tree[],2,FALSE)&amp;"", "")</f>
        <v/>
      </c>
      <c r="AG408" t="str">
        <f ca="1">IFERROR(VLOOKUP(Funde_observations_osservazioni!AB411,Table24_Near_tree[],2,FALSE)&amp;"", "")</f>
        <v/>
      </c>
      <c r="AH408" t="str">
        <f ca="1">IFERROR(VLOOKUP(Funde_observations_osservazioni!AC411,Anzfrk_mapping,2,FALSE)&amp;"", "")</f>
        <v/>
      </c>
      <c r="AI408" t="str">
        <f ca="1">IFERROR(VLOOKUP(Funde_observations_osservazioni!AD411,Sex_stage_mapping,2,FALSE)&amp;"", "")</f>
        <v/>
      </c>
      <c r="AJ408" t="str">
        <f ca="1">IFERROR(VLOOKUP(Funde_observations_osservazioni!AE411,Rust_spore_type_mapping,2,FALSE)&amp;"", "")</f>
        <v/>
      </c>
      <c r="AK408" t="str">
        <f>TRIM(Funde_observations_osservazioni!AU411)</f>
        <v/>
      </c>
      <c r="AL408" t="str">
        <f>TRIM( Funde_observations_osservazioni!AH411)</f>
        <v/>
      </c>
      <c r="AM408" t="str">
        <f>TRIM(Funde_observations_osservazioni!AI411)</f>
        <v/>
      </c>
      <c r="AN408" t="str">
        <f ca="1">IFERROR(VLOOKUP(Funde_observations_osservazioni!AG411,Table28_Herbaria[],2,FALSE)&amp;"", "")</f>
        <v/>
      </c>
      <c r="AO408" t="str">
        <f ca="1">IFERROR(VLOOKUP(Funde_observations_osservazioni!AF411,Beleg_mapping,2,FALSE)&amp;"","")</f>
        <v/>
      </c>
      <c r="AP408" t="str">
        <f>IFERROR(VLOOKUP(Funde_observations_osservazioni!AJ411,Tabelle10_literature[],2,FALSE)&amp;"", "")</f>
        <v/>
      </c>
      <c r="AQ408" t="str">
        <f>TRIM(Funde_observations_osservazioni!AV411)</f>
        <v/>
      </c>
      <c r="AR408" t="str">
        <f ca="1">IFERROR(VLOOKUP(Funde_observations_osservazioni!AK411,Rest_mapping,2,0)&amp;"","")</f>
        <v/>
      </c>
      <c r="AS408" t="str">
        <f ca="1">IFERROR(VLOOKUP(Funde_observations_osservazioni!AL411,Oeff_privat_mapping,2,0)&amp;"","")</f>
        <v/>
      </c>
      <c r="AT408" t="str">
        <f ca="1">IFERROR(VLOOKUP(Funde_observations_osservazioni!AM411,Namen_pub_mapping,2,0)&amp;"","")</f>
        <v/>
      </c>
    </row>
    <row r="409" spans="2:46" x14ac:dyDescent="0.45">
      <c r="B409" t="str">
        <f>TRIM(Funde_observations_osservazioni!B412)</f>
        <v/>
      </c>
      <c r="C409" t="str">
        <f>TRIM(Funde_observations_osservazioni!C412)</f>
        <v/>
      </c>
      <c r="D409" t="str">
        <f>TRIM(Funde_observations_osservazioni!D412)</f>
        <v/>
      </c>
      <c r="E409" t="str">
        <f>TRIM(Funde_observations_osservazioni!AN412)</f>
        <v/>
      </c>
      <c r="F409" t="str">
        <f>TRIM(Funde_observations_osservazioni!AO412)</f>
        <v/>
      </c>
      <c r="G409" t="str">
        <f>TRIM(Funde_observations_osservazioni!AP412)</f>
        <v/>
      </c>
      <c r="H409" t="str">
        <f>TRIM(Funde_observations_osservazioni!AQ412)</f>
        <v/>
      </c>
      <c r="I409" t="str">
        <f>TRIM(Funde_observations_osservazioni!AR412)</f>
        <v/>
      </c>
      <c r="J409" t="str">
        <f>TRIM(Funde_observations_osservazioni!AS412)</f>
        <v/>
      </c>
      <c r="K409" t="str">
        <f>IFERROR(VLOOKUP(Funde_observations_osservazioni!E412,Table31_Praezis[], 2, FALSE)&amp;"", "")</f>
        <v/>
      </c>
      <c r="L409" t="str">
        <f>TRIM(Funde_observations_osservazioni!AT412)</f>
        <v/>
      </c>
      <c r="M409" t="str">
        <f>TRIM(Funde_observations_osservazioni!F412)</f>
        <v/>
      </c>
      <c r="N409" t="str">
        <f>TRIM(Funde_observations_osservazioni!G412)</f>
        <v/>
      </c>
      <c r="O409" t="str">
        <f>TRIM(Funde_observations_osservazioni!H412)</f>
        <v/>
      </c>
      <c r="P409" s="161" t="str">
        <f>IF(Funde_observations_osservazioni!I412=0, "", TEXT(Funde_observations_osservazioni!I412,"dd/mm/yyyy"))</f>
        <v/>
      </c>
      <c r="Q409" t="str">
        <f>IFERROR(VLOOKUP(Funde_observations_osservazioni!J412,Table32_Datkante[],2,FALSE)&amp;"",  "")</f>
        <v/>
      </c>
      <c r="R409" t="str">
        <f>Funde_observations_osservazioni!K412&amp;""</f>
        <v/>
      </c>
      <c r="S409" t="str">
        <f>Funde_observations_osservazioni!L412&amp;""</f>
        <v/>
      </c>
      <c r="T409" t="str">
        <f>Funde_observations_osservazioni!N412&amp;""</f>
        <v/>
      </c>
      <c r="U409" t="str">
        <f>Funde_observations_osservazioni!O412&amp;""</f>
        <v/>
      </c>
      <c r="V409" t="str">
        <f>Funde_observations_osservazioni!P412&amp;""</f>
        <v/>
      </c>
      <c r="W409" t="str">
        <f ca="1">IFERROR(VLOOKUP(Funde_observations_osservazioni!V412,Table30_Delarze[],2,FALSE)&amp;"", "")</f>
        <v/>
      </c>
      <c r="X409" t="str">
        <f>IFERROR(VLOOKUP(Funde_observations_osservazioni!R412,Table6_Subgrob[],2,FALSE)&amp;"","")</f>
        <v/>
      </c>
      <c r="Y409" t="str">
        <f>IFERROR(VLOOKUP(Funde_observations_osservazioni!S412,#REF!,2,FALSE)&amp;"", "")</f>
        <v/>
      </c>
      <c r="Z409" t="str">
        <f ca="1">IFERROR(VLOOKUP(Funde_observations_osservazioni!W412,Table245_Host_tree[],2,FALSE)&amp;"", "")</f>
        <v/>
      </c>
      <c r="AA409" t="str">
        <f>TRIM(Funde_observations_osservazioni!X412)</f>
        <v/>
      </c>
      <c r="AB409" t="str">
        <f>TRIM(Funde_observations_osservazioni!Y412)</f>
        <v/>
      </c>
      <c r="AC409" t="str">
        <f ca="1">IFERROR(VLOOKUP(Funde_observations_osservazioni!T412,Holzabgr_mapping,2,FALSE)&amp;"", "")</f>
        <v/>
      </c>
      <c r="AD409" t="str">
        <f ca="1">IFERROR(VLOOKUP(Funde_observations_osservazioni!U412,Holzqual_mapping,2,FALSE)&amp;"", "")</f>
        <v/>
      </c>
      <c r="AE409" t="str">
        <f ca="1">IFERROR(VLOOKUP(Funde_observations_osservazioni!Z412,Table24_Near_tree[],2,FALSE)&amp;"", "")</f>
        <v/>
      </c>
      <c r="AF409" t="str">
        <f ca="1">IFERROR(VLOOKUP(Funde_observations_osservazioni!AA412,Table24_Near_tree[],2,FALSE)&amp;"", "")</f>
        <v/>
      </c>
      <c r="AG409" t="str">
        <f ca="1">IFERROR(VLOOKUP(Funde_observations_osservazioni!AB412,Table24_Near_tree[],2,FALSE)&amp;"", "")</f>
        <v/>
      </c>
      <c r="AH409" t="str">
        <f ca="1">IFERROR(VLOOKUP(Funde_observations_osservazioni!AC412,Anzfrk_mapping,2,FALSE)&amp;"", "")</f>
        <v/>
      </c>
      <c r="AI409" t="str">
        <f ca="1">IFERROR(VLOOKUP(Funde_observations_osservazioni!AD412,Sex_stage_mapping,2,FALSE)&amp;"", "")</f>
        <v/>
      </c>
      <c r="AJ409" t="str">
        <f ca="1">IFERROR(VLOOKUP(Funde_observations_osservazioni!AE412,Rust_spore_type_mapping,2,FALSE)&amp;"", "")</f>
        <v/>
      </c>
      <c r="AK409" t="str">
        <f>TRIM(Funde_observations_osservazioni!AU412)</f>
        <v/>
      </c>
      <c r="AL409" t="str">
        <f>TRIM( Funde_observations_osservazioni!AH412)</f>
        <v/>
      </c>
      <c r="AM409" t="str">
        <f>TRIM(Funde_observations_osservazioni!AI412)</f>
        <v/>
      </c>
      <c r="AN409" t="str">
        <f ca="1">IFERROR(VLOOKUP(Funde_observations_osservazioni!AG412,Table28_Herbaria[],2,FALSE)&amp;"", "")</f>
        <v/>
      </c>
      <c r="AO409" t="str">
        <f ca="1">IFERROR(VLOOKUP(Funde_observations_osservazioni!AF412,Beleg_mapping,2,FALSE)&amp;"","")</f>
        <v/>
      </c>
      <c r="AP409" t="str">
        <f>IFERROR(VLOOKUP(Funde_observations_osservazioni!AJ412,Tabelle10_literature[],2,FALSE)&amp;"", "")</f>
        <v/>
      </c>
      <c r="AQ409" t="str">
        <f>TRIM(Funde_observations_osservazioni!AV412)</f>
        <v/>
      </c>
      <c r="AR409" t="str">
        <f ca="1">IFERROR(VLOOKUP(Funde_observations_osservazioni!AK412,Rest_mapping,2,0)&amp;"","")</f>
        <v/>
      </c>
      <c r="AS409" t="str">
        <f ca="1">IFERROR(VLOOKUP(Funde_observations_osservazioni!AL412,Oeff_privat_mapping,2,0)&amp;"","")</f>
        <v/>
      </c>
      <c r="AT409" t="str">
        <f ca="1">IFERROR(VLOOKUP(Funde_observations_osservazioni!AM412,Namen_pub_mapping,2,0)&amp;"","")</f>
        <v/>
      </c>
    </row>
    <row r="410" spans="2:46" x14ac:dyDescent="0.45">
      <c r="B410" t="str">
        <f>TRIM(Funde_observations_osservazioni!B413)</f>
        <v/>
      </c>
      <c r="C410" t="str">
        <f>TRIM(Funde_observations_osservazioni!C413)</f>
        <v/>
      </c>
      <c r="D410" t="str">
        <f>TRIM(Funde_observations_osservazioni!D413)</f>
        <v/>
      </c>
      <c r="E410" t="str">
        <f>TRIM(Funde_observations_osservazioni!AN413)</f>
        <v/>
      </c>
      <c r="F410" t="str">
        <f>TRIM(Funde_observations_osservazioni!AO413)</f>
        <v/>
      </c>
      <c r="G410" t="str">
        <f>TRIM(Funde_observations_osservazioni!AP413)</f>
        <v/>
      </c>
      <c r="H410" t="str">
        <f>TRIM(Funde_observations_osservazioni!AQ413)</f>
        <v/>
      </c>
      <c r="I410" t="str">
        <f>TRIM(Funde_observations_osservazioni!AR413)</f>
        <v/>
      </c>
      <c r="J410" t="str">
        <f>TRIM(Funde_observations_osservazioni!AS413)</f>
        <v/>
      </c>
      <c r="K410" t="str">
        <f>IFERROR(VLOOKUP(Funde_observations_osservazioni!E413,Table31_Praezis[], 2, FALSE)&amp;"", "")</f>
        <v/>
      </c>
      <c r="L410" t="str">
        <f>TRIM(Funde_observations_osservazioni!AT413)</f>
        <v/>
      </c>
      <c r="M410" t="str">
        <f>TRIM(Funde_observations_osservazioni!F413)</f>
        <v/>
      </c>
      <c r="N410" t="str">
        <f>TRIM(Funde_observations_osservazioni!G413)</f>
        <v/>
      </c>
      <c r="O410" t="str">
        <f>TRIM(Funde_observations_osservazioni!H413)</f>
        <v/>
      </c>
      <c r="P410" s="161" t="str">
        <f>IF(Funde_observations_osservazioni!I413=0, "", TEXT(Funde_observations_osservazioni!I413,"dd/mm/yyyy"))</f>
        <v/>
      </c>
      <c r="Q410" t="str">
        <f>IFERROR(VLOOKUP(Funde_observations_osservazioni!J413,Table32_Datkante[],2,FALSE)&amp;"",  "")</f>
        <v/>
      </c>
      <c r="R410" t="str">
        <f>Funde_observations_osservazioni!K413&amp;""</f>
        <v/>
      </c>
      <c r="S410" t="str">
        <f>Funde_observations_osservazioni!L413&amp;""</f>
        <v/>
      </c>
      <c r="T410" t="str">
        <f>Funde_observations_osservazioni!N413&amp;""</f>
        <v/>
      </c>
      <c r="U410" t="str">
        <f>Funde_observations_osservazioni!O413&amp;""</f>
        <v/>
      </c>
      <c r="V410" t="str">
        <f>Funde_observations_osservazioni!P413&amp;""</f>
        <v/>
      </c>
      <c r="W410" t="str">
        <f ca="1">IFERROR(VLOOKUP(Funde_observations_osservazioni!V413,Table30_Delarze[],2,FALSE)&amp;"", "")</f>
        <v/>
      </c>
      <c r="X410" t="str">
        <f>IFERROR(VLOOKUP(Funde_observations_osservazioni!R413,Table6_Subgrob[],2,FALSE)&amp;"","")</f>
        <v/>
      </c>
      <c r="Y410" t="str">
        <f>IFERROR(VLOOKUP(Funde_observations_osservazioni!S413,#REF!,2,FALSE)&amp;"", "")</f>
        <v/>
      </c>
      <c r="Z410" t="str">
        <f ca="1">IFERROR(VLOOKUP(Funde_observations_osservazioni!W413,Table245_Host_tree[],2,FALSE)&amp;"", "")</f>
        <v/>
      </c>
      <c r="AA410" t="str">
        <f>TRIM(Funde_observations_osservazioni!X413)</f>
        <v/>
      </c>
      <c r="AB410" t="str">
        <f>TRIM(Funde_observations_osservazioni!Y413)</f>
        <v/>
      </c>
      <c r="AC410" t="str">
        <f ca="1">IFERROR(VLOOKUP(Funde_observations_osservazioni!T413,Holzabgr_mapping,2,FALSE)&amp;"", "")</f>
        <v/>
      </c>
      <c r="AD410" t="str">
        <f ca="1">IFERROR(VLOOKUP(Funde_observations_osservazioni!U413,Holzqual_mapping,2,FALSE)&amp;"", "")</f>
        <v/>
      </c>
      <c r="AE410" t="str">
        <f ca="1">IFERROR(VLOOKUP(Funde_observations_osservazioni!Z413,Table24_Near_tree[],2,FALSE)&amp;"", "")</f>
        <v/>
      </c>
      <c r="AF410" t="str">
        <f ca="1">IFERROR(VLOOKUP(Funde_observations_osservazioni!AA413,Table24_Near_tree[],2,FALSE)&amp;"", "")</f>
        <v/>
      </c>
      <c r="AG410" t="str">
        <f ca="1">IFERROR(VLOOKUP(Funde_observations_osservazioni!AB413,Table24_Near_tree[],2,FALSE)&amp;"", "")</f>
        <v/>
      </c>
      <c r="AH410" t="str">
        <f ca="1">IFERROR(VLOOKUP(Funde_observations_osservazioni!AC413,Anzfrk_mapping,2,FALSE)&amp;"", "")</f>
        <v/>
      </c>
      <c r="AI410" t="str">
        <f ca="1">IFERROR(VLOOKUP(Funde_observations_osservazioni!AD413,Sex_stage_mapping,2,FALSE)&amp;"", "")</f>
        <v/>
      </c>
      <c r="AJ410" t="str">
        <f ca="1">IFERROR(VLOOKUP(Funde_observations_osservazioni!AE413,Rust_spore_type_mapping,2,FALSE)&amp;"", "")</f>
        <v/>
      </c>
      <c r="AK410" t="str">
        <f>TRIM(Funde_observations_osservazioni!AU413)</f>
        <v/>
      </c>
      <c r="AL410" t="str">
        <f>TRIM( Funde_observations_osservazioni!AH413)</f>
        <v/>
      </c>
      <c r="AM410" t="str">
        <f>TRIM(Funde_observations_osservazioni!AI413)</f>
        <v/>
      </c>
      <c r="AN410" t="str">
        <f ca="1">IFERROR(VLOOKUP(Funde_observations_osservazioni!AG413,Table28_Herbaria[],2,FALSE)&amp;"", "")</f>
        <v/>
      </c>
      <c r="AO410" t="str">
        <f ca="1">IFERROR(VLOOKUP(Funde_observations_osservazioni!AF413,Beleg_mapping,2,FALSE)&amp;"","")</f>
        <v/>
      </c>
      <c r="AP410" t="str">
        <f>IFERROR(VLOOKUP(Funde_observations_osservazioni!AJ413,Tabelle10_literature[],2,FALSE)&amp;"", "")</f>
        <v/>
      </c>
      <c r="AQ410" t="str">
        <f>TRIM(Funde_observations_osservazioni!AV413)</f>
        <v/>
      </c>
      <c r="AR410" t="str">
        <f ca="1">IFERROR(VLOOKUP(Funde_observations_osservazioni!AK413,Rest_mapping,2,0)&amp;"","")</f>
        <v/>
      </c>
      <c r="AS410" t="str">
        <f ca="1">IFERROR(VLOOKUP(Funde_observations_osservazioni!AL413,Oeff_privat_mapping,2,0)&amp;"","")</f>
        <v/>
      </c>
      <c r="AT410" t="str">
        <f ca="1">IFERROR(VLOOKUP(Funde_observations_osservazioni!AM413,Namen_pub_mapping,2,0)&amp;"","")</f>
        <v/>
      </c>
    </row>
    <row r="411" spans="2:46" x14ac:dyDescent="0.45">
      <c r="B411" t="str">
        <f>TRIM(Funde_observations_osservazioni!B414)</f>
        <v/>
      </c>
      <c r="C411" t="str">
        <f>TRIM(Funde_observations_osservazioni!C414)</f>
        <v/>
      </c>
      <c r="D411" t="str">
        <f>TRIM(Funde_observations_osservazioni!D414)</f>
        <v/>
      </c>
      <c r="E411" t="str">
        <f>TRIM(Funde_observations_osservazioni!AN414)</f>
        <v/>
      </c>
      <c r="F411" t="str">
        <f>TRIM(Funde_observations_osservazioni!AO414)</f>
        <v/>
      </c>
      <c r="G411" t="str">
        <f>TRIM(Funde_observations_osservazioni!AP414)</f>
        <v/>
      </c>
      <c r="H411" t="str">
        <f>TRIM(Funde_observations_osservazioni!AQ414)</f>
        <v/>
      </c>
      <c r="I411" t="str">
        <f>TRIM(Funde_observations_osservazioni!AR414)</f>
        <v/>
      </c>
      <c r="J411" t="str">
        <f>TRIM(Funde_observations_osservazioni!AS414)</f>
        <v/>
      </c>
      <c r="K411" t="str">
        <f>IFERROR(VLOOKUP(Funde_observations_osservazioni!E414,Table31_Praezis[], 2, FALSE)&amp;"", "")</f>
        <v/>
      </c>
      <c r="L411" t="str">
        <f>TRIM(Funde_observations_osservazioni!AT414)</f>
        <v/>
      </c>
      <c r="M411" t="str">
        <f>TRIM(Funde_observations_osservazioni!F414)</f>
        <v/>
      </c>
      <c r="N411" t="str">
        <f>TRIM(Funde_observations_osservazioni!G414)</f>
        <v/>
      </c>
      <c r="O411" t="str">
        <f>TRIM(Funde_observations_osservazioni!H414)</f>
        <v/>
      </c>
      <c r="P411" s="161" t="str">
        <f>IF(Funde_observations_osservazioni!I414=0, "", TEXT(Funde_observations_osservazioni!I414,"dd/mm/yyyy"))</f>
        <v/>
      </c>
      <c r="Q411" t="str">
        <f>IFERROR(VLOOKUP(Funde_observations_osservazioni!J414,Table32_Datkante[],2,FALSE)&amp;"",  "")</f>
        <v/>
      </c>
      <c r="R411" t="str">
        <f>Funde_observations_osservazioni!K414&amp;""</f>
        <v/>
      </c>
      <c r="S411" t="str">
        <f>Funde_observations_osservazioni!L414&amp;""</f>
        <v/>
      </c>
      <c r="T411" t="str">
        <f>Funde_observations_osservazioni!N414&amp;""</f>
        <v/>
      </c>
      <c r="U411" t="str">
        <f>Funde_observations_osservazioni!O414&amp;""</f>
        <v/>
      </c>
      <c r="V411" t="str">
        <f>Funde_observations_osservazioni!P414&amp;""</f>
        <v/>
      </c>
      <c r="W411" t="str">
        <f ca="1">IFERROR(VLOOKUP(Funde_observations_osservazioni!V414,Table30_Delarze[],2,FALSE)&amp;"", "")</f>
        <v/>
      </c>
      <c r="X411" t="str">
        <f>IFERROR(VLOOKUP(Funde_observations_osservazioni!R414,Table6_Subgrob[],2,FALSE)&amp;"","")</f>
        <v/>
      </c>
      <c r="Y411" t="str">
        <f>IFERROR(VLOOKUP(Funde_observations_osservazioni!S414,#REF!,2,FALSE)&amp;"", "")</f>
        <v/>
      </c>
      <c r="Z411" t="str">
        <f ca="1">IFERROR(VLOOKUP(Funde_observations_osservazioni!W414,Table245_Host_tree[],2,FALSE)&amp;"", "")</f>
        <v/>
      </c>
      <c r="AA411" t="str">
        <f>TRIM(Funde_observations_osservazioni!X414)</f>
        <v/>
      </c>
      <c r="AB411" t="str">
        <f>TRIM(Funde_observations_osservazioni!Y414)</f>
        <v/>
      </c>
      <c r="AC411" t="str">
        <f ca="1">IFERROR(VLOOKUP(Funde_observations_osservazioni!T414,Holzabgr_mapping,2,FALSE)&amp;"", "")</f>
        <v/>
      </c>
      <c r="AD411" t="str">
        <f ca="1">IFERROR(VLOOKUP(Funde_observations_osservazioni!U414,Holzqual_mapping,2,FALSE)&amp;"", "")</f>
        <v/>
      </c>
      <c r="AE411" t="str">
        <f ca="1">IFERROR(VLOOKUP(Funde_observations_osservazioni!Z414,Table24_Near_tree[],2,FALSE)&amp;"", "")</f>
        <v/>
      </c>
      <c r="AF411" t="str">
        <f ca="1">IFERROR(VLOOKUP(Funde_observations_osservazioni!AA414,Table24_Near_tree[],2,FALSE)&amp;"", "")</f>
        <v/>
      </c>
      <c r="AG411" t="str">
        <f ca="1">IFERROR(VLOOKUP(Funde_observations_osservazioni!AB414,Table24_Near_tree[],2,FALSE)&amp;"", "")</f>
        <v/>
      </c>
      <c r="AH411" t="str">
        <f ca="1">IFERROR(VLOOKUP(Funde_observations_osservazioni!AC414,Anzfrk_mapping,2,FALSE)&amp;"", "")</f>
        <v/>
      </c>
      <c r="AI411" t="str">
        <f ca="1">IFERROR(VLOOKUP(Funde_observations_osservazioni!AD414,Sex_stage_mapping,2,FALSE)&amp;"", "")</f>
        <v/>
      </c>
      <c r="AJ411" t="str">
        <f ca="1">IFERROR(VLOOKUP(Funde_observations_osservazioni!AE414,Rust_spore_type_mapping,2,FALSE)&amp;"", "")</f>
        <v/>
      </c>
      <c r="AK411" t="str">
        <f>TRIM(Funde_observations_osservazioni!AU414)</f>
        <v/>
      </c>
      <c r="AL411" t="str">
        <f>TRIM( Funde_observations_osservazioni!AH414)</f>
        <v/>
      </c>
      <c r="AM411" t="str">
        <f>TRIM(Funde_observations_osservazioni!AI414)</f>
        <v/>
      </c>
      <c r="AN411" t="str">
        <f ca="1">IFERROR(VLOOKUP(Funde_observations_osservazioni!AG414,Table28_Herbaria[],2,FALSE)&amp;"", "")</f>
        <v/>
      </c>
      <c r="AO411" t="str">
        <f ca="1">IFERROR(VLOOKUP(Funde_observations_osservazioni!AF414,Beleg_mapping,2,FALSE)&amp;"","")</f>
        <v/>
      </c>
      <c r="AP411" t="str">
        <f>IFERROR(VLOOKUP(Funde_observations_osservazioni!AJ414,Tabelle10_literature[],2,FALSE)&amp;"", "")</f>
        <v/>
      </c>
      <c r="AQ411" t="str">
        <f>TRIM(Funde_observations_osservazioni!AV414)</f>
        <v/>
      </c>
      <c r="AR411" t="str">
        <f ca="1">IFERROR(VLOOKUP(Funde_observations_osservazioni!AK414,Rest_mapping,2,0)&amp;"","")</f>
        <v/>
      </c>
      <c r="AS411" t="str">
        <f ca="1">IFERROR(VLOOKUP(Funde_observations_osservazioni!AL414,Oeff_privat_mapping,2,0)&amp;"","")</f>
        <v/>
      </c>
      <c r="AT411" t="str">
        <f ca="1">IFERROR(VLOOKUP(Funde_observations_osservazioni!AM414,Namen_pub_mapping,2,0)&amp;"","")</f>
        <v/>
      </c>
    </row>
    <row r="412" spans="2:46" x14ac:dyDescent="0.45">
      <c r="B412" t="str">
        <f>TRIM(Funde_observations_osservazioni!B415)</f>
        <v/>
      </c>
      <c r="C412" t="str">
        <f>TRIM(Funde_observations_osservazioni!C415)</f>
        <v/>
      </c>
      <c r="D412" t="str">
        <f>TRIM(Funde_observations_osservazioni!D415)</f>
        <v/>
      </c>
      <c r="E412" t="str">
        <f>TRIM(Funde_observations_osservazioni!AN415)</f>
        <v/>
      </c>
      <c r="F412" t="str">
        <f>TRIM(Funde_observations_osservazioni!AO415)</f>
        <v/>
      </c>
      <c r="G412" t="str">
        <f>TRIM(Funde_observations_osservazioni!AP415)</f>
        <v/>
      </c>
      <c r="H412" t="str">
        <f>TRIM(Funde_observations_osservazioni!AQ415)</f>
        <v/>
      </c>
      <c r="I412" t="str">
        <f>TRIM(Funde_observations_osservazioni!AR415)</f>
        <v/>
      </c>
      <c r="J412" t="str">
        <f>TRIM(Funde_observations_osservazioni!AS415)</f>
        <v/>
      </c>
      <c r="K412" t="str">
        <f>IFERROR(VLOOKUP(Funde_observations_osservazioni!E415,Table31_Praezis[], 2, FALSE)&amp;"", "")</f>
        <v/>
      </c>
      <c r="L412" t="str">
        <f>TRIM(Funde_observations_osservazioni!AT415)</f>
        <v/>
      </c>
      <c r="M412" t="str">
        <f>TRIM(Funde_observations_osservazioni!F415)</f>
        <v/>
      </c>
      <c r="N412" t="str">
        <f>TRIM(Funde_observations_osservazioni!G415)</f>
        <v/>
      </c>
      <c r="O412" t="str">
        <f>TRIM(Funde_observations_osservazioni!H415)</f>
        <v/>
      </c>
      <c r="P412" s="161" t="str">
        <f>IF(Funde_observations_osservazioni!I415=0, "", TEXT(Funde_observations_osservazioni!I415,"dd/mm/yyyy"))</f>
        <v/>
      </c>
      <c r="Q412" t="str">
        <f>IFERROR(VLOOKUP(Funde_observations_osservazioni!J415,Table32_Datkante[],2,FALSE)&amp;"",  "")</f>
        <v/>
      </c>
      <c r="R412" t="str">
        <f>Funde_observations_osservazioni!K415&amp;""</f>
        <v/>
      </c>
      <c r="S412" t="str">
        <f>Funde_observations_osservazioni!L415&amp;""</f>
        <v/>
      </c>
      <c r="T412" t="str">
        <f>Funde_observations_osservazioni!N415&amp;""</f>
        <v/>
      </c>
      <c r="U412" t="str">
        <f>Funde_observations_osservazioni!O415&amp;""</f>
        <v/>
      </c>
      <c r="V412" t="str">
        <f>Funde_observations_osservazioni!P415&amp;""</f>
        <v/>
      </c>
      <c r="W412" t="str">
        <f ca="1">IFERROR(VLOOKUP(Funde_observations_osservazioni!V415,Table30_Delarze[],2,FALSE)&amp;"", "")</f>
        <v/>
      </c>
      <c r="X412" t="str">
        <f>IFERROR(VLOOKUP(Funde_observations_osservazioni!R415,Table6_Subgrob[],2,FALSE)&amp;"","")</f>
        <v/>
      </c>
      <c r="Y412" t="str">
        <f>IFERROR(VLOOKUP(Funde_observations_osservazioni!S415,#REF!,2,FALSE)&amp;"", "")</f>
        <v/>
      </c>
      <c r="Z412" t="str">
        <f ca="1">IFERROR(VLOOKUP(Funde_observations_osservazioni!W415,Table245_Host_tree[],2,FALSE)&amp;"", "")</f>
        <v/>
      </c>
      <c r="AA412" t="str">
        <f>TRIM(Funde_observations_osservazioni!X415)</f>
        <v/>
      </c>
      <c r="AB412" t="str">
        <f>TRIM(Funde_observations_osservazioni!Y415)</f>
        <v/>
      </c>
      <c r="AC412" t="str">
        <f ca="1">IFERROR(VLOOKUP(Funde_observations_osservazioni!T415,Holzabgr_mapping,2,FALSE)&amp;"", "")</f>
        <v/>
      </c>
      <c r="AD412" t="str">
        <f ca="1">IFERROR(VLOOKUP(Funde_observations_osservazioni!U415,Holzqual_mapping,2,FALSE)&amp;"", "")</f>
        <v/>
      </c>
      <c r="AE412" t="str">
        <f ca="1">IFERROR(VLOOKUP(Funde_observations_osservazioni!Z415,Table24_Near_tree[],2,FALSE)&amp;"", "")</f>
        <v/>
      </c>
      <c r="AF412" t="str">
        <f ca="1">IFERROR(VLOOKUP(Funde_observations_osservazioni!AA415,Table24_Near_tree[],2,FALSE)&amp;"", "")</f>
        <v/>
      </c>
      <c r="AG412" t="str">
        <f ca="1">IFERROR(VLOOKUP(Funde_observations_osservazioni!AB415,Table24_Near_tree[],2,FALSE)&amp;"", "")</f>
        <v/>
      </c>
      <c r="AH412" t="str">
        <f ca="1">IFERROR(VLOOKUP(Funde_observations_osservazioni!AC415,Anzfrk_mapping,2,FALSE)&amp;"", "")</f>
        <v/>
      </c>
      <c r="AI412" t="str">
        <f ca="1">IFERROR(VLOOKUP(Funde_observations_osservazioni!AD415,Sex_stage_mapping,2,FALSE)&amp;"", "")</f>
        <v/>
      </c>
      <c r="AJ412" t="str">
        <f ca="1">IFERROR(VLOOKUP(Funde_observations_osservazioni!AE415,Rust_spore_type_mapping,2,FALSE)&amp;"", "")</f>
        <v/>
      </c>
      <c r="AK412" t="str">
        <f>TRIM(Funde_observations_osservazioni!AU415)</f>
        <v/>
      </c>
      <c r="AL412" t="str">
        <f>TRIM( Funde_observations_osservazioni!AH415)</f>
        <v/>
      </c>
      <c r="AM412" t="str">
        <f>TRIM(Funde_observations_osservazioni!AI415)</f>
        <v/>
      </c>
      <c r="AN412" t="str">
        <f ca="1">IFERROR(VLOOKUP(Funde_observations_osservazioni!AG415,Table28_Herbaria[],2,FALSE)&amp;"", "")</f>
        <v/>
      </c>
      <c r="AO412" t="str">
        <f ca="1">IFERROR(VLOOKUP(Funde_observations_osservazioni!AF415,Beleg_mapping,2,FALSE)&amp;"","")</f>
        <v/>
      </c>
      <c r="AP412" t="str">
        <f>IFERROR(VLOOKUP(Funde_observations_osservazioni!AJ415,Tabelle10_literature[],2,FALSE)&amp;"", "")</f>
        <v/>
      </c>
      <c r="AQ412" t="str">
        <f>TRIM(Funde_observations_osservazioni!AV415)</f>
        <v/>
      </c>
      <c r="AR412" t="str">
        <f ca="1">IFERROR(VLOOKUP(Funde_observations_osservazioni!AK415,Rest_mapping,2,0)&amp;"","")</f>
        <v/>
      </c>
      <c r="AS412" t="str">
        <f ca="1">IFERROR(VLOOKUP(Funde_observations_osservazioni!AL415,Oeff_privat_mapping,2,0)&amp;"","")</f>
        <v/>
      </c>
      <c r="AT412" t="str">
        <f ca="1">IFERROR(VLOOKUP(Funde_observations_osservazioni!AM415,Namen_pub_mapping,2,0)&amp;"","")</f>
        <v/>
      </c>
    </row>
    <row r="413" spans="2:46" x14ac:dyDescent="0.45">
      <c r="B413" t="str">
        <f>TRIM(Funde_observations_osservazioni!B416)</f>
        <v/>
      </c>
      <c r="C413" t="str">
        <f>TRIM(Funde_observations_osservazioni!C416)</f>
        <v/>
      </c>
      <c r="D413" t="str">
        <f>TRIM(Funde_observations_osservazioni!D416)</f>
        <v/>
      </c>
      <c r="E413" t="str">
        <f>TRIM(Funde_observations_osservazioni!AN416)</f>
        <v/>
      </c>
      <c r="F413" t="str">
        <f>TRIM(Funde_observations_osservazioni!AO416)</f>
        <v/>
      </c>
      <c r="G413" t="str">
        <f>TRIM(Funde_observations_osservazioni!AP416)</f>
        <v/>
      </c>
      <c r="H413" t="str">
        <f>TRIM(Funde_observations_osservazioni!AQ416)</f>
        <v/>
      </c>
      <c r="I413" t="str">
        <f>TRIM(Funde_observations_osservazioni!AR416)</f>
        <v/>
      </c>
      <c r="J413" t="str">
        <f>TRIM(Funde_observations_osservazioni!AS416)</f>
        <v/>
      </c>
      <c r="K413" t="str">
        <f>IFERROR(VLOOKUP(Funde_observations_osservazioni!E416,Table31_Praezis[], 2, FALSE)&amp;"", "")</f>
        <v/>
      </c>
      <c r="L413" t="str">
        <f>TRIM(Funde_observations_osservazioni!AT416)</f>
        <v/>
      </c>
      <c r="M413" t="str">
        <f>TRIM(Funde_observations_osservazioni!F416)</f>
        <v/>
      </c>
      <c r="N413" t="str">
        <f>TRIM(Funde_observations_osservazioni!G416)</f>
        <v/>
      </c>
      <c r="O413" t="str">
        <f>TRIM(Funde_observations_osservazioni!H416)</f>
        <v/>
      </c>
      <c r="P413" s="161" t="str">
        <f>IF(Funde_observations_osservazioni!I416=0, "", TEXT(Funde_observations_osservazioni!I416,"dd/mm/yyyy"))</f>
        <v/>
      </c>
      <c r="Q413" t="str">
        <f>IFERROR(VLOOKUP(Funde_observations_osservazioni!J416,Table32_Datkante[],2,FALSE)&amp;"",  "")</f>
        <v/>
      </c>
      <c r="R413" t="str">
        <f>Funde_observations_osservazioni!K416&amp;""</f>
        <v/>
      </c>
      <c r="S413" t="str">
        <f>Funde_observations_osservazioni!L416&amp;""</f>
        <v/>
      </c>
      <c r="T413" t="str">
        <f>Funde_observations_osservazioni!N416&amp;""</f>
        <v/>
      </c>
      <c r="U413" t="str">
        <f>Funde_observations_osservazioni!O416&amp;""</f>
        <v/>
      </c>
      <c r="V413" t="str">
        <f>Funde_observations_osservazioni!P416&amp;""</f>
        <v/>
      </c>
      <c r="W413" t="str">
        <f ca="1">IFERROR(VLOOKUP(Funde_observations_osservazioni!V416,Table30_Delarze[],2,FALSE)&amp;"", "")</f>
        <v/>
      </c>
      <c r="X413" t="str">
        <f>IFERROR(VLOOKUP(Funde_observations_osservazioni!R416,Table6_Subgrob[],2,FALSE)&amp;"","")</f>
        <v/>
      </c>
      <c r="Y413" t="str">
        <f>IFERROR(VLOOKUP(Funde_observations_osservazioni!S416,#REF!,2,FALSE)&amp;"", "")</f>
        <v/>
      </c>
      <c r="Z413" t="str">
        <f ca="1">IFERROR(VLOOKUP(Funde_observations_osservazioni!W416,Table245_Host_tree[],2,FALSE)&amp;"", "")</f>
        <v/>
      </c>
      <c r="AA413" t="str">
        <f>TRIM(Funde_observations_osservazioni!X416)</f>
        <v/>
      </c>
      <c r="AB413" t="str">
        <f>TRIM(Funde_observations_osservazioni!Y416)</f>
        <v/>
      </c>
      <c r="AC413" t="str">
        <f ca="1">IFERROR(VLOOKUP(Funde_observations_osservazioni!T416,Holzabgr_mapping,2,FALSE)&amp;"", "")</f>
        <v/>
      </c>
      <c r="AD413" t="str">
        <f ca="1">IFERROR(VLOOKUP(Funde_observations_osservazioni!U416,Holzqual_mapping,2,FALSE)&amp;"", "")</f>
        <v/>
      </c>
      <c r="AE413" t="str">
        <f ca="1">IFERROR(VLOOKUP(Funde_observations_osservazioni!Z416,Table24_Near_tree[],2,FALSE)&amp;"", "")</f>
        <v/>
      </c>
      <c r="AF413" t="str">
        <f ca="1">IFERROR(VLOOKUP(Funde_observations_osservazioni!AA416,Table24_Near_tree[],2,FALSE)&amp;"", "")</f>
        <v/>
      </c>
      <c r="AG413" t="str">
        <f ca="1">IFERROR(VLOOKUP(Funde_observations_osservazioni!AB416,Table24_Near_tree[],2,FALSE)&amp;"", "")</f>
        <v/>
      </c>
      <c r="AH413" t="str">
        <f ca="1">IFERROR(VLOOKUP(Funde_observations_osservazioni!AC416,Anzfrk_mapping,2,FALSE)&amp;"", "")</f>
        <v/>
      </c>
      <c r="AI413" t="str">
        <f ca="1">IFERROR(VLOOKUP(Funde_observations_osservazioni!AD416,Sex_stage_mapping,2,FALSE)&amp;"", "")</f>
        <v/>
      </c>
      <c r="AJ413" t="str">
        <f ca="1">IFERROR(VLOOKUP(Funde_observations_osservazioni!AE416,Rust_spore_type_mapping,2,FALSE)&amp;"", "")</f>
        <v/>
      </c>
      <c r="AK413" t="str">
        <f>TRIM(Funde_observations_osservazioni!AU416)</f>
        <v/>
      </c>
      <c r="AL413" t="str">
        <f>TRIM( Funde_observations_osservazioni!AH416)</f>
        <v/>
      </c>
      <c r="AM413" t="str">
        <f>TRIM(Funde_observations_osservazioni!AI416)</f>
        <v/>
      </c>
      <c r="AN413" t="str">
        <f ca="1">IFERROR(VLOOKUP(Funde_observations_osservazioni!AG416,Table28_Herbaria[],2,FALSE)&amp;"", "")</f>
        <v/>
      </c>
      <c r="AO413" t="str">
        <f ca="1">IFERROR(VLOOKUP(Funde_observations_osservazioni!AF416,Beleg_mapping,2,FALSE)&amp;"","")</f>
        <v/>
      </c>
      <c r="AP413" t="str">
        <f>IFERROR(VLOOKUP(Funde_observations_osservazioni!AJ416,Tabelle10_literature[],2,FALSE)&amp;"", "")</f>
        <v/>
      </c>
      <c r="AQ413" t="str">
        <f>TRIM(Funde_observations_osservazioni!AV416)</f>
        <v/>
      </c>
      <c r="AR413" t="str">
        <f ca="1">IFERROR(VLOOKUP(Funde_observations_osservazioni!AK416,Rest_mapping,2,0)&amp;"","")</f>
        <v/>
      </c>
      <c r="AS413" t="str">
        <f ca="1">IFERROR(VLOOKUP(Funde_observations_osservazioni!AL416,Oeff_privat_mapping,2,0)&amp;"","")</f>
        <v/>
      </c>
      <c r="AT413" t="str">
        <f ca="1">IFERROR(VLOOKUP(Funde_observations_osservazioni!AM416,Namen_pub_mapping,2,0)&amp;"","")</f>
        <v/>
      </c>
    </row>
    <row r="414" spans="2:46" x14ac:dyDescent="0.45">
      <c r="B414" t="str">
        <f>TRIM(Funde_observations_osservazioni!B417)</f>
        <v/>
      </c>
      <c r="C414" t="str">
        <f>TRIM(Funde_observations_osservazioni!C417)</f>
        <v/>
      </c>
      <c r="D414" t="str">
        <f>TRIM(Funde_observations_osservazioni!D417)</f>
        <v/>
      </c>
      <c r="E414" t="str">
        <f>TRIM(Funde_observations_osservazioni!AN417)</f>
        <v/>
      </c>
      <c r="F414" t="str">
        <f>TRIM(Funde_observations_osservazioni!AO417)</f>
        <v/>
      </c>
      <c r="G414" t="str">
        <f>TRIM(Funde_observations_osservazioni!AP417)</f>
        <v/>
      </c>
      <c r="H414" t="str">
        <f>TRIM(Funde_observations_osservazioni!AQ417)</f>
        <v/>
      </c>
      <c r="I414" t="str">
        <f>TRIM(Funde_observations_osservazioni!AR417)</f>
        <v/>
      </c>
      <c r="J414" t="str">
        <f>TRIM(Funde_observations_osservazioni!AS417)</f>
        <v/>
      </c>
      <c r="K414" t="str">
        <f>IFERROR(VLOOKUP(Funde_observations_osservazioni!E417,Table31_Praezis[], 2, FALSE)&amp;"", "")</f>
        <v/>
      </c>
      <c r="L414" t="str">
        <f>TRIM(Funde_observations_osservazioni!AT417)</f>
        <v/>
      </c>
      <c r="M414" t="str">
        <f>TRIM(Funde_observations_osservazioni!F417)</f>
        <v/>
      </c>
      <c r="N414" t="str">
        <f>TRIM(Funde_observations_osservazioni!G417)</f>
        <v/>
      </c>
      <c r="O414" t="str">
        <f>TRIM(Funde_observations_osservazioni!H417)</f>
        <v/>
      </c>
      <c r="P414" s="161" t="str">
        <f>IF(Funde_observations_osservazioni!I417=0, "", TEXT(Funde_observations_osservazioni!I417,"dd/mm/yyyy"))</f>
        <v/>
      </c>
      <c r="Q414" t="str">
        <f>IFERROR(VLOOKUP(Funde_observations_osservazioni!J417,Table32_Datkante[],2,FALSE)&amp;"",  "")</f>
        <v/>
      </c>
      <c r="R414" t="str">
        <f>Funde_observations_osservazioni!K417&amp;""</f>
        <v/>
      </c>
      <c r="S414" t="str">
        <f>Funde_observations_osservazioni!L417&amp;""</f>
        <v/>
      </c>
      <c r="T414" t="str">
        <f>Funde_observations_osservazioni!N417&amp;""</f>
        <v/>
      </c>
      <c r="U414" t="str">
        <f>Funde_observations_osservazioni!O417&amp;""</f>
        <v/>
      </c>
      <c r="V414" t="str">
        <f>Funde_observations_osservazioni!P417&amp;""</f>
        <v/>
      </c>
      <c r="W414" t="str">
        <f ca="1">IFERROR(VLOOKUP(Funde_observations_osservazioni!V417,Table30_Delarze[],2,FALSE)&amp;"", "")</f>
        <v/>
      </c>
      <c r="X414" t="str">
        <f>IFERROR(VLOOKUP(Funde_observations_osservazioni!R417,Table6_Subgrob[],2,FALSE)&amp;"","")</f>
        <v/>
      </c>
      <c r="Y414" t="str">
        <f>IFERROR(VLOOKUP(Funde_observations_osservazioni!S417,#REF!,2,FALSE)&amp;"", "")</f>
        <v/>
      </c>
      <c r="Z414" t="str">
        <f ca="1">IFERROR(VLOOKUP(Funde_observations_osservazioni!W417,Table245_Host_tree[],2,FALSE)&amp;"", "")</f>
        <v/>
      </c>
      <c r="AA414" t="str">
        <f>TRIM(Funde_observations_osservazioni!X417)</f>
        <v/>
      </c>
      <c r="AB414" t="str">
        <f>TRIM(Funde_observations_osservazioni!Y417)</f>
        <v/>
      </c>
      <c r="AC414" t="str">
        <f ca="1">IFERROR(VLOOKUP(Funde_observations_osservazioni!T417,Holzabgr_mapping,2,FALSE)&amp;"", "")</f>
        <v/>
      </c>
      <c r="AD414" t="str">
        <f ca="1">IFERROR(VLOOKUP(Funde_observations_osservazioni!U417,Holzqual_mapping,2,FALSE)&amp;"", "")</f>
        <v/>
      </c>
      <c r="AE414" t="str">
        <f ca="1">IFERROR(VLOOKUP(Funde_observations_osservazioni!Z417,Table24_Near_tree[],2,FALSE)&amp;"", "")</f>
        <v/>
      </c>
      <c r="AF414" t="str">
        <f ca="1">IFERROR(VLOOKUP(Funde_observations_osservazioni!AA417,Table24_Near_tree[],2,FALSE)&amp;"", "")</f>
        <v/>
      </c>
      <c r="AG414" t="str">
        <f ca="1">IFERROR(VLOOKUP(Funde_observations_osservazioni!AB417,Table24_Near_tree[],2,FALSE)&amp;"", "")</f>
        <v/>
      </c>
      <c r="AH414" t="str">
        <f ca="1">IFERROR(VLOOKUP(Funde_observations_osservazioni!AC417,Anzfrk_mapping,2,FALSE)&amp;"", "")</f>
        <v/>
      </c>
      <c r="AI414" t="str">
        <f ca="1">IFERROR(VLOOKUP(Funde_observations_osservazioni!AD417,Sex_stage_mapping,2,FALSE)&amp;"", "")</f>
        <v/>
      </c>
      <c r="AJ414" t="str">
        <f ca="1">IFERROR(VLOOKUP(Funde_observations_osservazioni!AE417,Rust_spore_type_mapping,2,FALSE)&amp;"", "")</f>
        <v/>
      </c>
      <c r="AK414" t="str">
        <f>TRIM(Funde_observations_osservazioni!AU417)</f>
        <v/>
      </c>
      <c r="AL414" t="str">
        <f>TRIM( Funde_observations_osservazioni!AH417)</f>
        <v/>
      </c>
      <c r="AM414" t="str">
        <f>TRIM(Funde_observations_osservazioni!AI417)</f>
        <v/>
      </c>
      <c r="AN414" t="str">
        <f ca="1">IFERROR(VLOOKUP(Funde_observations_osservazioni!AG417,Table28_Herbaria[],2,FALSE)&amp;"", "")</f>
        <v/>
      </c>
      <c r="AO414" t="str">
        <f ca="1">IFERROR(VLOOKUP(Funde_observations_osservazioni!AF417,Beleg_mapping,2,FALSE)&amp;"","")</f>
        <v/>
      </c>
      <c r="AP414" t="str">
        <f>IFERROR(VLOOKUP(Funde_observations_osservazioni!AJ417,Tabelle10_literature[],2,FALSE)&amp;"", "")</f>
        <v/>
      </c>
      <c r="AQ414" t="str">
        <f>TRIM(Funde_observations_osservazioni!AV417)</f>
        <v/>
      </c>
      <c r="AR414" t="str">
        <f ca="1">IFERROR(VLOOKUP(Funde_observations_osservazioni!AK417,Rest_mapping,2,0)&amp;"","")</f>
        <v/>
      </c>
      <c r="AS414" t="str">
        <f ca="1">IFERROR(VLOOKUP(Funde_observations_osservazioni!AL417,Oeff_privat_mapping,2,0)&amp;"","")</f>
        <v/>
      </c>
      <c r="AT414" t="str">
        <f ca="1">IFERROR(VLOOKUP(Funde_observations_osservazioni!AM417,Namen_pub_mapping,2,0)&amp;"","")</f>
        <v/>
      </c>
    </row>
    <row r="415" spans="2:46" x14ac:dyDescent="0.45">
      <c r="B415" t="str">
        <f>TRIM(Funde_observations_osservazioni!B418)</f>
        <v/>
      </c>
      <c r="C415" t="str">
        <f>TRIM(Funde_observations_osservazioni!C418)</f>
        <v/>
      </c>
      <c r="D415" t="str">
        <f>TRIM(Funde_observations_osservazioni!D418)</f>
        <v/>
      </c>
      <c r="E415" t="str">
        <f>TRIM(Funde_observations_osservazioni!AN418)</f>
        <v/>
      </c>
      <c r="F415" t="str">
        <f>TRIM(Funde_observations_osservazioni!AO418)</f>
        <v/>
      </c>
      <c r="G415" t="str">
        <f>TRIM(Funde_observations_osservazioni!AP418)</f>
        <v/>
      </c>
      <c r="H415" t="str">
        <f>TRIM(Funde_observations_osservazioni!AQ418)</f>
        <v/>
      </c>
      <c r="I415" t="str">
        <f>TRIM(Funde_observations_osservazioni!AR418)</f>
        <v/>
      </c>
      <c r="J415" t="str">
        <f>TRIM(Funde_observations_osservazioni!AS418)</f>
        <v/>
      </c>
      <c r="K415" t="str">
        <f>IFERROR(VLOOKUP(Funde_observations_osservazioni!E418,Table31_Praezis[], 2, FALSE)&amp;"", "")</f>
        <v/>
      </c>
      <c r="L415" t="str">
        <f>TRIM(Funde_observations_osservazioni!AT418)</f>
        <v/>
      </c>
      <c r="M415" t="str">
        <f>TRIM(Funde_observations_osservazioni!F418)</f>
        <v/>
      </c>
      <c r="N415" t="str">
        <f>TRIM(Funde_observations_osservazioni!G418)</f>
        <v/>
      </c>
      <c r="O415" t="str">
        <f>TRIM(Funde_observations_osservazioni!H418)</f>
        <v/>
      </c>
      <c r="P415" s="161" t="str">
        <f>IF(Funde_observations_osservazioni!I418=0, "", TEXT(Funde_observations_osservazioni!I418,"dd/mm/yyyy"))</f>
        <v/>
      </c>
      <c r="Q415" t="str">
        <f>IFERROR(VLOOKUP(Funde_observations_osservazioni!J418,Table32_Datkante[],2,FALSE)&amp;"",  "")</f>
        <v/>
      </c>
      <c r="R415" t="str">
        <f>Funde_observations_osservazioni!K418&amp;""</f>
        <v/>
      </c>
      <c r="S415" t="str">
        <f>Funde_observations_osservazioni!L418&amp;""</f>
        <v/>
      </c>
      <c r="T415" t="str">
        <f>Funde_observations_osservazioni!N418&amp;""</f>
        <v/>
      </c>
      <c r="U415" t="str">
        <f>Funde_observations_osservazioni!O418&amp;""</f>
        <v/>
      </c>
      <c r="V415" t="str">
        <f>Funde_observations_osservazioni!P418&amp;""</f>
        <v/>
      </c>
      <c r="W415" t="str">
        <f ca="1">IFERROR(VLOOKUP(Funde_observations_osservazioni!V418,Table30_Delarze[],2,FALSE)&amp;"", "")</f>
        <v/>
      </c>
      <c r="X415" t="str">
        <f>IFERROR(VLOOKUP(Funde_observations_osservazioni!R418,Table6_Subgrob[],2,FALSE)&amp;"","")</f>
        <v/>
      </c>
      <c r="Y415" t="str">
        <f>IFERROR(VLOOKUP(Funde_observations_osservazioni!S418,#REF!,2,FALSE)&amp;"", "")</f>
        <v/>
      </c>
      <c r="Z415" t="str">
        <f ca="1">IFERROR(VLOOKUP(Funde_observations_osservazioni!W418,Table245_Host_tree[],2,FALSE)&amp;"", "")</f>
        <v/>
      </c>
      <c r="AA415" t="str">
        <f>TRIM(Funde_observations_osservazioni!X418)</f>
        <v/>
      </c>
      <c r="AB415" t="str">
        <f>TRIM(Funde_observations_osservazioni!Y418)</f>
        <v/>
      </c>
      <c r="AC415" t="str">
        <f ca="1">IFERROR(VLOOKUP(Funde_observations_osservazioni!T418,Holzabgr_mapping,2,FALSE)&amp;"", "")</f>
        <v/>
      </c>
      <c r="AD415" t="str">
        <f ca="1">IFERROR(VLOOKUP(Funde_observations_osservazioni!U418,Holzqual_mapping,2,FALSE)&amp;"", "")</f>
        <v/>
      </c>
      <c r="AE415" t="str">
        <f ca="1">IFERROR(VLOOKUP(Funde_observations_osservazioni!Z418,Table24_Near_tree[],2,FALSE)&amp;"", "")</f>
        <v/>
      </c>
      <c r="AF415" t="str">
        <f ca="1">IFERROR(VLOOKUP(Funde_observations_osservazioni!AA418,Table24_Near_tree[],2,FALSE)&amp;"", "")</f>
        <v/>
      </c>
      <c r="AG415" t="str">
        <f ca="1">IFERROR(VLOOKUP(Funde_observations_osservazioni!AB418,Table24_Near_tree[],2,FALSE)&amp;"", "")</f>
        <v/>
      </c>
      <c r="AH415" t="str">
        <f ca="1">IFERROR(VLOOKUP(Funde_observations_osservazioni!AC418,Anzfrk_mapping,2,FALSE)&amp;"", "")</f>
        <v/>
      </c>
      <c r="AI415" t="str">
        <f ca="1">IFERROR(VLOOKUP(Funde_observations_osservazioni!AD418,Sex_stage_mapping,2,FALSE)&amp;"", "")</f>
        <v/>
      </c>
      <c r="AJ415" t="str">
        <f ca="1">IFERROR(VLOOKUP(Funde_observations_osservazioni!AE418,Rust_spore_type_mapping,2,FALSE)&amp;"", "")</f>
        <v/>
      </c>
      <c r="AK415" t="str">
        <f>TRIM(Funde_observations_osservazioni!AU418)</f>
        <v/>
      </c>
      <c r="AL415" t="str">
        <f>TRIM( Funde_observations_osservazioni!AH418)</f>
        <v/>
      </c>
      <c r="AM415" t="str">
        <f>TRIM(Funde_observations_osservazioni!AI418)</f>
        <v/>
      </c>
      <c r="AN415" t="str">
        <f ca="1">IFERROR(VLOOKUP(Funde_observations_osservazioni!AG418,Table28_Herbaria[],2,FALSE)&amp;"", "")</f>
        <v/>
      </c>
      <c r="AO415" t="str">
        <f ca="1">IFERROR(VLOOKUP(Funde_observations_osservazioni!AF418,Beleg_mapping,2,FALSE)&amp;"","")</f>
        <v/>
      </c>
      <c r="AP415" t="str">
        <f>IFERROR(VLOOKUP(Funde_observations_osservazioni!AJ418,Tabelle10_literature[],2,FALSE)&amp;"", "")</f>
        <v/>
      </c>
      <c r="AQ415" t="str">
        <f>TRIM(Funde_observations_osservazioni!AV418)</f>
        <v/>
      </c>
      <c r="AR415" t="str">
        <f ca="1">IFERROR(VLOOKUP(Funde_observations_osservazioni!AK418,Rest_mapping,2,0)&amp;"","")</f>
        <v/>
      </c>
      <c r="AS415" t="str">
        <f ca="1">IFERROR(VLOOKUP(Funde_observations_osservazioni!AL418,Oeff_privat_mapping,2,0)&amp;"","")</f>
        <v/>
      </c>
      <c r="AT415" t="str">
        <f ca="1">IFERROR(VLOOKUP(Funde_observations_osservazioni!AM418,Namen_pub_mapping,2,0)&amp;"","")</f>
        <v/>
      </c>
    </row>
    <row r="416" spans="2:46" x14ac:dyDescent="0.45">
      <c r="B416" t="str">
        <f>TRIM(Funde_observations_osservazioni!B419)</f>
        <v/>
      </c>
      <c r="C416" t="str">
        <f>TRIM(Funde_observations_osservazioni!C419)</f>
        <v/>
      </c>
      <c r="D416" t="str">
        <f>TRIM(Funde_observations_osservazioni!D419)</f>
        <v/>
      </c>
      <c r="E416" t="str">
        <f>TRIM(Funde_observations_osservazioni!AN419)</f>
        <v/>
      </c>
      <c r="F416" t="str">
        <f>TRIM(Funde_observations_osservazioni!AO419)</f>
        <v/>
      </c>
      <c r="G416" t="str">
        <f>TRIM(Funde_observations_osservazioni!AP419)</f>
        <v/>
      </c>
      <c r="H416" t="str">
        <f>TRIM(Funde_observations_osservazioni!AQ419)</f>
        <v/>
      </c>
      <c r="I416" t="str">
        <f>TRIM(Funde_observations_osservazioni!AR419)</f>
        <v/>
      </c>
      <c r="J416" t="str">
        <f>TRIM(Funde_observations_osservazioni!AS419)</f>
        <v/>
      </c>
      <c r="K416" t="str">
        <f>IFERROR(VLOOKUP(Funde_observations_osservazioni!E419,Table31_Praezis[], 2, FALSE)&amp;"", "")</f>
        <v/>
      </c>
      <c r="L416" t="str">
        <f>TRIM(Funde_observations_osservazioni!AT419)</f>
        <v/>
      </c>
      <c r="M416" t="str">
        <f>TRIM(Funde_observations_osservazioni!F419)</f>
        <v/>
      </c>
      <c r="N416" t="str">
        <f>TRIM(Funde_observations_osservazioni!G419)</f>
        <v/>
      </c>
      <c r="O416" t="str">
        <f>TRIM(Funde_observations_osservazioni!H419)</f>
        <v/>
      </c>
      <c r="P416" s="161" t="str">
        <f>IF(Funde_observations_osservazioni!I419=0, "", TEXT(Funde_observations_osservazioni!I419,"dd/mm/yyyy"))</f>
        <v/>
      </c>
      <c r="Q416" t="str">
        <f>IFERROR(VLOOKUP(Funde_observations_osservazioni!J419,Table32_Datkante[],2,FALSE)&amp;"",  "")</f>
        <v/>
      </c>
      <c r="R416" t="str">
        <f>Funde_observations_osservazioni!K419&amp;""</f>
        <v/>
      </c>
      <c r="S416" t="str">
        <f>Funde_observations_osservazioni!L419&amp;""</f>
        <v/>
      </c>
      <c r="T416" t="str">
        <f>Funde_observations_osservazioni!N419&amp;""</f>
        <v/>
      </c>
      <c r="U416" t="str">
        <f>Funde_observations_osservazioni!O419&amp;""</f>
        <v/>
      </c>
      <c r="V416" t="str">
        <f>Funde_observations_osservazioni!P419&amp;""</f>
        <v/>
      </c>
      <c r="W416" t="str">
        <f ca="1">IFERROR(VLOOKUP(Funde_observations_osservazioni!V419,Table30_Delarze[],2,FALSE)&amp;"", "")</f>
        <v/>
      </c>
      <c r="X416" t="str">
        <f>IFERROR(VLOOKUP(Funde_observations_osservazioni!R419,Table6_Subgrob[],2,FALSE)&amp;"","")</f>
        <v/>
      </c>
      <c r="Y416" t="str">
        <f>IFERROR(VLOOKUP(Funde_observations_osservazioni!S419,#REF!,2,FALSE)&amp;"", "")</f>
        <v/>
      </c>
      <c r="Z416" t="str">
        <f ca="1">IFERROR(VLOOKUP(Funde_observations_osservazioni!W419,Table245_Host_tree[],2,FALSE)&amp;"", "")</f>
        <v/>
      </c>
      <c r="AA416" t="str">
        <f>TRIM(Funde_observations_osservazioni!X419)</f>
        <v/>
      </c>
      <c r="AB416" t="str">
        <f>TRIM(Funde_observations_osservazioni!Y419)</f>
        <v/>
      </c>
      <c r="AC416" t="str">
        <f ca="1">IFERROR(VLOOKUP(Funde_observations_osservazioni!T419,Holzabgr_mapping,2,FALSE)&amp;"", "")</f>
        <v/>
      </c>
      <c r="AD416" t="str">
        <f ca="1">IFERROR(VLOOKUP(Funde_observations_osservazioni!U419,Holzqual_mapping,2,FALSE)&amp;"", "")</f>
        <v/>
      </c>
      <c r="AE416" t="str">
        <f ca="1">IFERROR(VLOOKUP(Funde_observations_osservazioni!Z419,Table24_Near_tree[],2,FALSE)&amp;"", "")</f>
        <v/>
      </c>
      <c r="AF416" t="str">
        <f ca="1">IFERROR(VLOOKUP(Funde_observations_osservazioni!AA419,Table24_Near_tree[],2,FALSE)&amp;"", "")</f>
        <v/>
      </c>
      <c r="AG416" t="str">
        <f ca="1">IFERROR(VLOOKUP(Funde_observations_osservazioni!AB419,Table24_Near_tree[],2,FALSE)&amp;"", "")</f>
        <v/>
      </c>
      <c r="AH416" t="str">
        <f ca="1">IFERROR(VLOOKUP(Funde_observations_osservazioni!AC419,Anzfrk_mapping,2,FALSE)&amp;"", "")</f>
        <v/>
      </c>
      <c r="AI416" t="str">
        <f ca="1">IFERROR(VLOOKUP(Funde_observations_osservazioni!AD419,Sex_stage_mapping,2,FALSE)&amp;"", "")</f>
        <v/>
      </c>
      <c r="AJ416" t="str">
        <f ca="1">IFERROR(VLOOKUP(Funde_observations_osservazioni!AE419,Rust_spore_type_mapping,2,FALSE)&amp;"", "")</f>
        <v/>
      </c>
      <c r="AK416" t="str">
        <f>TRIM(Funde_observations_osservazioni!AU419)</f>
        <v/>
      </c>
      <c r="AL416" t="str">
        <f>TRIM( Funde_observations_osservazioni!AH419)</f>
        <v/>
      </c>
      <c r="AM416" t="str">
        <f>TRIM(Funde_observations_osservazioni!AI419)</f>
        <v/>
      </c>
      <c r="AN416" t="str">
        <f ca="1">IFERROR(VLOOKUP(Funde_observations_osservazioni!AG419,Table28_Herbaria[],2,FALSE)&amp;"", "")</f>
        <v/>
      </c>
      <c r="AO416" t="str">
        <f ca="1">IFERROR(VLOOKUP(Funde_observations_osservazioni!AF419,Beleg_mapping,2,FALSE)&amp;"","")</f>
        <v/>
      </c>
      <c r="AP416" t="str">
        <f>IFERROR(VLOOKUP(Funde_observations_osservazioni!AJ419,Tabelle10_literature[],2,FALSE)&amp;"", "")</f>
        <v/>
      </c>
      <c r="AQ416" t="str">
        <f>TRIM(Funde_observations_osservazioni!AV419)</f>
        <v/>
      </c>
      <c r="AR416" t="str">
        <f ca="1">IFERROR(VLOOKUP(Funde_observations_osservazioni!AK419,Rest_mapping,2,0)&amp;"","")</f>
        <v/>
      </c>
      <c r="AS416" t="str">
        <f ca="1">IFERROR(VLOOKUP(Funde_observations_osservazioni!AL419,Oeff_privat_mapping,2,0)&amp;"","")</f>
        <v/>
      </c>
      <c r="AT416" t="str">
        <f ca="1">IFERROR(VLOOKUP(Funde_observations_osservazioni!AM419,Namen_pub_mapping,2,0)&amp;"","")</f>
        <v/>
      </c>
    </row>
    <row r="417" spans="2:46" x14ac:dyDescent="0.45">
      <c r="B417" t="str">
        <f>TRIM(Funde_observations_osservazioni!B420)</f>
        <v/>
      </c>
      <c r="C417" t="str">
        <f>TRIM(Funde_observations_osservazioni!C420)</f>
        <v/>
      </c>
      <c r="D417" t="str">
        <f>TRIM(Funde_observations_osservazioni!D420)</f>
        <v/>
      </c>
      <c r="E417" t="str">
        <f>TRIM(Funde_observations_osservazioni!AN420)</f>
        <v/>
      </c>
      <c r="F417" t="str">
        <f>TRIM(Funde_observations_osservazioni!AO420)</f>
        <v/>
      </c>
      <c r="G417" t="str">
        <f>TRIM(Funde_observations_osservazioni!AP420)</f>
        <v/>
      </c>
      <c r="H417" t="str">
        <f>TRIM(Funde_observations_osservazioni!AQ420)</f>
        <v/>
      </c>
      <c r="I417" t="str">
        <f>TRIM(Funde_observations_osservazioni!AR420)</f>
        <v/>
      </c>
      <c r="J417" t="str">
        <f>TRIM(Funde_observations_osservazioni!AS420)</f>
        <v/>
      </c>
      <c r="K417" t="str">
        <f>IFERROR(VLOOKUP(Funde_observations_osservazioni!E420,Table31_Praezis[], 2, FALSE)&amp;"", "")</f>
        <v/>
      </c>
      <c r="L417" t="str">
        <f>TRIM(Funde_observations_osservazioni!AT420)</f>
        <v/>
      </c>
      <c r="M417" t="str">
        <f>TRIM(Funde_observations_osservazioni!F420)</f>
        <v/>
      </c>
      <c r="N417" t="str">
        <f>TRIM(Funde_observations_osservazioni!G420)</f>
        <v/>
      </c>
      <c r="O417" t="str">
        <f>TRIM(Funde_observations_osservazioni!H420)</f>
        <v/>
      </c>
      <c r="P417" s="161" t="str">
        <f>IF(Funde_observations_osservazioni!I420=0, "", TEXT(Funde_observations_osservazioni!I420,"dd/mm/yyyy"))</f>
        <v/>
      </c>
      <c r="Q417" t="str">
        <f>IFERROR(VLOOKUP(Funde_observations_osservazioni!J420,Table32_Datkante[],2,FALSE)&amp;"",  "")</f>
        <v/>
      </c>
      <c r="R417" t="str">
        <f>Funde_observations_osservazioni!K420&amp;""</f>
        <v/>
      </c>
      <c r="S417" t="str">
        <f>Funde_observations_osservazioni!L420&amp;""</f>
        <v/>
      </c>
      <c r="T417" t="str">
        <f>Funde_observations_osservazioni!N420&amp;""</f>
        <v/>
      </c>
      <c r="U417" t="str">
        <f>Funde_observations_osservazioni!O420&amp;""</f>
        <v/>
      </c>
      <c r="V417" t="str">
        <f>Funde_observations_osservazioni!P420&amp;""</f>
        <v/>
      </c>
      <c r="W417" t="str">
        <f ca="1">IFERROR(VLOOKUP(Funde_observations_osservazioni!V420,Table30_Delarze[],2,FALSE)&amp;"", "")</f>
        <v/>
      </c>
      <c r="X417" t="str">
        <f>IFERROR(VLOOKUP(Funde_observations_osservazioni!R420,Table6_Subgrob[],2,FALSE)&amp;"","")</f>
        <v/>
      </c>
      <c r="Y417" t="str">
        <f>IFERROR(VLOOKUP(Funde_observations_osservazioni!S420,#REF!,2,FALSE)&amp;"", "")</f>
        <v/>
      </c>
      <c r="Z417" t="str">
        <f ca="1">IFERROR(VLOOKUP(Funde_observations_osservazioni!W420,Table245_Host_tree[],2,FALSE)&amp;"", "")</f>
        <v/>
      </c>
      <c r="AA417" t="str">
        <f>TRIM(Funde_observations_osservazioni!X420)</f>
        <v/>
      </c>
      <c r="AB417" t="str">
        <f>TRIM(Funde_observations_osservazioni!Y420)</f>
        <v/>
      </c>
      <c r="AC417" t="str">
        <f ca="1">IFERROR(VLOOKUP(Funde_observations_osservazioni!T420,Holzabgr_mapping,2,FALSE)&amp;"", "")</f>
        <v/>
      </c>
      <c r="AD417" t="str">
        <f ca="1">IFERROR(VLOOKUP(Funde_observations_osservazioni!U420,Holzqual_mapping,2,FALSE)&amp;"", "")</f>
        <v/>
      </c>
      <c r="AE417" t="str">
        <f ca="1">IFERROR(VLOOKUP(Funde_observations_osservazioni!Z420,Table24_Near_tree[],2,FALSE)&amp;"", "")</f>
        <v/>
      </c>
      <c r="AF417" t="str">
        <f ca="1">IFERROR(VLOOKUP(Funde_observations_osservazioni!AA420,Table24_Near_tree[],2,FALSE)&amp;"", "")</f>
        <v/>
      </c>
      <c r="AG417" t="str">
        <f ca="1">IFERROR(VLOOKUP(Funde_observations_osservazioni!AB420,Table24_Near_tree[],2,FALSE)&amp;"", "")</f>
        <v/>
      </c>
      <c r="AH417" t="str">
        <f ca="1">IFERROR(VLOOKUP(Funde_observations_osservazioni!AC420,Anzfrk_mapping,2,FALSE)&amp;"", "")</f>
        <v/>
      </c>
      <c r="AI417" t="str">
        <f ca="1">IFERROR(VLOOKUP(Funde_observations_osservazioni!AD420,Sex_stage_mapping,2,FALSE)&amp;"", "")</f>
        <v/>
      </c>
      <c r="AJ417" t="str">
        <f ca="1">IFERROR(VLOOKUP(Funde_observations_osservazioni!AE420,Rust_spore_type_mapping,2,FALSE)&amp;"", "")</f>
        <v/>
      </c>
      <c r="AK417" t="str">
        <f>TRIM(Funde_observations_osservazioni!AU420)</f>
        <v/>
      </c>
      <c r="AL417" t="str">
        <f>TRIM( Funde_observations_osservazioni!AH420)</f>
        <v/>
      </c>
      <c r="AM417" t="str">
        <f>TRIM(Funde_observations_osservazioni!AI420)</f>
        <v/>
      </c>
      <c r="AN417" t="str">
        <f ca="1">IFERROR(VLOOKUP(Funde_observations_osservazioni!AG420,Table28_Herbaria[],2,FALSE)&amp;"", "")</f>
        <v/>
      </c>
      <c r="AO417" t="str">
        <f ca="1">IFERROR(VLOOKUP(Funde_observations_osservazioni!AF420,Beleg_mapping,2,FALSE)&amp;"","")</f>
        <v/>
      </c>
      <c r="AP417" t="str">
        <f>IFERROR(VLOOKUP(Funde_observations_osservazioni!AJ420,Tabelle10_literature[],2,FALSE)&amp;"", "")</f>
        <v/>
      </c>
      <c r="AQ417" t="str">
        <f>TRIM(Funde_observations_osservazioni!AV420)</f>
        <v/>
      </c>
      <c r="AR417" t="str">
        <f ca="1">IFERROR(VLOOKUP(Funde_observations_osservazioni!AK420,Rest_mapping,2,0)&amp;"","")</f>
        <v/>
      </c>
      <c r="AS417" t="str">
        <f ca="1">IFERROR(VLOOKUP(Funde_observations_osservazioni!AL420,Oeff_privat_mapping,2,0)&amp;"","")</f>
        <v/>
      </c>
      <c r="AT417" t="str">
        <f ca="1">IFERROR(VLOOKUP(Funde_observations_osservazioni!AM420,Namen_pub_mapping,2,0)&amp;"","")</f>
        <v/>
      </c>
    </row>
    <row r="418" spans="2:46" x14ac:dyDescent="0.45">
      <c r="B418" t="str">
        <f>TRIM(Funde_observations_osservazioni!B421)</f>
        <v/>
      </c>
      <c r="C418" t="str">
        <f>TRIM(Funde_observations_osservazioni!C421)</f>
        <v/>
      </c>
      <c r="D418" t="str">
        <f>TRIM(Funde_observations_osservazioni!D421)</f>
        <v/>
      </c>
      <c r="E418" t="str">
        <f>TRIM(Funde_observations_osservazioni!AN421)</f>
        <v/>
      </c>
      <c r="F418" t="str">
        <f>TRIM(Funde_observations_osservazioni!AO421)</f>
        <v/>
      </c>
      <c r="G418" t="str">
        <f>TRIM(Funde_observations_osservazioni!AP421)</f>
        <v/>
      </c>
      <c r="H418" t="str">
        <f>TRIM(Funde_observations_osservazioni!AQ421)</f>
        <v/>
      </c>
      <c r="I418" t="str">
        <f>TRIM(Funde_observations_osservazioni!AR421)</f>
        <v/>
      </c>
      <c r="J418" t="str">
        <f>TRIM(Funde_observations_osservazioni!AS421)</f>
        <v/>
      </c>
      <c r="K418" t="str">
        <f>IFERROR(VLOOKUP(Funde_observations_osservazioni!E421,Table31_Praezis[], 2, FALSE)&amp;"", "")</f>
        <v/>
      </c>
      <c r="L418" t="str">
        <f>TRIM(Funde_observations_osservazioni!AT421)</f>
        <v/>
      </c>
      <c r="M418" t="str">
        <f>TRIM(Funde_observations_osservazioni!F421)</f>
        <v/>
      </c>
      <c r="N418" t="str">
        <f>TRIM(Funde_observations_osservazioni!G421)</f>
        <v/>
      </c>
      <c r="O418" t="str">
        <f>TRIM(Funde_observations_osservazioni!H421)</f>
        <v/>
      </c>
      <c r="P418" s="161" t="str">
        <f>IF(Funde_observations_osservazioni!I421=0, "", TEXT(Funde_observations_osservazioni!I421,"dd/mm/yyyy"))</f>
        <v/>
      </c>
      <c r="Q418" t="str">
        <f>IFERROR(VLOOKUP(Funde_observations_osservazioni!J421,Table32_Datkante[],2,FALSE)&amp;"",  "")</f>
        <v/>
      </c>
      <c r="R418" t="str">
        <f>Funde_observations_osservazioni!K421&amp;""</f>
        <v/>
      </c>
      <c r="S418" t="str">
        <f>Funde_observations_osservazioni!L421&amp;""</f>
        <v/>
      </c>
      <c r="T418" t="str">
        <f>Funde_observations_osservazioni!N421&amp;""</f>
        <v/>
      </c>
      <c r="U418" t="str">
        <f>Funde_observations_osservazioni!O421&amp;""</f>
        <v/>
      </c>
      <c r="V418" t="str">
        <f>Funde_observations_osservazioni!P421&amp;""</f>
        <v/>
      </c>
      <c r="W418" t="str">
        <f ca="1">IFERROR(VLOOKUP(Funde_observations_osservazioni!V421,Table30_Delarze[],2,FALSE)&amp;"", "")</f>
        <v/>
      </c>
      <c r="X418" t="str">
        <f>IFERROR(VLOOKUP(Funde_observations_osservazioni!R421,Table6_Subgrob[],2,FALSE)&amp;"","")</f>
        <v/>
      </c>
      <c r="Y418" t="str">
        <f>IFERROR(VLOOKUP(Funde_observations_osservazioni!S421,#REF!,2,FALSE)&amp;"", "")</f>
        <v/>
      </c>
      <c r="Z418" t="str">
        <f ca="1">IFERROR(VLOOKUP(Funde_observations_osservazioni!W421,Table245_Host_tree[],2,FALSE)&amp;"", "")</f>
        <v/>
      </c>
      <c r="AA418" t="str">
        <f>TRIM(Funde_observations_osservazioni!X421)</f>
        <v/>
      </c>
      <c r="AB418" t="str">
        <f>TRIM(Funde_observations_osservazioni!Y421)</f>
        <v/>
      </c>
      <c r="AC418" t="str">
        <f ca="1">IFERROR(VLOOKUP(Funde_observations_osservazioni!T421,Holzabgr_mapping,2,FALSE)&amp;"", "")</f>
        <v/>
      </c>
      <c r="AD418" t="str">
        <f ca="1">IFERROR(VLOOKUP(Funde_observations_osservazioni!U421,Holzqual_mapping,2,FALSE)&amp;"", "")</f>
        <v/>
      </c>
      <c r="AE418" t="str">
        <f ca="1">IFERROR(VLOOKUP(Funde_observations_osservazioni!Z421,Table24_Near_tree[],2,FALSE)&amp;"", "")</f>
        <v/>
      </c>
      <c r="AF418" t="str">
        <f ca="1">IFERROR(VLOOKUP(Funde_observations_osservazioni!AA421,Table24_Near_tree[],2,FALSE)&amp;"", "")</f>
        <v/>
      </c>
      <c r="AG418" t="str">
        <f ca="1">IFERROR(VLOOKUP(Funde_observations_osservazioni!AB421,Table24_Near_tree[],2,FALSE)&amp;"", "")</f>
        <v/>
      </c>
      <c r="AH418" t="str">
        <f ca="1">IFERROR(VLOOKUP(Funde_observations_osservazioni!AC421,Anzfrk_mapping,2,FALSE)&amp;"", "")</f>
        <v/>
      </c>
      <c r="AI418" t="str">
        <f ca="1">IFERROR(VLOOKUP(Funde_observations_osservazioni!AD421,Sex_stage_mapping,2,FALSE)&amp;"", "")</f>
        <v/>
      </c>
      <c r="AJ418" t="str">
        <f ca="1">IFERROR(VLOOKUP(Funde_observations_osservazioni!AE421,Rust_spore_type_mapping,2,FALSE)&amp;"", "")</f>
        <v/>
      </c>
      <c r="AK418" t="str">
        <f>TRIM(Funde_observations_osservazioni!AU421)</f>
        <v/>
      </c>
      <c r="AL418" t="str">
        <f>TRIM( Funde_observations_osservazioni!AH421)</f>
        <v/>
      </c>
      <c r="AM418" t="str">
        <f>TRIM(Funde_observations_osservazioni!AI421)</f>
        <v/>
      </c>
      <c r="AN418" t="str">
        <f ca="1">IFERROR(VLOOKUP(Funde_observations_osservazioni!AG421,Table28_Herbaria[],2,FALSE)&amp;"", "")</f>
        <v/>
      </c>
      <c r="AO418" t="str">
        <f ca="1">IFERROR(VLOOKUP(Funde_observations_osservazioni!AF421,Beleg_mapping,2,FALSE)&amp;"","")</f>
        <v/>
      </c>
      <c r="AP418" t="str">
        <f>IFERROR(VLOOKUP(Funde_observations_osservazioni!AJ421,Tabelle10_literature[],2,FALSE)&amp;"", "")</f>
        <v/>
      </c>
      <c r="AQ418" t="str">
        <f>TRIM(Funde_observations_osservazioni!AV421)</f>
        <v/>
      </c>
      <c r="AR418" t="str">
        <f ca="1">IFERROR(VLOOKUP(Funde_observations_osservazioni!AK421,Rest_mapping,2,0)&amp;"","")</f>
        <v/>
      </c>
      <c r="AS418" t="str">
        <f ca="1">IFERROR(VLOOKUP(Funde_observations_osservazioni!AL421,Oeff_privat_mapping,2,0)&amp;"","")</f>
        <v/>
      </c>
      <c r="AT418" t="str">
        <f ca="1">IFERROR(VLOOKUP(Funde_observations_osservazioni!AM421,Namen_pub_mapping,2,0)&amp;"","")</f>
        <v/>
      </c>
    </row>
    <row r="419" spans="2:46" x14ac:dyDescent="0.45">
      <c r="B419" t="str">
        <f>TRIM(Funde_observations_osservazioni!B422)</f>
        <v/>
      </c>
      <c r="C419" t="str">
        <f>TRIM(Funde_observations_osservazioni!C422)</f>
        <v/>
      </c>
      <c r="D419" t="str">
        <f>TRIM(Funde_observations_osservazioni!D422)</f>
        <v/>
      </c>
      <c r="E419" t="str">
        <f>TRIM(Funde_observations_osservazioni!AN422)</f>
        <v/>
      </c>
      <c r="F419" t="str">
        <f>TRIM(Funde_observations_osservazioni!AO422)</f>
        <v/>
      </c>
      <c r="G419" t="str">
        <f>TRIM(Funde_observations_osservazioni!AP422)</f>
        <v/>
      </c>
      <c r="H419" t="str">
        <f>TRIM(Funde_observations_osservazioni!AQ422)</f>
        <v/>
      </c>
      <c r="I419" t="str">
        <f>TRIM(Funde_observations_osservazioni!AR422)</f>
        <v/>
      </c>
      <c r="J419" t="str">
        <f>TRIM(Funde_observations_osservazioni!AS422)</f>
        <v/>
      </c>
      <c r="K419" t="str">
        <f>IFERROR(VLOOKUP(Funde_observations_osservazioni!E422,Table31_Praezis[], 2, FALSE)&amp;"", "")</f>
        <v/>
      </c>
      <c r="L419" t="str">
        <f>TRIM(Funde_observations_osservazioni!AT422)</f>
        <v/>
      </c>
      <c r="M419" t="str">
        <f>TRIM(Funde_observations_osservazioni!F422)</f>
        <v/>
      </c>
      <c r="N419" t="str">
        <f>TRIM(Funde_observations_osservazioni!G422)</f>
        <v/>
      </c>
      <c r="O419" t="str">
        <f>TRIM(Funde_observations_osservazioni!H422)</f>
        <v/>
      </c>
      <c r="P419" s="161" t="str">
        <f>IF(Funde_observations_osservazioni!I422=0, "", TEXT(Funde_observations_osservazioni!I422,"dd/mm/yyyy"))</f>
        <v/>
      </c>
      <c r="Q419" t="str">
        <f>IFERROR(VLOOKUP(Funde_observations_osservazioni!J422,Table32_Datkante[],2,FALSE)&amp;"",  "")</f>
        <v/>
      </c>
      <c r="R419" t="str">
        <f>Funde_observations_osservazioni!K422&amp;""</f>
        <v/>
      </c>
      <c r="S419" t="str">
        <f>Funde_observations_osservazioni!L422&amp;""</f>
        <v/>
      </c>
      <c r="T419" t="str">
        <f>Funde_observations_osservazioni!N422&amp;""</f>
        <v/>
      </c>
      <c r="U419" t="str">
        <f>Funde_observations_osservazioni!O422&amp;""</f>
        <v/>
      </c>
      <c r="V419" t="str">
        <f>Funde_observations_osservazioni!P422&amp;""</f>
        <v/>
      </c>
      <c r="W419" t="str">
        <f ca="1">IFERROR(VLOOKUP(Funde_observations_osservazioni!V422,Table30_Delarze[],2,FALSE)&amp;"", "")</f>
        <v/>
      </c>
      <c r="X419" t="str">
        <f>IFERROR(VLOOKUP(Funde_observations_osservazioni!R422,Table6_Subgrob[],2,FALSE)&amp;"","")</f>
        <v/>
      </c>
      <c r="Y419" t="str">
        <f>IFERROR(VLOOKUP(Funde_observations_osservazioni!S422,#REF!,2,FALSE)&amp;"", "")</f>
        <v/>
      </c>
      <c r="Z419" t="str">
        <f ca="1">IFERROR(VLOOKUP(Funde_observations_osservazioni!W422,Table245_Host_tree[],2,FALSE)&amp;"", "")</f>
        <v/>
      </c>
      <c r="AA419" t="str">
        <f>TRIM(Funde_observations_osservazioni!X422)</f>
        <v/>
      </c>
      <c r="AB419" t="str">
        <f>TRIM(Funde_observations_osservazioni!Y422)</f>
        <v/>
      </c>
      <c r="AC419" t="str">
        <f ca="1">IFERROR(VLOOKUP(Funde_observations_osservazioni!T422,Holzabgr_mapping,2,FALSE)&amp;"", "")</f>
        <v/>
      </c>
      <c r="AD419" t="str">
        <f ca="1">IFERROR(VLOOKUP(Funde_observations_osservazioni!U422,Holzqual_mapping,2,FALSE)&amp;"", "")</f>
        <v/>
      </c>
      <c r="AE419" t="str">
        <f ca="1">IFERROR(VLOOKUP(Funde_observations_osservazioni!Z422,Table24_Near_tree[],2,FALSE)&amp;"", "")</f>
        <v/>
      </c>
      <c r="AF419" t="str">
        <f ca="1">IFERROR(VLOOKUP(Funde_observations_osservazioni!AA422,Table24_Near_tree[],2,FALSE)&amp;"", "")</f>
        <v/>
      </c>
      <c r="AG419" t="str">
        <f ca="1">IFERROR(VLOOKUP(Funde_observations_osservazioni!AB422,Table24_Near_tree[],2,FALSE)&amp;"", "")</f>
        <v/>
      </c>
      <c r="AH419" t="str">
        <f ca="1">IFERROR(VLOOKUP(Funde_observations_osservazioni!AC422,Anzfrk_mapping,2,FALSE)&amp;"", "")</f>
        <v/>
      </c>
      <c r="AI419" t="str">
        <f ca="1">IFERROR(VLOOKUP(Funde_observations_osservazioni!AD422,Sex_stage_mapping,2,FALSE)&amp;"", "")</f>
        <v/>
      </c>
      <c r="AJ419" t="str">
        <f ca="1">IFERROR(VLOOKUP(Funde_observations_osservazioni!AE422,Rust_spore_type_mapping,2,FALSE)&amp;"", "")</f>
        <v/>
      </c>
      <c r="AK419" t="str">
        <f>TRIM(Funde_observations_osservazioni!AU422)</f>
        <v/>
      </c>
      <c r="AL419" t="str">
        <f>TRIM( Funde_observations_osservazioni!AH422)</f>
        <v/>
      </c>
      <c r="AM419" t="str">
        <f>TRIM(Funde_observations_osservazioni!AI422)</f>
        <v/>
      </c>
      <c r="AN419" t="str">
        <f ca="1">IFERROR(VLOOKUP(Funde_observations_osservazioni!AG422,Table28_Herbaria[],2,FALSE)&amp;"", "")</f>
        <v/>
      </c>
      <c r="AO419" t="str">
        <f ca="1">IFERROR(VLOOKUP(Funde_observations_osservazioni!AF422,Beleg_mapping,2,FALSE)&amp;"","")</f>
        <v/>
      </c>
      <c r="AP419" t="str">
        <f>IFERROR(VLOOKUP(Funde_observations_osservazioni!AJ422,Tabelle10_literature[],2,FALSE)&amp;"", "")</f>
        <v/>
      </c>
      <c r="AQ419" t="str">
        <f>TRIM(Funde_observations_osservazioni!AV422)</f>
        <v/>
      </c>
      <c r="AR419" t="str">
        <f ca="1">IFERROR(VLOOKUP(Funde_observations_osservazioni!AK422,Rest_mapping,2,0)&amp;"","")</f>
        <v/>
      </c>
      <c r="AS419" t="str">
        <f ca="1">IFERROR(VLOOKUP(Funde_observations_osservazioni!AL422,Oeff_privat_mapping,2,0)&amp;"","")</f>
        <v/>
      </c>
      <c r="AT419" t="str">
        <f ca="1">IFERROR(VLOOKUP(Funde_observations_osservazioni!AM422,Namen_pub_mapping,2,0)&amp;"","")</f>
        <v/>
      </c>
    </row>
    <row r="420" spans="2:46" x14ac:dyDescent="0.45">
      <c r="B420" t="str">
        <f>TRIM(Funde_observations_osservazioni!B423)</f>
        <v/>
      </c>
      <c r="C420" t="str">
        <f>TRIM(Funde_observations_osservazioni!C423)</f>
        <v/>
      </c>
      <c r="D420" t="str">
        <f>TRIM(Funde_observations_osservazioni!D423)</f>
        <v/>
      </c>
      <c r="E420" t="str">
        <f>TRIM(Funde_observations_osservazioni!AN423)</f>
        <v/>
      </c>
      <c r="F420" t="str">
        <f>TRIM(Funde_observations_osservazioni!AO423)</f>
        <v/>
      </c>
      <c r="G420" t="str">
        <f>TRIM(Funde_observations_osservazioni!AP423)</f>
        <v/>
      </c>
      <c r="H420" t="str">
        <f>TRIM(Funde_observations_osservazioni!AQ423)</f>
        <v/>
      </c>
      <c r="I420" t="str">
        <f>TRIM(Funde_observations_osservazioni!AR423)</f>
        <v/>
      </c>
      <c r="J420" t="str">
        <f>TRIM(Funde_observations_osservazioni!AS423)</f>
        <v/>
      </c>
      <c r="K420" t="str">
        <f>IFERROR(VLOOKUP(Funde_observations_osservazioni!E423,Table31_Praezis[], 2, FALSE)&amp;"", "")</f>
        <v/>
      </c>
      <c r="L420" t="str">
        <f>TRIM(Funde_observations_osservazioni!AT423)</f>
        <v/>
      </c>
      <c r="M420" t="str">
        <f>TRIM(Funde_observations_osservazioni!F423)</f>
        <v/>
      </c>
      <c r="N420" t="str">
        <f>TRIM(Funde_observations_osservazioni!G423)</f>
        <v/>
      </c>
      <c r="O420" t="str">
        <f>TRIM(Funde_observations_osservazioni!H423)</f>
        <v/>
      </c>
      <c r="P420" s="161" t="str">
        <f>IF(Funde_observations_osservazioni!I423=0, "", TEXT(Funde_observations_osservazioni!I423,"dd/mm/yyyy"))</f>
        <v/>
      </c>
      <c r="Q420" t="str">
        <f>IFERROR(VLOOKUP(Funde_observations_osservazioni!J423,Table32_Datkante[],2,FALSE)&amp;"",  "")</f>
        <v/>
      </c>
      <c r="R420" t="str">
        <f>Funde_observations_osservazioni!K423&amp;""</f>
        <v/>
      </c>
      <c r="S420" t="str">
        <f>Funde_observations_osservazioni!L423&amp;""</f>
        <v/>
      </c>
      <c r="T420" t="str">
        <f>Funde_observations_osservazioni!N423&amp;""</f>
        <v/>
      </c>
      <c r="U420" t="str">
        <f>Funde_observations_osservazioni!O423&amp;""</f>
        <v/>
      </c>
      <c r="V420" t="str">
        <f>Funde_observations_osservazioni!P423&amp;""</f>
        <v/>
      </c>
      <c r="W420" t="str">
        <f ca="1">IFERROR(VLOOKUP(Funde_observations_osservazioni!V423,Table30_Delarze[],2,FALSE)&amp;"", "")</f>
        <v/>
      </c>
      <c r="X420" t="str">
        <f>IFERROR(VLOOKUP(Funde_observations_osservazioni!R423,Table6_Subgrob[],2,FALSE)&amp;"","")</f>
        <v/>
      </c>
      <c r="Y420" t="str">
        <f>IFERROR(VLOOKUP(Funde_observations_osservazioni!S423,#REF!,2,FALSE)&amp;"", "")</f>
        <v/>
      </c>
      <c r="Z420" t="str">
        <f ca="1">IFERROR(VLOOKUP(Funde_observations_osservazioni!W423,Table245_Host_tree[],2,FALSE)&amp;"", "")</f>
        <v/>
      </c>
      <c r="AA420" t="str">
        <f>TRIM(Funde_observations_osservazioni!X423)</f>
        <v/>
      </c>
      <c r="AB420" t="str">
        <f>TRIM(Funde_observations_osservazioni!Y423)</f>
        <v/>
      </c>
      <c r="AC420" t="str">
        <f ca="1">IFERROR(VLOOKUP(Funde_observations_osservazioni!T423,Holzabgr_mapping,2,FALSE)&amp;"", "")</f>
        <v/>
      </c>
      <c r="AD420" t="str">
        <f ca="1">IFERROR(VLOOKUP(Funde_observations_osservazioni!U423,Holzqual_mapping,2,FALSE)&amp;"", "")</f>
        <v/>
      </c>
      <c r="AE420" t="str">
        <f ca="1">IFERROR(VLOOKUP(Funde_observations_osservazioni!Z423,Table24_Near_tree[],2,FALSE)&amp;"", "")</f>
        <v/>
      </c>
      <c r="AF420" t="str">
        <f ca="1">IFERROR(VLOOKUP(Funde_observations_osservazioni!AA423,Table24_Near_tree[],2,FALSE)&amp;"", "")</f>
        <v/>
      </c>
      <c r="AG420" t="str">
        <f ca="1">IFERROR(VLOOKUP(Funde_observations_osservazioni!AB423,Table24_Near_tree[],2,FALSE)&amp;"", "")</f>
        <v/>
      </c>
      <c r="AH420" t="str">
        <f ca="1">IFERROR(VLOOKUP(Funde_observations_osservazioni!AC423,Anzfrk_mapping,2,FALSE)&amp;"", "")</f>
        <v/>
      </c>
      <c r="AI420" t="str">
        <f ca="1">IFERROR(VLOOKUP(Funde_observations_osservazioni!AD423,Sex_stage_mapping,2,FALSE)&amp;"", "")</f>
        <v/>
      </c>
      <c r="AJ420" t="str">
        <f ca="1">IFERROR(VLOOKUP(Funde_observations_osservazioni!AE423,Rust_spore_type_mapping,2,FALSE)&amp;"", "")</f>
        <v/>
      </c>
      <c r="AK420" t="str">
        <f>TRIM(Funde_observations_osservazioni!AU423)</f>
        <v/>
      </c>
      <c r="AL420" t="str">
        <f>TRIM( Funde_observations_osservazioni!AH423)</f>
        <v/>
      </c>
      <c r="AM420" t="str">
        <f>TRIM(Funde_observations_osservazioni!AI423)</f>
        <v/>
      </c>
      <c r="AN420" t="str">
        <f ca="1">IFERROR(VLOOKUP(Funde_observations_osservazioni!AG423,Table28_Herbaria[],2,FALSE)&amp;"", "")</f>
        <v/>
      </c>
      <c r="AO420" t="str">
        <f ca="1">IFERROR(VLOOKUP(Funde_observations_osservazioni!AF423,Beleg_mapping,2,FALSE)&amp;"","")</f>
        <v/>
      </c>
      <c r="AP420" t="str">
        <f>IFERROR(VLOOKUP(Funde_observations_osservazioni!AJ423,Tabelle10_literature[],2,FALSE)&amp;"", "")</f>
        <v/>
      </c>
      <c r="AQ420" t="str">
        <f>TRIM(Funde_observations_osservazioni!AV423)</f>
        <v/>
      </c>
      <c r="AR420" t="str">
        <f ca="1">IFERROR(VLOOKUP(Funde_observations_osservazioni!AK423,Rest_mapping,2,0)&amp;"","")</f>
        <v/>
      </c>
      <c r="AS420" t="str">
        <f ca="1">IFERROR(VLOOKUP(Funde_observations_osservazioni!AL423,Oeff_privat_mapping,2,0)&amp;"","")</f>
        <v/>
      </c>
      <c r="AT420" t="str">
        <f ca="1">IFERROR(VLOOKUP(Funde_observations_osservazioni!AM423,Namen_pub_mapping,2,0)&amp;"","")</f>
        <v/>
      </c>
    </row>
    <row r="421" spans="2:46" x14ac:dyDescent="0.45">
      <c r="B421" t="str">
        <f>TRIM(Funde_observations_osservazioni!B424)</f>
        <v/>
      </c>
      <c r="C421" t="str">
        <f>TRIM(Funde_observations_osservazioni!C424)</f>
        <v/>
      </c>
      <c r="D421" t="str">
        <f>TRIM(Funde_observations_osservazioni!D424)</f>
        <v/>
      </c>
      <c r="E421" t="str">
        <f>TRIM(Funde_observations_osservazioni!AN424)</f>
        <v/>
      </c>
      <c r="F421" t="str">
        <f>TRIM(Funde_observations_osservazioni!AO424)</f>
        <v/>
      </c>
      <c r="G421" t="str">
        <f>TRIM(Funde_observations_osservazioni!AP424)</f>
        <v/>
      </c>
      <c r="H421" t="str">
        <f>TRIM(Funde_observations_osservazioni!AQ424)</f>
        <v/>
      </c>
      <c r="I421" t="str">
        <f>TRIM(Funde_observations_osservazioni!AR424)</f>
        <v/>
      </c>
      <c r="J421" t="str">
        <f>TRIM(Funde_observations_osservazioni!AS424)</f>
        <v/>
      </c>
      <c r="K421" t="str">
        <f>IFERROR(VLOOKUP(Funde_observations_osservazioni!E424,Table31_Praezis[], 2, FALSE)&amp;"", "")</f>
        <v/>
      </c>
      <c r="L421" t="str">
        <f>TRIM(Funde_observations_osservazioni!AT424)</f>
        <v/>
      </c>
      <c r="M421" t="str">
        <f>TRIM(Funde_observations_osservazioni!F424)</f>
        <v/>
      </c>
      <c r="N421" t="str">
        <f>TRIM(Funde_observations_osservazioni!G424)</f>
        <v/>
      </c>
      <c r="O421" t="str">
        <f>TRIM(Funde_observations_osservazioni!H424)</f>
        <v/>
      </c>
      <c r="P421" s="161" t="str">
        <f>IF(Funde_observations_osservazioni!I424=0, "", TEXT(Funde_observations_osservazioni!I424,"dd/mm/yyyy"))</f>
        <v/>
      </c>
      <c r="Q421" t="str">
        <f>IFERROR(VLOOKUP(Funde_observations_osservazioni!J424,Table32_Datkante[],2,FALSE)&amp;"",  "")</f>
        <v/>
      </c>
      <c r="R421" t="str">
        <f>Funde_observations_osservazioni!K424&amp;""</f>
        <v/>
      </c>
      <c r="S421" t="str">
        <f>Funde_observations_osservazioni!L424&amp;""</f>
        <v/>
      </c>
      <c r="T421" t="str">
        <f>Funde_observations_osservazioni!N424&amp;""</f>
        <v/>
      </c>
      <c r="U421" t="str">
        <f>Funde_observations_osservazioni!O424&amp;""</f>
        <v/>
      </c>
      <c r="V421" t="str">
        <f>Funde_observations_osservazioni!P424&amp;""</f>
        <v/>
      </c>
      <c r="W421" t="str">
        <f ca="1">IFERROR(VLOOKUP(Funde_observations_osservazioni!V424,Table30_Delarze[],2,FALSE)&amp;"", "")</f>
        <v/>
      </c>
      <c r="X421" t="str">
        <f>IFERROR(VLOOKUP(Funde_observations_osservazioni!R424,Table6_Subgrob[],2,FALSE)&amp;"","")</f>
        <v/>
      </c>
      <c r="Y421" t="str">
        <f>IFERROR(VLOOKUP(Funde_observations_osservazioni!S424,#REF!,2,FALSE)&amp;"", "")</f>
        <v/>
      </c>
      <c r="Z421" t="str">
        <f ca="1">IFERROR(VLOOKUP(Funde_observations_osservazioni!W424,Table245_Host_tree[],2,FALSE)&amp;"", "")</f>
        <v/>
      </c>
      <c r="AA421" t="str">
        <f>TRIM(Funde_observations_osservazioni!X424)</f>
        <v/>
      </c>
      <c r="AB421" t="str">
        <f>TRIM(Funde_observations_osservazioni!Y424)</f>
        <v/>
      </c>
      <c r="AC421" t="str">
        <f ca="1">IFERROR(VLOOKUP(Funde_observations_osservazioni!T424,Holzabgr_mapping,2,FALSE)&amp;"", "")</f>
        <v/>
      </c>
      <c r="AD421" t="str">
        <f ca="1">IFERROR(VLOOKUP(Funde_observations_osservazioni!U424,Holzqual_mapping,2,FALSE)&amp;"", "")</f>
        <v/>
      </c>
      <c r="AE421" t="str">
        <f ca="1">IFERROR(VLOOKUP(Funde_observations_osservazioni!Z424,Table24_Near_tree[],2,FALSE)&amp;"", "")</f>
        <v/>
      </c>
      <c r="AF421" t="str">
        <f ca="1">IFERROR(VLOOKUP(Funde_observations_osservazioni!AA424,Table24_Near_tree[],2,FALSE)&amp;"", "")</f>
        <v/>
      </c>
      <c r="AG421" t="str">
        <f ca="1">IFERROR(VLOOKUP(Funde_observations_osservazioni!AB424,Table24_Near_tree[],2,FALSE)&amp;"", "")</f>
        <v/>
      </c>
      <c r="AH421" t="str">
        <f ca="1">IFERROR(VLOOKUP(Funde_observations_osservazioni!AC424,Anzfrk_mapping,2,FALSE)&amp;"", "")</f>
        <v/>
      </c>
      <c r="AI421" t="str">
        <f ca="1">IFERROR(VLOOKUP(Funde_observations_osservazioni!AD424,Sex_stage_mapping,2,FALSE)&amp;"", "")</f>
        <v/>
      </c>
      <c r="AJ421" t="str">
        <f ca="1">IFERROR(VLOOKUP(Funde_observations_osservazioni!AE424,Rust_spore_type_mapping,2,FALSE)&amp;"", "")</f>
        <v/>
      </c>
      <c r="AK421" t="str">
        <f>TRIM(Funde_observations_osservazioni!AU424)</f>
        <v/>
      </c>
      <c r="AL421" t="str">
        <f>TRIM( Funde_observations_osservazioni!AH424)</f>
        <v/>
      </c>
      <c r="AM421" t="str">
        <f>TRIM(Funde_observations_osservazioni!AI424)</f>
        <v/>
      </c>
      <c r="AN421" t="str">
        <f ca="1">IFERROR(VLOOKUP(Funde_observations_osservazioni!AG424,Table28_Herbaria[],2,FALSE)&amp;"", "")</f>
        <v/>
      </c>
      <c r="AO421" t="str">
        <f ca="1">IFERROR(VLOOKUP(Funde_observations_osservazioni!AF424,Beleg_mapping,2,FALSE)&amp;"","")</f>
        <v/>
      </c>
      <c r="AP421" t="str">
        <f>IFERROR(VLOOKUP(Funde_observations_osservazioni!AJ424,Tabelle10_literature[],2,FALSE)&amp;"", "")</f>
        <v/>
      </c>
      <c r="AQ421" t="str">
        <f>TRIM(Funde_observations_osservazioni!AV424)</f>
        <v/>
      </c>
      <c r="AR421" t="str">
        <f ca="1">IFERROR(VLOOKUP(Funde_observations_osservazioni!AK424,Rest_mapping,2,0)&amp;"","")</f>
        <v/>
      </c>
      <c r="AS421" t="str">
        <f ca="1">IFERROR(VLOOKUP(Funde_observations_osservazioni!AL424,Oeff_privat_mapping,2,0)&amp;"","")</f>
        <v/>
      </c>
      <c r="AT421" t="str">
        <f ca="1">IFERROR(VLOOKUP(Funde_observations_osservazioni!AM424,Namen_pub_mapping,2,0)&amp;"","")</f>
        <v/>
      </c>
    </row>
    <row r="422" spans="2:46" x14ac:dyDescent="0.45">
      <c r="B422" t="str">
        <f>TRIM(Funde_observations_osservazioni!B425)</f>
        <v/>
      </c>
      <c r="C422" t="str">
        <f>TRIM(Funde_observations_osservazioni!C425)</f>
        <v/>
      </c>
      <c r="D422" t="str">
        <f>TRIM(Funde_observations_osservazioni!D425)</f>
        <v/>
      </c>
      <c r="E422" t="str">
        <f>TRIM(Funde_observations_osservazioni!AN425)</f>
        <v/>
      </c>
      <c r="F422" t="str">
        <f>TRIM(Funde_observations_osservazioni!AO425)</f>
        <v/>
      </c>
      <c r="G422" t="str">
        <f>TRIM(Funde_observations_osservazioni!AP425)</f>
        <v/>
      </c>
      <c r="H422" t="str">
        <f>TRIM(Funde_observations_osservazioni!AQ425)</f>
        <v/>
      </c>
      <c r="I422" t="str">
        <f>TRIM(Funde_observations_osservazioni!AR425)</f>
        <v/>
      </c>
      <c r="J422" t="str">
        <f>TRIM(Funde_observations_osservazioni!AS425)</f>
        <v/>
      </c>
      <c r="K422" t="str">
        <f>IFERROR(VLOOKUP(Funde_observations_osservazioni!E425,Table31_Praezis[], 2, FALSE)&amp;"", "")</f>
        <v/>
      </c>
      <c r="L422" t="str">
        <f>TRIM(Funde_observations_osservazioni!AT425)</f>
        <v/>
      </c>
      <c r="M422" t="str">
        <f>TRIM(Funde_observations_osservazioni!F425)</f>
        <v/>
      </c>
      <c r="N422" t="str">
        <f>TRIM(Funde_observations_osservazioni!G425)</f>
        <v/>
      </c>
      <c r="O422" t="str">
        <f>TRIM(Funde_observations_osservazioni!H425)</f>
        <v/>
      </c>
      <c r="P422" s="161" t="str">
        <f>IF(Funde_observations_osservazioni!I425=0, "", TEXT(Funde_observations_osservazioni!I425,"dd/mm/yyyy"))</f>
        <v/>
      </c>
      <c r="Q422" t="str">
        <f>IFERROR(VLOOKUP(Funde_observations_osservazioni!J425,Table32_Datkante[],2,FALSE)&amp;"",  "")</f>
        <v/>
      </c>
      <c r="R422" t="str">
        <f>Funde_observations_osservazioni!K425&amp;""</f>
        <v/>
      </c>
      <c r="S422" t="str">
        <f>Funde_observations_osservazioni!L425&amp;""</f>
        <v/>
      </c>
      <c r="T422" t="str">
        <f>Funde_observations_osservazioni!N425&amp;""</f>
        <v/>
      </c>
      <c r="U422" t="str">
        <f>Funde_observations_osservazioni!O425&amp;""</f>
        <v/>
      </c>
      <c r="V422" t="str">
        <f>Funde_observations_osservazioni!P425&amp;""</f>
        <v/>
      </c>
      <c r="W422" t="str">
        <f ca="1">IFERROR(VLOOKUP(Funde_observations_osservazioni!V425,Table30_Delarze[],2,FALSE)&amp;"", "")</f>
        <v/>
      </c>
      <c r="X422" t="str">
        <f>IFERROR(VLOOKUP(Funde_observations_osservazioni!R425,Table6_Subgrob[],2,FALSE)&amp;"","")</f>
        <v/>
      </c>
      <c r="Y422" t="str">
        <f>IFERROR(VLOOKUP(Funde_observations_osservazioni!S425,#REF!,2,FALSE)&amp;"", "")</f>
        <v/>
      </c>
      <c r="Z422" t="str">
        <f ca="1">IFERROR(VLOOKUP(Funde_observations_osservazioni!W425,Table245_Host_tree[],2,FALSE)&amp;"", "")</f>
        <v/>
      </c>
      <c r="AA422" t="str">
        <f>TRIM(Funde_observations_osservazioni!X425)</f>
        <v/>
      </c>
      <c r="AB422" t="str">
        <f>TRIM(Funde_observations_osservazioni!Y425)</f>
        <v/>
      </c>
      <c r="AC422" t="str">
        <f ca="1">IFERROR(VLOOKUP(Funde_observations_osservazioni!T425,Holzabgr_mapping,2,FALSE)&amp;"", "")</f>
        <v/>
      </c>
      <c r="AD422" t="str">
        <f ca="1">IFERROR(VLOOKUP(Funde_observations_osservazioni!U425,Holzqual_mapping,2,FALSE)&amp;"", "")</f>
        <v/>
      </c>
      <c r="AE422" t="str">
        <f ca="1">IFERROR(VLOOKUP(Funde_observations_osservazioni!Z425,Table24_Near_tree[],2,FALSE)&amp;"", "")</f>
        <v/>
      </c>
      <c r="AF422" t="str">
        <f ca="1">IFERROR(VLOOKUP(Funde_observations_osservazioni!AA425,Table24_Near_tree[],2,FALSE)&amp;"", "")</f>
        <v/>
      </c>
      <c r="AG422" t="str">
        <f ca="1">IFERROR(VLOOKUP(Funde_observations_osservazioni!AB425,Table24_Near_tree[],2,FALSE)&amp;"", "")</f>
        <v/>
      </c>
      <c r="AH422" t="str">
        <f ca="1">IFERROR(VLOOKUP(Funde_observations_osservazioni!AC425,Anzfrk_mapping,2,FALSE)&amp;"", "")</f>
        <v/>
      </c>
      <c r="AI422" t="str">
        <f ca="1">IFERROR(VLOOKUP(Funde_observations_osservazioni!AD425,Sex_stage_mapping,2,FALSE)&amp;"", "")</f>
        <v/>
      </c>
      <c r="AJ422" t="str">
        <f ca="1">IFERROR(VLOOKUP(Funde_observations_osservazioni!AE425,Rust_spore_type_mapping,2,FALSE)&amp;"", "")</f>
        <v/>
      </c>
      <c r="AK422" t="str">
        <f>TRIM(Funde_observations_osservazioni!AU425)</f>
        <v/>
      </c>
      <c r="AL422" t="str">
        <f>TRIM( Funde_observations_osservazioni!AH425)</f>
        <v/>
      </c>
      <c r="AM422" t="str">
        <f>TRIM(Funde_observations_osservazioni!AI425)</f>
        <v/>
      </c>
      <c r="AN422" t="str">
        <f ca="1">IFERROR(VLOOKUP(Funde_observations_osservazioni!AG425,Table28_Herbaria[],2,FALSE)&amp;"", "")</f>
        <v/>
      </c>
      <c r="AO422" t="str">
        <f ca="1">IFERROR(VLOOKUP(Funde_observations_osservazioni!AF425,Beleg_mapping,2,FALSE)&amp;"","")</f>
        <v/>
      </c>
      <c r="AP422" t="str">
        <f>IFERROR(VLOOKUP(Funde_observations_osservazioni!AJ425,Tabelle10_literature[],2,FALSE)&amp;"", "")</f>
        <v/>
      </c>
      <c r="AQ422" t="str">
        <f>TRIM(Funde_observations_osservazioni!AV425)</f>
        <v/>
      </c>
      <c r="AR422" t="str">
        <f ca="1">IFERROR(VLOOKUP(Funde_observations_osservazioni!AK425,Rest_mapping,2,0)&amp;"","")</f>
        <v/>
      </c>
      <c r="AS422" t="str">
        <f ca="1">IFERROR(VLOOKUP(Funde_observations_osservazioni!AL425,Oeff_privat_mapping,2,0)&amp;"","")</f>
        <v/>
      </c>
      <c r="AT422" t="str">
        <f ca="1">IFERROR(VLOOKUP(Funde_observations_osservazioni!AM425,Namen_pub_mapping,2,0)&amp;"","")</f>
        <v/>
      </c>
    </row>
    <row r="423" spans="2:46" x14ac:dyDescent="0.45">
      <c r="B423" t="str">
        <f>TRIM(Funde_observations_osservazioni!B426)</f>
        <v/>
      </c>
      <c r="C423" t="str">
        <f>TRIM(Funde_observations_osservazioni!C426)</f>
        <v/>
      </c>
      <c r="D423" t="str">
        <f>TRIM(Funde_observations_osservazioni!D426)</f>
        <v/>
      </c>
      <c r="E423" t="str">
        <f>TRIM(Funde_observations_osservazioni!AN426)</f>
        <v/>
      </c>
      <c r="F423" t="str">
        <f>TRIM(Funde_observations_osservazioni!AO426)</f>
        <v/>
      </c>
      <c r="G423" t="str">
        <f>TRIM(Funde_observations_osservazioni!AP426)</f>
        <v/>
      </c>
      <c r="H423" t="str">
        <f>TRIM(Funde_observations_osservazioni!AQ426)</f>
        <v/>
      </c>
      <c r="I423" t="str">
        <f>TRIM(Funde_observations_osservazioni!AR426)</f>
        <v/>
      </c>
      <c r="J423" t="str">
        <f>TRIM(Funde_observations_osservazioni!AS426)</f>
        <v/>
      </c>
      <c r="K423" t="str">
        <f>IFERROR(VLOOKUP(Funde_observations_osservazioni!E426,Table31_Praezis[], 2, FALSE)&amp;"", "")</f>
        <v/>
      </c>
      <c r="L423" t="str">
        <f>TRIM(Funde_observations_osservazioni!AT426)</f>
        <v/>
      </c>
      <c r="M423" t="str">
        <f>TRIM(Funde_observations_osservazioni!F426)</f>
        <v/>
      </c>
      <c r="N423" t="str">
        <f>TRIM(Funde_observations_osservazioni!G426)</f>
        <v/>
      </c>
      <c r="O423" t="str">
        <f>TRIM(Funde_observations_osservazioni!H426)</f>
        <v/>
      </c>
      <c r="P423" s="161" t="str">
        <f>IF(Funde_observations_osservazioni!I426=0, "", TEXT(Funde_observations_osservazioni!I426,"dd/mm/yyyy"))</f>
        <v/>
      </c>
      <c r="Q423" t="str">
        <f>IFERROR(VLOOKUP(Funde_observations_osservazioni!J426,Table32_Datkante[],2,FALSE)&amp;"",  "")</f>
        <v/>
      </c>
      <c r="R423" t="str">
        <f>Funde_observations_osservazioni!K426&amp;""</f>
        <v/>
      </c>
      <c r="S423" t="str">
        <f>Funde_observations_osservazioni!L426&amp;""</f>
        <v/>
      </c>
      <c r="T423" t="str">
        <f>Funde_observations_osservazioni!N426&amp;""</f>
        <v/>
      </c>
      <c r="U423" t="str">
        <f>Funde_observations_osservazioni!O426&amp;""</f>
        <v/>
      </c>
      <c r="V423" t="str">
        <f>Funde_observations_osservazioni!P426&amp;""</f>
        <v/>
      </c>
      <c r="W423" t="str">
        <f ca="1">IFERROR(VLOOKUP(Funde_observations_osservazioni!V426,Table30_Delarze[],2,FALSE)&amp;"", "")</f>
        <v/>
      </c>
      <c r="X423" t="str">
        <f>IFERROR(VLOOKUP(Funde_observations_osservazioni!R426,Table6_Subgrob[],2,FALSE)&amp;"","")</f>
        <v/>
      </c>
      <c r="Y423" t="str">
        <f>IFERROR(VLOOKUP(Funde_observations_osservazioni!S426,#REF!,2,FALSE)&amp;"", "")</f>
        <v/>
      </c>
      <c r="Z423" t="str">
        <f ca="1">IFERROR(VLOOKUP(Funde_observations_osservazioni!W426,Table245_Host_tree[],2,FALSE)&amp;"", "")</f>
        <v/>
      </c>
      <c r="AA423" t="str">
        <f>TRIM(Funde_observations_osservazioni!X426)</f>
        <v/>
      </c>
      <c r="AB423" t="str">
        <f>TRIM(Funde_observations_osservazioni!Y426)</f>
        <v/>
      </c>
      <c r="AC423" t="str">
        <f ca="1">IFERROR(VLOOKUP(Funde_observations_osservazioni!T426,Holzabgr_mapping,2,FALSE)&amp;"", "")</f>
        <v/>
      </c>
      <c r="AD423" t="str">
        <f ca="1">IFERROR(VLOOKUP(Funde_observations_osservazioni!U426,Holzqual_mapping,2,FALSE)&amp;"", "")</f>
        <v/>
      </c>
      <c r="AE423" t="str">
        <f ca="1">IFERROR(VLOOKUP(Funde_observations_osservazioni!Z426,Table24_Near_tree[],2,FALSE)&amp;"", "")</f>
        <v/>
      </c>
      <c r="AF423" t="str">
        <f ca="1">IFERROR(VLOOKUP(Funde_observations_osservazioni!AA426,Table24_Near_tree[],2,FALSE)&amp;"", "")</f>
        <v/>
      </c>
      <c r="AG423" t="str">
        <f ca="1">IFERROR(VLOOKUP(Funde_observations_osservazioni!AB426,Table24_Near_tree[],2,FALSE)&amp;"", "")</f>
        <v/>
      </c>
      <c r="AH423" t="str">
        <f ca="1">IFERROR(VLOOKUP(Funde_observations_osservazioni!AC426,Anzfrk_mapping,2,FALSE)&amp;"", "")</f>
        <v/>
      </c>
      <c r="AI423" t="str">
        <f ca="1">IFERROR(VLOOKUP(Funde_observations_osservazioni!AD426,Sex_stage_mapping,2,FALSE)&amp;"", "")</f>
        <v/>
      </c>
      <c r="AJ423" t="str">
        <f ca="1">IFERROR(VLOOKUP(Funde_observations_osservazioni!AE426,Rust_spore_type_mapping,2,FALSE)&amp;"", "")</f>
        <v/>
      </c>
      <c r="AK423" t="str">
        <f>TRIM(Funde_observations_osservazioni!AU426)</f>
        <v/>
      </c>
      <c r="AL423" t="str">
        <f>TRIM( Funde_observations_osservazioni!AH426)</f>
        <v/>
      </c>
      <c r="AM423" t="str">
        <f>TRIM(Funde_observations_osservazioni!AI426)</f>
        <v/>
      </c>
      <c r="AN423" t="str">
        <f ca="1">IFERROR(VLOOKUP(Funde_observations_osservazioni!AG426,Table28_Herbaria[],2,FALSE)&amp;"", "")</f>
        <v/>
      </c>
      <c r="AO423" t="str">
        <f ca="1">IFERROR(VLOOKUP(Funde_observations_osservazioni!AF426,Beleg_mapping,2,FALSE)&amp;"","")</f>
        <v/>
      </c>
      <c r="AP423" t="str">
        <f>IFERROR(VLOOKUP(Funde_observations_osservazioni!AJ426,Tabelle10_literature[],2,FALSE)&amp;"", "")</f>
        <v/>
      </c>
      <c r="AQ423" t="str">
        <f>TRIM(Funde_observations_osservazioni!AV426)</f>
        <v/>
      </c>
      <c r="AR423" t="str">
        <f ca="1">IFERROR(VLOOKUP(Funde_observations_osservazioni!AK426,Rest_mapping,2,0)&amp;"","")</f>
        <v/>
      </c>
      <c r="AS423" t="str">
        <f ca="1">IFERROR(VLOOKUP(Funde_observations_osservazioni!AL426,Oeff_privat_mapping,2,0)&amp;"","")</f>
        <v/>
      </c>
      <c r="AT423" t="str">
        <f ca="1">IFERROR(VLOOKUP(Funde_observations_osservazioni!AM426,Namen_pub_mapping,2,0)&amp;"","")</f>
        <v/>
      </c>
    </row>
    <row r="424" spans="2:46" x14ac:dyDescent="0.45">
      <c r="B424" t="str">
        <f>TRIM(Funde_observations_osservazioni!B427)</f>
        <v/>
      </c>
      <c r="C424" t="str">
        <f>TRIM(Funde_observations_osservazioni!C427)</f>
        <v/>
      </c>
      <c r="D424" t="str">
        <f>TRIM(Funde_observations_osservazioni!D427)</f>
        <v/>
      </c>
      <c r="E424" t="str">
        <f>TRIM(Funde_observations_osservazioni!AN427)</f>
        <v/>
      </c>
      <c r="F424" t="str">
        <f>TRIM(Funde_observations_osservazioni!AO427)</f>
        <v/>
      </c>
      <c r="G424" t="str">
        <f>TRIM(Funde_observations_osservazioni!AP427)</f>
        <v/>
      </c>
      <c r="H424" t="str">
        <f>TRIM(Funde_observations_osservazioni!AQ427)</f>
        <v/>
      </c>
      <c r="I424" t="str">
        <f>TRIM(Funde_observations_osservazioni!AR427)</f>
        <v/>
      </c>
      <c r="J424" t="str">
        <f>TRIM(Funde_observations_osservazioni!AS427)</f>
        <v/>
      </c>
      <c r="K424" t="str">
        <f>IFERROR(VLOOKUP(Funde_observations_osservazioni!E427,Table31_Praezis[], 2, FALSE)&amp;"", "")</f>
        <v/>
      </c>
      <c r="L424" t="str">
        <f>TRIM(Funde_observations_osservazioni!AT427)</f>
        <v/>
      </c>
      <c r="M424" t="str">
        <f>TRIM(Funde_observations_osservazioni!F427)</f>
        <v/>
      </c>
      <c r="N424" t="str">
        <f>TRIM(Funde_observations_osservazioni!G427)</f>
        <v/>
      </c>
      <c r="O424" t="str">
        <f>TRIM(Funde_observations_osservazioni!H427)</f>
        <v/>
      </c>
      <c r="P424" s="161" t="str">
        <f>IF(Funde_observations_osservazioni!I427=0, "", TEXT(Funde_observations_osservazioni!I427,"dd/mm/yyyy"))</f>
        <v/>
      </c>
      <c r="Q424" t="str">
        <f>IFERROR(VLOOKUP(Funde_observations_osservazioni!J427,Table32_Datkante[],2,FALSE)&amp;"",  "")</f>
        <v/>
      </c>
      <c r="R424" t="str">
        <f>Funde_observations_osservazioni!K427&amp;""</f>
        <v/>
      </c>
      <c r="S424" t="str">
        <f>Funde_observations_osservazioni!L427&amp;""</f>
        <v/>
      </c>
      <c r="T424" t="str">
        <f>Funde_observations_osservazioni!N427&amp;""</f>
        <v/>
      </c>
      <c r="U424" t="str">
        <f>Funde_observations_osservazioni!O427&amp;""</f>
        <v/>
      </c>
      <c r="V424" t="str">
        <f>Funde_observations_osservazioni!P427&amp;""</f>
        <v/>
      </c>
      <c r="W424" t="str">
        <f ca="1">IFERROR(VLOOKUP(Funde_observations_osservazioni!V427,Table30_Delarze[],2,FALSE)&amp;"", "")</f>
        <v/>
      </c>
      <c r="X424" t="str">
        <f>IFERROR(VLOOKUP(Funde_observations_osservazioni!R427,Table6_Subgrob[],2,FALSE)&amp;"","")</f>
        <v/>
      </c>
      <c r="Y424" t="str">
        <f>IFERROR(VLOOKUP(Funde_observations_osservazioni!S427,#REF!,2,FALSE)&amp;"", "")</f>
        <v/>
      </c>
      <c r="Z424" t="str">
        <f ca="1">IFERROR(VLOOKUP(Funde_observations_osservazioni!W427,Table245_Host_tree[],2,FALSE)&amp;"", "")</f>
        <v/>
      </c>
      <c r="AA424" t="str">
        <f>TRIM(Funde_observations_osservazioni!X427)</f>
        <v/>
      </c>
      <c r="AB424" t="str">
        <f>TRIM(Funde_observations_osservazioni!Y427)</f>
        <v/>
      </c>
      <c r="AC424" t="str">
        <f ca="1">IFERROR(VLOOKUP(Funde_observations_osservazioni!T427,Holzabgr_mapping,2,FALSE)&amp;"", "")</f>
        <v/>
      </c>
      <c r="AD424" t="str">
        <f ca="1">IFERROR(VLOOKUP(Funde_observations_osservazioni!U427,Holzqual_mapping,2,FALSE)&amp;"", "")</f>
        <v/>
      </c>
      <c r="AE424" t="str">
        <f ca="1">IFERROR(VLOOKUP(Funde_observations_osservazioni!Z427,Table24_Near_tree[],2,FALSE)&amp;"", "")</f>
        <v/>
      </c>
      <c r="AF424" t="str">
        <f ca="1">IFERROR(VLOOKUP(Funde_observations_osservazioni!AA427,Table24_Near_tree[],2,FALSE)&amp;"", "")</f>
        <v/>
      </c>
      <c r="AG424" t="str">
        <f ca="1">IFERROR(VLOOKUP(Funde_observations_osservazioni!AB427,Table24_Near_tree[],2,FALSE)&amp;"", "")</f>
        <v/>
      </c>
      <c r="AH424" t="str">
        <f ca="1">IFERROR(VLOOKUP(Funde_observations_osservazioni!AC427,Anzfrk_mapping,2,FALSE)&amp;"", "")</f>
        <v/>
      </c>
      <c r="AI424" t="str">
        <f ca="1">IFERROR(VLOOKUP(Funde_observations_osservazioni!AD427,Sex_stage_mapping,2,FALSE)&amp;"", "")</f>
        <v/>
      </c>
      <c r="AJ424" t="str">
        <f ca="1">IFERROR(VLOOKUP(Funde_observations_osservazioni!AE427,Rust_spore_type_mapping,2,FALSE)&amp;"", "")</f>
        <v/>
      </c>
      <c r="AK424" t="str">
        <f>TRIM(Funde_observations_osservazioni!AU427)</f>
        <v/>
      </c>
      <c r="AL424" t="str">
        <f>TRIM( Funde_observations_osservazioni!AH427)</f>
        <v/>
      </c>
      <c r="AM424" t="str">
        <f>TRIM(Funde_observations_osservazioni!AI427)</f>
        <v/>
      </c>
      <c r="AN424" t="str">
        <f ca="1">IFERROR(VLOOKUP(Funde_observations_osservazioni!AG427,Table28_Herbaria[],2,FALSE)&amp;"", "")</f>
        <v/>
      </c>
      <c r="AO424" t="str">
        <f ca="1">IFERROR(VLOOKUP(Funde_observations_osservazioni!AF427,Beleg_mapping,2,FALSE)&amp;"","")</f>
        <v/>
      </c>
      <c r="AP424" t="str">
        <f>IFERROR(VLOOKUP(Funde_observations_osservazioni!AJ427,Tabelle10_literature[],2,FALSE)&amp;"", "")</f>
        <v/>
      </c>
      <c r="AQ424" t="str">
        <f>TRIM(Funde_observations_osservazioni!AV427)</f>
        <v/>
      </c>
      <c r="AR424" t="str">
        <f ca="1">IFERROR(VLOOKUP(Funde_observations_osservazioni!AK427,Rest_mapping,2,0)&amp;"","")</f>
        <v/>
      </c>
      <c r="AS424" t="str">
        <f ca="1">IFERROR(VLOOKUP(Funde_observations_osservazioni!AL427,Oeff_privat_mapping,2,0)&amp;"","")</f>
        <v/>
      </c>
      <c r="AT424" t="str">
        <f ca="1">IFERROR(VLOOKUP(Funde_observations_osservazioni!AM427,Namen_pub_mapping,2,0)&amp;"","")</f>
        <v/>
      </c>
    </row>
    <row r="425" spans="2:46" x14ac:dyDescent="0.45">
      <c r="B425" t="str">
        <f>TRIM(Funde_observations_osservazioni!B428)</f>
        <v/>
      </c>
      <c r="C425" t="str">
        <f>TRIM(Funde_observations_osservazioni!C428)</f>
        <v/>
      </c>
      <c r="D425" t="str">
        <f>TRIM(Funde_observations_osservazioni!D428)</f>
        <v/>
      </c>
      <c r="E425" t="str">
        <f>TRIM(Funde_observations_osservazioni!AN428)</f>
        <v/>
      </c>
      <c r="F425" t="str">
        <f>TRIM(Funde_observations_osservazioni!AO428)</f>
        <v/>
      </c>
      <c r="G425" t="str">
        <f>TRIM(Funde_observations_osservazioni!AP428)</f>
        <v/>
      </c>
      <c r="H425" t="str">
        <f>TRIM(Funde_observations_osservazioni!AQ428)</f>
        <v/>
      </c>
      <c r="I425" t="str">
        <f>TRIM(Funde_observations_osservazioni!AR428)</f>
        <v/>
      </c>
      <c r="J425" t="str">
        <f>TRIM(Funde_observations_osservazioni!AS428)</f>
        <v/>
      </c>
      <c r="K425" t="str">
        <f>IFERROR(VLOOKUP(Funde_observations_osservazioni!E428,Table31_Praezis[], 2, FALSE)&amp;"", "")</f>
        <v/>
      </c>
      <c r="L425" t="str">
        <f>TRIM(Funde_observations_osservazioni!AT428)</f>
        <v/>
      </c>
      <c r="M425" t="str">
        <f>TRIM(Funde_observations_osservazioni!F428)</f>
        <v/>
      </c>
      <c r="N425" t="str">
        <f>TRIM(Funde_observations_osservazioni!G428)</f>
        <v/>
      </c>
      <c r="O425" t="str">
        <f>TRIM(Funde_observations_osservazioni!H428)</f>
        <v/>
      </c>
      <c r="P425" s="161" t="str">
        <f>IF(Funde_observations_osservazioni!I428=0, "", TEXT(Funde_observations_osservazioni!I428,"dd/mm/yyyy"))</f>
        <v/>
      </c>
      <c r="Q425" t="str">
        <f>IFERROR(VLOOKUP(Funde_observations_osservazioni!J428,Table32_Datkante[],2,FALSE)&amp;"",  "")</f>
        <v/>
      </c>
      <c r="R425" t="str">
        <f>Funde_observations_osservazioni!K428&amp;""</f>
        <v/>
      </c>
      <c r="S425" t="str">
        <f>Funde_observations_osservazioni!L428&amp;""</f>
        <v/>
      </c>
      <c r="T425" t="str">
        <f>Funde_observations_osservazioni!N428&amp;""</f>
        <v/>
      </c>
      <c r="U425" t="str">
        <f>Funde_observations_osservazioni!O428&amp;""</f>
        <v/>
      </c>
      <c r="V425" t="str">
        <f>Funde_observations_osservazioni!P428&amp;""</f>
        <v/>
      </c>
      <c r="W425" t="str">
        <f ca="1">IFERROR(VLOOKUP(Funde_observations_osservazioni!V428,Table30_Delarze[],2,FALSE)&amp;"", "")</f>
        <v/>
      </c>
      <c r="X425" t="str">
        <f>IFERROR(VLOOKUP(Funde_observations_osservazioni!R428,Table6_Subgrob[],2,FALSE)&amp;"","")</f>
        <v/>
      </c>
      <c r="Y425" t="str">
        <f>IFERROR(VLOOKUP(Funde_observations_osservazioni!S428,#REF!,2,FALSE)&amp;"", "")</f>
        <v/>
      </c>
      <c r="Z425" t="str">
        <f ca="1">IFERROR(VLOOKUP(Funde_observations_osservazioni!W428,Table245_Host_tree[],2,FALSE)&amp;"", "")</f>
        <v/>
      </c>
      <c r="AA425" t="str">
        <f>TRIM(Funde_observations_osservazioni!X428)</f>
        <v/>
      </c>
      <c r="AB425" t="str">
        <f>TRIM(Funde_observations_osservazioni!Y428)</f>
        <v/>
      </c>
      <c r="AC425" t="str">
        <f ca="1">IFERROR(VLOOKUP(Funde_observations_osservazioni!T428,Holzabgr_mapping,2,FALSE)&amp;"", "")</f>
        <v/>
      </c>
      <c r="AD425" t="str">
        <f ca="1">IFERROR(VLOOKUP(Funde_observations_osservazioni!U428,Holzqual_mapping,2,FALSE)&amp;"", "")</f>
        <v/>
      </c>
      <c r="AE425" t="str">
        <f ca="1">IFERROR(VLOOKUP(Funde_observations_osservazioni!Z428,Table24_Near_tree[],2,FALSE)&amp;"", "")</f>
        <v/>
      </c>
      <c r="AF425" t="str">
        <f ca="1">IFERROR(VLOOKUP(Funde_observations_osservazioni!AA428,Table24_Near_tree[],2,FALSE)&amp;"", "")</f>
        <v/>
      </c>
      <c r="AG425" t="str">
        <f ca="1">IFERROR(VLOOKUP(Funde_observations_osservazioni!AB428,Table24_Near_tree[],2,FALSE)&amp;"", "")</f>
        <v/>
      </c>
      <c r="AH425" t="str">
        <f ca="1">IFERROR(VLOOKUP(Funde_observations_osservazioni!AC428,Anzfrk_mapping,2,FALSE)&amp;"", "")</f>
        <v/>
      </c>
      <c r="AI425" t="str">
        <f ca="1">IFERROR(VLOOKUP(Funde_observations_osservazioni!AD428,Sex_stage_mapping,2,FALSE)&amp;"", "")</f>
        <v/>
      </c>
      <c r="AJ425" t="str">
        <f ca="1">IFERROR(VLOOKUP(Funde_observations_osservazioni!AE428,Rust_spore_type_mapping,2,FALSE)&amp;"", "")</f>
        <v/>
      </c>
      <c r="AK425" t="str">
        <f>TRIM(Funde_observations_osservazioni!AU428)</f>
        <v/>
      </c>
      <c r="AL425" t="str">
        <f>TRIM( Funde_observations_osservazioni!AH428)</f>
        <v/>
      </c>
      <c r="AM425" t="str">
        <f>TRIM(Funde_observations_osservazioni!AI428)</f>
        <v/>
      </c>
      <c r="AN425" t="str">
        <f ca="1">IFERROR(VLOOKUP(Funde_observations_osservazioni!AG428,Table28_Herbaria[],2,FALSE)&amp;"", "")</f>
        <v/>
      </c>
      <c r="AO425" t="str">
        <f ca="1">IFERROR(VLOOKUP(Funde_observations_osservazioni!AF428,Beleg_mapping,2,FALSE)&amp;"","")</f>
        <v/>
      </c>
      <c r="AP425" t="str">
        <f>IFERROR(VLOOKUP(Funde_observations_osservazioni!AJ428,Tabelle10_literature[],2,FALSE)&amp;"", "")</f>
        <v/>
      </c>
      <c r="AQ425" t="str">
        <f>TRIM(Funde_observations_osservazioni!AV428)</f>
        <v/>
      </c>
      <c r="AR425" t="str">
        <f ca="1">IFERROR(VLOOKUP(Funde_observations_osservazioni!AK428,Rest_mapping,2,0)&amp;"","")</f>
        <v/>
      </c>
      <c r="AS425" t="str">
        <f ca="1">IFERROR(VLOOKUP(Funde_observations_osservazioni!AL428,Oeff_privat_mapping,2,0)&amp;"","")</f>
        <v/>
      </c>
      <c r="AT425" t="str">
        <f ca="1">IFERROR(VLOOKUP(Funde_observations_osservazioni!AM428,Namen_pub_mapping,2,0)&amp;"","")</f>
        <v/>
      </c>
    </row>
    <row r="426" spans="2:46" x14ac:dyDescent="0.45">
      <c r="B426" t="str">
        <f>TRIM(Funde_observations_osservazioni!B429)</f>
        <v/>
      </c>
      <c r="C426" t="str">
        <f>TRIM(Funde_observations_osservazioni!C429)</f>
        <v/>
      </c>
      <c r="D426" t="str">
        <f>TRIM(Funde_observations_osservazioni!D429)</f>
        <v/>
      </c>
      <c r="E426" t="str">
        <f>TRIM(Funde_observations_osservazioni!AN429)</f>
        <v/>
      </c>
      <c r="F426" t="str">
        <f>TRIM(Funde_observations_osservazioni!AO429)</f>
        <v/>
      </c>
      <c r="G426" t="str">
        <f>TRIM(Funde_observations_osservazioni!AP429)</f>
        <v/>
      </c>
      <c r="H426" t="str">
        <f>TRIM(Funde_observations_osservazioni!AQ429)</f>
        <v/>
      </c>
      <c r="I426" t="str">
        <f>TRIM(Funde_observations_osservazioni!AR429)</f>
        <v/>
      </c>
      <c r="J426" t="str">
        <f>TRIM(Funde_observations_osservazioni!AS429)</f>
        <v/>
      </c>
      <c r="K426" t="str">
        <f>IFERROR(VLOOKUP(Funde_observations_osservazioni!E429,Table31_Praezis[], 2, FALSE)&amp;"", "")</f>
        <v/>
      </c>
      <c r="L426" t="str">
        <f>TRIM(Funde_observations_osservazioni!AT429)</f>
        <v/>
      </c>
      <c r="M426" t="str">
        <f>TRIM(Funde_observations_osservazioni!F429)</f>
        <v/>
      </c>
      <c r="N426" t="str">
        <f>TRIM(Funde_observations_osservazioni!G429)</f>
        <v/>
      </c>
      <c r="O426" t="str">
        <f>TRIM(Funde_observations_osservazioni!H429)</f>
        <v/>
      </c>
      <c r="P426" s="161" t="str">
        <f>IF(Funde_observations_osservazioni!I429=0, "", TEXT(Funde_observations_osservazioni!I429,"dd/mm/yyyy"))</f>
        <v/>
      </c>
      <c r="Q426" t="str">
        <f>IFERROR(VLOOKUP(Funde_observations_osservazioni!J429,Table32_Datkante[],2,FALSE)&amp;"",  "")</f>
        <v/>
      </c>
      <c r="R426" t="str">
        <f>Funde_observations_osservazioni!K429&amp;""</f>
        <v/>
      </c>
      <c r="S426" t="str">
        <f>Funde_observations_osservazioni!L429&amp;""</f>
        <v/>
      </c>
      <c r="T426" t="str">
        <f>Funde_observations_osservazioni!N429&amp;""</f>
        <v/>
      </c>
      <c r="U426" t="str">
        <f>Funde_observations_osservazioni!O429&amp;""</f>
        <v/>
      </c>
      <c r="V426" t="str">
        <f>Funde_observations_osservazioni!P429&amp;""</f>
        <v/>
      </c>
      <c r="W426" t="str">
        <f ca="1">IFERROR(VLOOKUP(Funde_observations_osservazioni!V429,Table30_Delarze[],2,FALSE)&amp;"", "")</f>
        <v/>
      </c>
      <c r="X426" t="str">
        <f>IFERROR(VLOOKUP(Funde_observations_osservazioni!R429,Table6_Subgrob[],2,FALSE)&amp;"","")</f>
        <v/>
      </c>
      <c r="Y426" t="str">
        <f>IFERROR(VLOOKUP(Funde_observations_osservazioni!S429,#REF!,2,FALSE)&amp;"", "")</f>
        <v/>
      </c>
      <c r="Z426" t="str">
        <f ca="1">IFERROR(VLOOKUP(Funde_observations_osservazioni!W429,Table245_Host_tree[],2,FALSE)&amp;"", "")</f>
        <v/>
      </c>
      <c r="AA426" t="str">
        <f>TRIM(Funde_observations_osservazioni!X429)</f>
        <v/>
      </c>
      <c r="AB426" t="str">
        <f>TRIM(Funde_observations_osservazioni!Y429)</f>
        <v/>
      </c>
      <c r="AC426" t="str">
        <f ca="1">IFERROR(VLOOKUP(Funde_observations_osservazioni!T429,Holzabgr_mapping,2,FALSE)&amp;"", "")</f>
        <v/>
      </c>
      <c r="AD426" t="str">
        <f ca="1">IFERROR(VLOOKUP(Funde_observations_osservazioni!U429,Holzqual_mapping,2,FALSE)&amp;"", "")</f>
        <v/>
      </c>
      <c r="AE426" t="str">
        <f ca="1">IFERROR(VLOOKUP(Funde_observations_osservazioni!Z429,Table24_Near_tree[],2,FALSE)&amp;"", "")</f>
        <v/>
      </c>
      <c r="AF426" t="str">
        <f ca="1">IFERROR(VLOOKUP(Funde_observations_osservazioni!AA429,Table24_Near_tree[],2,FALSE)&amp;"", "")</f>
        <v/>
      </c>
      <c r="AG426" t="str">
        <f ca="1">IFERROR(VLOOKUP(Funde_observations_osservazioni!AB429,Table24_Near_tree[],2,FALSE)&amp;"", "")</f>
        <v/>
      </c>
      <c r="AH426" t="str">
        <f ca="1">IFERROR(VLOOKUP(Funde_observations_osservazioni!AC429,Anzfrk_mapping,2,FALSE)&amp;"", "")</f>
        <v/>
      </c>
      <c r="AI426" t="str">
        <f ca="1">IFERROR(VLOOKUP(Funde_observations_osservazioni!AD429,Sex_stage_mapping,2,FALSE)&amp;"", "")</f>
        <v/>
      </c>
      <c r="AJ426" t="str">
        <f ca="1">IFERROR(VLOOKUP(Funde_observations_osservazioni!AE429,Rust_spore_type_mapping,2,FALSE)&amp;"", "")</f>
        <v/>
      </c>
      <c r="AK426" t="str">
        <f>TRIM(Funde_observations_osservazioni!AU429)</f>
        <v/>
      </c>
      <c r="AL426" t="str">
        <f>TRIM( Funde_observations_osservazioni!AH429)</f>
        <v/>
      </c>
      <c r="AM426" t="str">
        <f>TRIM(Funde_observations_osservazioni!AI429)</f>
        <v/>
      </c>
      <c r="AN426" t="str">
        <f ca="1">IFERROR(VLOOKUP(Funde_observations_osservazioni!AG429,Table28_Herbaria[],2,FALSE)&amp;"", "")</f>
        <v/>
      </c>
      <c r="AO426" t="str">
        <f ca="1">IFERROR(VLOOKUP(Funde_observations_osservazioni!AF429,Beleg_mapping,2,FALSE)&amp;"","")</f>
        <v/>
      </c>
      <c r="AP426" t="str">
        <f>IFERROR(VLOOKUP(Funde_observations_osservazioni!AJ429,Tabelle10_literature[],2,FALSE)&amp;"", "")</f>
        <v/>
      </c>
      <c r="AQ426" t="str">
        <f>TRIM(Funde_observations_osservazioni!AV429)</f>
        <v/>
      </c>
      <c r="AR426" t="str">
        <f ca="1">IFERROR(VLOOKUP(Funde_observations_osservazioni!AK429,Rest_mapping,2,0)&amp;"","")</f>
        <v/>
      </c>
      <c r="AS426" t="str">
        <f ca="1">IFERROR(VLOOKUP(Funde_observations_osservazioni!AL429,Oeff_privat_mapping,2,0)&amp;"","")</f>
        <v/>
      </c>
      <c r="AT426" t="str">
        <f ca="1">IFERROR(VLOOKUP(Funde_observations_osservazioni!AM429,Namen_pub_mapping,2,0)&amp;"","")</f>
        <v/>
      </c>
    </row>
    <row r="427" spans="2:46" x14ac:dyDescent="0.45">
      <c r="B427" t="str">
        <f>TRIM(Funde_observations_osservazioni!B430)</f>
        <v/>
      </c>
      <c r="C427" t="str">
        <f>TRIM(Funde_observations_osservazioni!C430)</f>
        <v/>
      </c>
      <c r="D427" t="str">
        <f>TRIM(Funde_observations_osservazioni!D430)</f>
        <v/>
      </c>
      <c r="E427" t="str">
        <f>TRIM(Funde_observations_osservazioni!AN430)</f>
        <v/>
      </c>
      <c r="F427" t="str">
        <f>TRIM(Funde_observations_osservazioni!AO430)</f>
        <v/>
      </c>
      <c r="G427" t="str">
        <f>TRIM(Funde_observations_osservazioni!AP430)</f>
        <v/>
      </c>
      <c r="H427" t="str">
        <f>TRIM(Funde_observations_osservazioni!AQ430)</f>
        <v/>
      </c>
      <c r="I427" t="str">
        <f>TRIM(Funde_observations_osservazioni!AR430)</f>
        <v/>
      </c>
      <c r="J427" t="str">
        <f>TRIM(Funde_observations_osservazioni!AS430)</f>
        <v/>
      </c>
      <c r="K427" t="str">
        <f>IFERROR(VLOOKUP(Funde_observations_osservazioni!E430,Table31_Praezis[], 2, FALSE)&amp;"", "")</f>
        <v/>
      </c>
      <c r="L427" t="str">
        <f>TRIM(Funde_observations_osservazioni!AT430)</f>
        <v/>
      </c>
      <c r="M427" t="str">
        <f>TRIM(Funde_observations_osservazioni!F430)</f>
        <v/>
      </c>
      <c r="N427" t="str">
        <f>TRIM(Funde_observations_osservazioni!G430)</f>
        <v/>
      </c>
      <c r="O427" t="str">
        <f>TRIM(Funde_observations_osservazioni!H430)</f>
        <v/>
      </c>
      <c r="P427" s="161" t="str">
        <f>IF(Funde_observations_osservazioni!I430=0, "", TEXT(Funde_observations_osservazioni!I430,"dd/mm/yyyy"))</f>
        <v/>
      </c>
      <c r="Q427" t="str">
        <f>IFERROR(VLOOKUP(Funde_observations_osservazioni!J430,Table32_Datkante[],2,FALSE)&amp;"",  "")</f>
        <v/>
      </c>
      <c r="R427" t="str">
        <f>Funde_observations_osservazioni!K430&amp;""</f>
        <v/>
      </c>
      <c r="S427" t="str">
        <f>Funde_observations_osservazioni!L430&amp;""</f>
        <v/>
      </c>
      <c r="T427" t="str">
        <f>Funde_observations_osservazioni!N430&amp;""</f>
        <v/>
      </c>
      <c r="U427" t="str">
        <f>Funde_observations_osservazioni!O430&amp;""</f>
        <v/>
      </c>
      <c r="V427" t="str">
        <f>Funde_observations_osservazioni!P430&amp;""</f>
        <v/>
      </c>
      <c r="W427" t="str">
        <f ca="1">IFERROR(VLOOKUP(Funde_observations_osservazioni!V430,Table30_Delarze[],2,FALSE)&amp;"", "")</f>
        <v/>
      </c>
      <c r="X427" t="str">
        <f>IFERROR(VLOOKUP(Funde_observations_osservazioni!R430,Table6_Subgrob[],2,FALSE)&amp;"","")</f>
        <v/>
      </c>
      <c r="Y427" t="str">
        <f>IFERROR(VLOOKUP(Funde_observations_osservazioni!S430,#REF!,2,FALSE)&amp;"", "")</f>
        <v/>
      </c>
      <c r="Z427" t="str">
        <f ca="1">IFERROR(VLOOKUP(Funde_observations_osservazioni!W430,Table245_Host_tree[],2,FALSE)&amp;"", "")</f>
        <v/>
      </c>
      <c r="AA427" t="str">
        <f>TRIM(Funde_observations_osservazioni!X430)</f>
        <v/>
      </c>
      <c r="AB427" t="str">
        <f>TRIM(Funde_observations_osservazioni!Y430)</f>
        <v/>
      </c>
      <c r="AC427" t="str">
        <f ca="1">IFERROR(VLOOKUP(Funde_observations_osservazioni!T430,Holzabgr_mapping,2,FALSE)&amp;"", "")</f>
        <v/>
      </c>
      <c r="AD427" t="str">
        <f ca="1">IFERROR(VLOOKUP(Funde_observations_osservazioni!U430,Holzqual_mapping,2,FALSE)&amp;"", "")</f>
        <v/>
      </c>
      <c r="AE427" t="str">
        <f ca="1">IFERROR(VLOOKUP(Funde_observations_osservazioni!Z430,Table24_Near_tree[],2,FALSE)&amp;"", "")</f>
        <v/>
      </c>
      <c r="AF427" t="str">
        <f ca="1">IFERROR(VLOOKUP(Funde_observations_osservazioni!AA430,Table24_Near_tree[],2,FALSE)&amp;"", "")</f>
        <v/>
      </c>
      <c r="AG427" t="str">
        <f ca="1">IFERROR(VLOOKUP(Funde_observations_osservazioni!AB430,Table24_Near_tree[],2,FALSE)&amp;"", "")</f>
        <v/>
      </c>
      <c r="AH427" t="str">
        <f ca="1">IFERROR(VLOOKUP(Funde_observations_osservazioni!AC430,Anzfrk_mapping,2,FALSE)&amp;"", "")</f>
        <v/>
      </c>
      <c r="AI427" t="str">
        <f ca="1">IFERROR(VLOOKUP(Funde_observations_osservazioni!AD430,Sex_stage_mapping,2,FALSE)&amp;"", "")</f>
        <v/>
      </c>
      <c r="AJ427" t="str">
        <f ca="1">IFERROR(VLOOKUP(Funde_observations_osservazioni!AE430,Rust_spore_type_mapping,2,FALSE)&amp;"", "")</f>
        <v/>
      </c>
      <c r="AK427" t="str">
        <f>TRIM(Funde_observations_osservazioni!AU430)</f>
        <v/>
      </c>
      <c r="AL427" t="str">
        <f>TRIM( Funde_observations_osservazioni!AH430)</f>
        <v/>
      </c>
      <c r="AM427" t="str">
        <f>TRIM(Funde_observations_osservazioni!AI430)</f>
        <v/>
      </c>
      <c r="AN427" t="str">
        <f ca="1">IFERROR(VLOOKUP(Funde_observations_osservazioni!AG430,Table28_Herbaria[],2,FALSE)&amp;"", "")</f>
        <v/>
      </c>
      <c r="AO427" t="str">
        <f ca="1">IFERROR(VLOOKUP(Funde_observations_osservazioni!AF430,Beleg_mapping,2,FALSE)&amp;"","")</f>
        <v/>
      </c>
      <c r="AP427" t="str">
        <f>IFERROR(VLOOKUP(Funde_observations_osservazioni!AJ430,Tabelle10_literature[],2,FALSE)&amp;"", "")</f>
        <v/>
      </c>
      <c r="AQ427" t="str">
        <f>TRIM(Funde_observations_osservazioni!AV430)</f>
        <v/>
      </c>
      <c r="AR427" t="str">
        <f ca="1">IFERROR(VLOOKUP(Funde_observations_osservazioni!AK430,Rest_mapping,2,0)&amp;"","")</f>
        <v/>
      </c>
      <c r="AS427" t="str">
        <f ca="1">IFERROR(VLOOKUP(Funde_observations_osservazioni!AL430,Oeff_privat_mapping,2,0)&amp;"","")</f>
        <v/>
      </c>
      <c r="AT427" t="str">
        <f ca="1">IFERROR(VLOOKUP(Funde_observations_osservazioni!AM430,Namen_pub_mapping,2,0)&amp;"","")</f>
        <v/>
      </c>
    </row>
    <row r="428" spans="2:46" x14ac:dyDescent="0.45">
      <c r="B428" t="str">
        <f>TRIM(Funde_observations_osservazioni!B431)</f>
        <v/>
      </c>
      <c r="C428" t="str">
        <f>TRIM(Funde_observations_osservazioni!C431)</f>
        <v/>
      </c>
      <c r="D428" t="str">
        <f>TRIM(Funde_observations_osservazioni!D431)</f>
        <v/>
      </c>
      <c r="E428" t="str">
        <f>TRIM(Funde_observations_osservazioni!AN431)</f>
        <v/>
      </c>
      <c r="F428" t="str">
        <f>TRIM(Funde_observations_osservazioni!AO431)</f>
        <v/>
      </c>
      <c r="G428" t="str">
        <f>TRIM(Funde_observations_osservazioni!AP431)</f>
        <v/>
      </c>
      <c r="H428" t="str">
        <f>TRIM(Funde_observations_osservazioni!AQ431)</f>
        <v/>
      </c>
      <c r="I428" t="str">
        <f>TRIM(Funde_observations_osservazioni!AR431)</f>
        <v/>
      </c>
      <c r="J428" t="str">
        <f>TRIM(Funde_observations_osservazioni!AS431)</f>
        <v/>
      </c>
      <c r="K428" t="str">
        <f>IFERROR(VLOOKUP(Funde_observations_osservazioni!E431,Table31_Praezis[], 2, FALSE)&amp;"", "")</f>
        <v/>
      </c>
      <c r="L428" t="str">
        <f>TRIM(Funde_observations_osservazioni!AT431)</f>
        <v/>
      </c>
      <c r="M428" t="str">
        <f>TRIM(Funde_observations_osservazioni!F431)</f>
        <v/>
      </c>
      <c r="N428" t="str">
        <f>TRIM(Funde_observations_osservazioni!G431)</f>
        <v/>
      </c>
      <c r="O428" t="str">
        <f>TRIM(Funde_observations_osservazioni!H431)</f>
        <v/>
      </c>
      <c r="P428" s="161" t="str">
        <f>IF(Funde_observations_osservazioni!I431=0, "", TEXT(Funde_observations_osservazioni!I431,"dd/mm/yyyy"))</f>
        <v/>
      </c>
      <c r="Q428" t="str">
        <f>IFERROR(VLOOKUP(Funde_observations_osservazioni!J431,Table32_Datkante[],2,FALSE)&amp;"",  "")</f>
        <v/>
      </c>
      <c r="R428" t="str">
        <f>Funde_observations_osservazioni!K431&amp;""</f>
        <v/>
      </c>
      <c r="S428" t="str">
        <f>Funde_observations_osservazioni!L431&amp;""</f>
        <v/>
      </c>
      <c r="T428" t="str">
        <f>Funde_observations_osservazioni!N431&amp;""</f>
        <v/>
      </c>
      <c r="U428" t="str">
        <f>Funde_observations_osservazioni!O431&amp;""</f>
        <v/>
      </c>
      <c r="V428" t="str">
        <f>Funde_observations_osservazioni!P431&amp;""</f>
        <v/>
      </c>
      <c r="W428" t="str">
        <f ca="1">IFERROR(VLOOKUP(Funde_observations_osservazioni!V431,Table30_Delarze[],2,FALSE)&amp;"", "")</f>
        <v/>
      </c>
      <c r="X428" t="str">
        <f>IFERROR(VLOOKUP(Funde_observations_osservazioni!R431,Table6_Subgrob[],2,FALSE)&amp;"","")</f>
        <v/>
      </c>
      <c r="Y428" t="str">
        <f>IFERROR(VLOOKUP(Funde_observations_osservazioni!S431,#REF!,2,FALSE)&amp;"", "")</f>
        <v/>
      </c>
      <c r="Z428" t="str">
        <f ca="1">IFERROR(VLOOKUP(Funde_observations_osservazioni!W431,Table245_Host_tree[],2,FALSE)&amp;"", "")</f>
        <v/>
      </c>
      <c r="AA428" t="str">
        <f>TRIM(Funde_observations_osservazioni!X431)</f>
        <v/>
      </c>
      <c r="AB428" t="str">
        <f>TRIM(Funde_observations_osservazioni!Y431)</f>
        <v/>
      </c>
      <c r="AC428" t="str">
        <f ca="1">IFERROR(VLOOKUP(Funde_observations_osservazioni!T431,Holzabgr_mapping,2,FALSE)&amp;"", "")</f>
        <v/>
      </c>
      <c r="AD428" t="str">
        <f ca="1">IFERROR(VLOOKUP(Funde_observations_osservazioni!U431,Holzqual_mapping,2,FALSE)&amp;"", "")</f>
        <v/>
      </c>
      <c r="AE428" t="str">
        <f ca="1">IFERROR(VLOOKUP(Funde_observations_osservazioni!Z431,Table24_Near_tree[],2,FALSE)&amp;"", "")</f>
        <v/>
      </c>
      <c r="AF428" t="str">
        <f ca="1">IFERROR(VLOOKUP(Funde_observations_osservazioni!AA431,Table24_Near_tree[],2,FALSE)&amp;"", "")</f>
        <v/>
      </c>
      <c r="AG428" t="str">
        <f ca="1">IFERROR(VLOOKUP(Funde_observations_osservazioni!AB431,Table24_Near_tree[],2,FALSE)&amp;"", "")</f>
        <v/>
      </c>
      <c r="AH428" t="str">
        <f ca="1">IFERROR(VLOOKUP(Funde_observations_osservazioni!AC431,Anzfrk_mapping,2,FALSE)&amp;"", "")</f>
        <v/>
      </c>
      <c r="AI428" t="str">
        <f ca="1">IFERROR(VLOOKUP(Funde_observations_osservazioni!AD431,Sex_stage_mapping,2,FALSE)&amp;"", "")</f>
        <v/>
      </c>
      <c r="AJ428" t="str">
        <f ca="1">IFERROR(VLOOKUP(Funde_observations_osservazioni!AE431,Rust_spore_type_mapping,2,FALSE)&amp;"", "")</f>
        <v/>
      </c>
      <c r="AK428" t="str">
        <f>TRIM(Funde_observations_osservazioni!AU431)</f>
        <v/>
      </c>
      <c r="AL428" t="str">
        <f>TRIM( Funde_observations_osservazioni!AH431)</f>
        <v/>
      </c>
      <c r="AM428" t="str">
        <f>TRIM(Funde_observations_osservazioni!AI431)</f>
        <v/>
      </c>
      <c r="AN428" t="str">
        <f ca="1">IFERROR(VLOOKUP(Funde_observations_osservazioni!AG431,Table28_Herbaria[],2,FALSE)&amp;"", "")</f>
        <v/>
      </c>
      <c r="AO428" t="str">
        <f ca="1">IFERROR(VLOOKUP(Funde_observations_osservazioni!AF431,Beleg_mapping,2,FALSE)&amp;"","")</f>
        <v/>
      </c>
      <c r="AP428" t="str">
        <f>IFERROR(VLOOKUP(Funde_observations_osservazioni!AJ431,Tabelle10_literature[],2,FALSE)&amp;"", "")</f>
        <v/>
      </c>
      <c r="AQ428" t="str">
        <f>TRIM(Funde_observations_osservazioni!AV431)</f>
        <v/>
      </c>
      <c r="AR428" t="str">
        <f ca="1">IFERROR(VLOOKUP(Funde_observations_osservazioni!AK431,Rest_mapping,2,0)&amp;"","")</f>
        <v/>
      </c>
      <c r="AS428" t="str">
        <f ca="1">IFERROR(VLOOKUP(Funde_observations_osservazioni!AL431,Oeff_privat_mapping,2,0)&amp;"","")</f>
        <v/>
      </c>
      <c r="AT428" t="str">
        <f ca="1">IFERROR(VLOOKUP(Funde_observations_osservazioni!AM431,Namen_pub_mapping,2,0)&amp;"","")</f>
        <v/>
      </c>
    </row>
    <row r="429" spans="2:46" x14ac:dyDescent="0.45">
      <c r="B429" t="str">
        <f>TRIM(Funde_observations_osservazioni!B432)</f>
        <v/>
      </c>
      <c r="C429" t="str">
        <f>TRIM(Funde_observations_osservazioni!C432)</f>
        <v/>
      </c>
      <c r="D429" t="str">
        <f>TRIM(Funde_observations_osservazioni!D432)</f>
        <v/>
      </c>
      <c r="E429" t="str">
        <f>TRIM(Funde_observations_osservazioni!AN432)</f>
        <v/>
      </c>
      <c r="F429" t="str">
        <f>TRIM(Funde_observations_osservazioni!AO432)</f>
        <v/>
      </c>
      <c r="G429" t="str">
        <f>TRIM(Funde_observations_osservazioni!AP432)</f>
        <v/>
      </c>
      <c r="H429" t="str">
        <f>TRIM(Funde_observations_osservazioni!AQ432)</f>
        <v/>
      </c>
      <c r="I429" t="str">
        <f>TRIM(Funde_observations_osservazioni!AR432)</f>
        <v/>
      </c>
      <c r="J429" t="str">
        <f>TRIM(Funde_observations_osservazioni!AS432)</f>
        <v/>
      </c>
      <c r="K429" t="str">
        <f>IFERROR(VLOOKUP(Funde_observations_osservazioni!E432,Table31_Praezis[], 2, FALSE)&amp;"", "")</f>
        <v/>
      </c>
      <c r="L429" t="str">
        <f>TRIM(Funde_observations_osservazioni!AT432)</f>
        <v/>
      </c>
      <c r="M429" t="str">
        <f>TRIM(Funde_observations_osservazioni!F432)</f>
        <v/>
      </c>
      <c r="N429" t="str">
        <f>TRIM(Funde_observations_osservazioni!G432)</f>
        <v/>
      </c>
      <c r="O429" t="str">
        <f>TRIM(Funde_observations_osservazioni!H432)</f>
        <v/>
      </c>
      <c r="P429" s="161" t="str">
        <f>IF(Funde_observations_osservazioni!I432=0, "", TEXT(Funde_observations_osservazioni!I432,"dd/mm/yyyy"))</f>
        <v/>
      </c>
      <c r="Q429" t="str">
        <f>IFERROR(VLOOKUP(Funde_observations_osservazioni!J432,Table32_Datkante[],2,FALSE)&amp;"",  "")</f>
        <v/>
      </c>
      <c r="R429" t="str">
        <f>Funde_observations_osservazioni!K432&amp;""</f>
        <v/>
      </c>
      <c r="S429" t="str">
        <f>Funde_observations_osservazioni!L432&amp;""</f>
        <v/>
      </c>
      <c r="T429" t="str">
        <f>Funde_observations_osservazioni!N432&amp;""</f>
        <v/>
      </c>
      <c r="U429" t="str">
        <f>Funde_observations_osservazioni!O432&amp;""</f>
        <v/>
      </c>
      <c r="V429" t="str">
        <f>Funde_observations_osservazioni!P432&amp;""</f>
        <v/>
      </c>
      <c r="W429" t="str">
        <f ca="1">IFERROR(VLOOKUP(Funde_observations_osservazioni!V432,Table30_Delarze[],2,FALSE)&amp;"", "")</f>
        <v/>
      </c>
      <c r="X429" t="str">
        <f>IFERROR(VLOOKUP(Funde_observations_osservazioni!R432,Table6_Subgrob[],2,FALSE)&amp;"","")</f>
        <v/>
      </c>
      <c r="Y429" t="str">
        <f>IFERROR(VLOOKUP(Funde_observations_osservazioni!S432,#REF!,2,FALSE)&amp;"", "")</f>
        <v/>
      </c>
      <c r="Z429" t="str">
        <f ca="1">IFERROR(VLOOKUP(Funde_observations_osservazioni!W432,Table245_Host_tree[],2,FALSE)&amp;"", "")</f>
        <v/>
      </c>
      <c r="AA429" t="str">
        <f>TRIM(Funde_observations_osservazioni!X432)</f>
        <v/>
      </c>
      <c r="AB429" t="str">
        <f>TRIM(Funde_observations_osservazioni!Y432)</f>
        <v/>
      </c>
      <c r="AC429" t="str">
        <f ca="1">IFERROR(VLOOKUP(Funde_observations_osservazioni!T432,Holzabgr_mapping,2,FALSE)&amp;"", "")</f>
        <v/>
      </c>
      <c r="AD429" t="str">
        <f ca="1">IFERROR(VLOOKUP(Funde_observations_osservazioni!U432,Holzqual_mapping,2,FALSE)&amp;"", "")</f>
        <v/>
      </c>
      <c r="AE429" t="str">
        <f ca="1">IFERROR(VLOOKUP(Funde_observations_osservazioni!Z432,Table24_Near_tree[],2,FALSE)&amp;"", "")</f>
        <v/>
      </c>
      <c r="AF429" t="str">
        <f ca="1">IFERROR(VLOOKUP(Funde_observations_osservazioni!AA432,Table24_Near_tree[],2,FALSE)&amp;"", "")</f>
        <v/>
      </c>
      <c r="AG429" t="str">
        <f ca="1">IFERROR(VLOOKUP(Funde_observations_osservazioni!AB432,Table24_Near_tree[],2,FALSE)&amp;"", "")</f>
        <v/>
      </c>
      <c r="AH429" t="str">
        <f ca="1">IFERROR(VLOOKUP(Funde_observations_osservazioni!AC432,Anzfrk_mapping,2,FALSE)&amp;"", "")</f>
        <v/>
      </c>
      <c r="AI429" t="str">
        <f ca="1">IFERROR(VLOOKUP(Funde_observations_osservazioni!AD432,Sex_stage_mapping,2,FALSE)&amp;"", "")</f>
        <v/>
      </c>
      <c r="AJ429" t="str">
        <f ca="1">IFERROR(VLOOKUP(Funde_observations_osservazioni!AE432,Rust_spore_type_mapping,2,FALSE)&amp;"", "")</f>
        <v/>
      </c>
      <c r="AK429" t="str">
        <f>TRIM(Funde_observations_osservazioni!AU432)</f>
        <v/>
      </c>
      <c r="AL429" t="str">
        <f>TRIM( Funde_observations_osservazioni!AH432)</f>
        <v/>
      </c>
      <c r="AM429" t="str">
        <f>TRIM(Funde_observations_osservazioni!AI432)</f>
        <v/>
      </c>
      <c r="AN429" t="str">
        <f ca="1">IFERROR(VLOOKUP(Funde_observations_osservazioni!AG432,Table28_Herbaria[],2,FALSE)&amp;"", "")</f>
        <v/>
      </c>
      <c r="AO429" t="str">
        <f ca="1">IFERROR(VLOOKUP(Funde_observations_osservazioni!AF432,Beleg_mapping,2,FALSE)&amp;"","")</f>
        <v/>
      </c>
      <c r="AP429" t="str">
        <f>IFERROR(VLOOKUP(Funde_observations_osservazioni!AJ432,Tabelle10_literature[],2,FALSE)&amp;"", "")</f>
        <v/>
      </c>
      <c r="AQ429" t="str">
        <f>TRIM(Funde_observations_osservazioni!AV432)</f>
        <v/>
      </c>
      <c r="AR429" t="str">
        <f ca="1">IFERROR(VLOOKUP(Funde_observations_osservazioni!AK432,Rest_mapping,2,0)&amp;"","")</f>
        <v/>
      </c>
      <c r="AS429" t="str">
        <f ca="1">IFERROR(VLOOKUP(Funde_observations_osservazioni!AL432,Oeff_privat_mapping,2,0)&amp;"","")</f>
        <v/>
      </c>
      <c r="AT429" t="str">
        <f ca="1">IFERROR(VLOOKUP(Funde_observations_osservazioni!AM432,Namen_pub_mapping,2,0)&amp;"","")</f>
        <v/>
      </c>
    </row>
    <row r="430" spans="2:46" x14ac:dyDescent="0.45">
      <c r="B430" t="str">
        <f>TRIM(Funde_observations_osservazioni!B433)</f>
        <v/>
      </c>
      <c r="C430" t="str">
        <f>TRIM(Funde_observations_osservazioni!C433)</f>
        <v/>
      </c>
      <c r="D430" t="str">
        <f>TRIM(Funde_observations_osservazioni!D433)</f>
        <v/>
      </c>
      <c r="E430" t="str">
        <f>TRIM(Funde_observations_osservazioni!AN433)</f>
        <v/>
      </c>
      <c r="F430" t="str">
        <f>TRIM(Funde_observations_osservazioni!AO433)</f>
        <v/>
      </c>
      <c r="G430" t="str">
        <f>TRIM(Funde_observations_osservazioni!AP433)</f>
        <v/>
      </c>
      <c r="H430" t="str">
        <f>TRIM(Funde_observations_osservazioni!AQ433)</f>
        <v/>
      </c>
      <c r="I430" t="str">
        <f>TRIM(Funde_observations_osservazioni!AR433)</f>
        <v/>
      </c>
      <c r="J430" t="str">
        <f>TRIM(Funde_observations_osservazioni!AS433)</f>
        <v/>
      </c>
      <c r="K430" t="str">
        <f>IFERROR(VLOOKUP(Funde_observations_osservazioni!E433,Table31_Praezis[], 2, FALSE)&amp;"", "")</f>
        <v/>
      </c>
      <c r="L430" t="str">
        <f>TRIM(Funde_observations_osservazioni!AT433)</f>
        <v/>
      </c>
      <c r="M430" t="str">
        <f>TRIM(Funde_observations_osservazioni!F433)</f>
        <v/>
      </c>
      <c r="N430" t="str">
        <f>TRIM(Funde_observations_osservazioni!G433)</f>
        <v/>
      </c>
      <c r="O430" t="str">
        <f>TRIM(Funde_observations_osservazioni!H433)</f>
        <v/>
      </c>
      <c r="P430" s="161" t="str">
        <f>IF(Funde_observations_osservazioni!I433=0, "", TEXT(Funde_observations_osservazioni!I433,"dd/mm/yyyy"))</f>
        <v/>
      </c>
      <c r="Q430" t="str">
        <f>IFERROR(VLOOKUP(Funde_observations_osservazioni!J433,Table32_Datkante[],2,FALSE)&amp;"",  "")</f>
        <v/>
      </c>
      <c r="R430" t="str">
        <f>Funde_observations_osservazioni!K433&amp;""</f>
        <v/>
      </c>
      <c r="S430" t="str">
        <f>Funde_observations_osservazioni!L433&amp;""</f>
        <v/>
      </c>
      <c r="T430" t="str">
        <f>Funde_observations_osservazioni!N433&amp;""</f>
        <v/>
      </c>
      <c r="U430" t="str">
        <f>Funde_observations_osservazioni!O433&amp;""</f>
        <v/>
      </c>
      <c r="V430" t="str">
        <f>Funde_observations_osservazioni!P433&amp;""</f>
        <v/>
      </c>
      <c r="W430" t="str">
        <f ca="1">IFERROR(VLOOKUP(Funde_observations_osservazioni!V433,Table30_Delarze[],2,FALSE)&amp;"", "")</f>
        <v/>
      </c>
      <c r="X430" t="str">
        <f>IFERROR(VLOOKUP(Funde_observations_osservazioni!R433,Table6_Subgrob[],2,FALSE)&amp;"","")</f>
        <v/>
      </c>
      <c r="Y430" t="str">
        <f>IFERROR(VLOOKUP(Funde_observations_osservazioni!S433,#REF!,2,FALSE)&amp;"", "")</f>
        <v/>
      </c>
      <c r="Z430" t="str">
        <f ca="1">IFERROR(VLOOKUP(Funde_observations_osservazioni!W433,Table245_Host_tree[],2,FALSE)&amp;"", "")</f>
        <v/>
      </c>
      <c r="AA430" t="str">
        <f>TRIM(Funde_observations_osservazioni!X433)</f>
        <v/>
      </c>
      <c r="AB430" t="str">
        <f>TRIM(Funde_observations_osservazioni!Y433)</f>
        <v/>
      </c>
      <c r="AC430" t="str">
        <f ca="1">IFERROR(VLOOKUP(Funde_observations_osservazioni!T433,Holzabgr_mapping,2,FALSE)&amp;"", "")</f>
        <v/>
      </c>
      <c r="AD430" t="str">
        <f ca="1">IFERROR(VLOOKUP(Funde_observations_osservazioni!U433,Holzqual_mapping,2,FALSE)&amp;"", "")</f>
        <v/>
      </c>
      <c r="AE430" t="str">
        <f ca="1">IFERROR(VLOOKUP(Funde_observations_osservazioni!Z433,Table24_Near_tree[],2,FALSE)&amp;"", "")</f>
        <v/>
      </c>
      <c r="AF430" t="str">
        <f ca="1">IFERROR(VLOOKUP(Funde_observations_osservazioni!AA433,Table24_Near_tree[],2,FALSE)&amp;"", "")</f>
        <v/>
      </c>
      <c r="AG430" t="str">
        <f ca="1">IFERROR(VLOOKUP(Funde_observations_osservazioni!AB433,Table24_Near_tree[],2,FALSE)&amp;"", "")</f>
        <v/>
      </c>
      <c r="AH430" t="str">
        <f ca="1">IFERROR(VLOOKUP(Funde_observations_osservazioni!AC433,Anzfrk_mapping,2,FALSE)&amp;"", "")</f>
        <v/>
      </c>
      <c r="AI430" t="str">
        <f ca="1">IFERROR(VLOOKUP(Funde_observations_osservazioni!AD433,Sex_stage_mapping,2,FALSE)&amp;"", "")</f>
        <v/>
      </c>
      <c r="AJ430" t="str">
        <f ca="1">IFERROR(VLOOKUP(Funde_observations_osservazioni!AE433,Rust_spore_type_mapping,2,FALSE)&amp;"", "")</f>
        <v/>
      </c>
      <c r="AK430" t="str">
        <f>TRIM(Funde_observations_osservazioni!AU433)</f>
        <v/>
      </c>
      <c r="AL430" t="str">
        <f>TRIM( Funde_observations_osservazioni!AH433)</f>
        <v/>
      </c>
      <c r="AM430" t="str">
        <f>TRIM(Funde_observations_osservazioni!AI433)</f>
        <v/>
      </c>
      <c r="AN430" t="str">
        <f ca="1">IFERROR(VLOOKUP(Funde_observations_osservazioni!AG433,Table28_Herbaria[],2,FALSE)&amp;"", "")</f>
        <v/>
      </c>
      <c r="AO430" t="str">
        <f ca="1">IFERROR(VLOOKUP(Funde_observations_osservazioni!AF433,Beleg_mapping,2,FALSE)&amp;"","")</f>
        <v/>
      </c>
      <c r="AP430" t="str">
        <f>IFERROR(VLOOKUP(Funde_observations_osservazioni!AJ433,Tabelle10_literature[],2,FALSE)&amp;"", "")</f>
        <v/>
      </c>
      <c r="AQ430" t="str">
        <f>TRIM(Funde_observations_osservazioni!AV433)</f>
        <v/>
      </c>
      <c r="AR430" t="str">
        <f ca="1">IFERROR(VLOOKUP(Funde_observations_osservazioni!AK433,Rest_mapping,2,0)&amp;"","")</f>
        <v/>
      </c>
      <c r="AS430" t="str">
        <f ca="1">IFERROR(VLOOKUP(Funde_observations_osservazioni!AL433,Oeff_privat_mapping,2,0)&amp;"","")</f>
        <v/>
      </c>
      <c r="AT430" t="str">
        <f ca="1">IFERROR(VLOOKUP(Funde_observations_osservazioni!AM433,Namen_pub_mapping,2,0)&amp;"","")</f>
        <v/>
      </c>
    </row>
    <row r="431" spans="2:46" x14ac:dyDescent="0.45">
      <c r="B431" t="str">
        <f>TRIM(Funde_observations_osservazioni!B434)</f>
        <v/>
      </c>
      <c r="C431" t="str">
        <f>TRIM(Funde_observations_osservazioni!C434)</f>
        <v/>
      </c>
      <c r="D431" t="str">
        <f>TRIM(Funde_observations_osservazioni!D434)</f>
        <v/>
      </c>
      <c r="E431" t="str">
        <f>TRIM(Funde_observations_osservazioni!AN434)</f>
        <v/>
      </c>
      <c r="F431" t="str">
        <f>TRIM(Funde_observations_osservazioni!AO434)</f>
        <v/>
      </c>
      <c r="G431" t="str">
        <f>TRIM(Funde_observations_osservazioni!AP434)</f>
        <v/>
      </c>
      <c r="H431" t="str">
        <f>TRIM(Funde_observations_osservazioni!AQ434)</f>
        <v/>
      </c>
      <c r="I431" t="str">
        <f>TRIM(Funde_observations_osservazioni!AR434)</f>
        <v/>
      </c>
      <c r="J431" t="str">
        <f>TRIM(Funde_observations_osservazioni!AS434)</f>
        <v/>
      </c>
      <c r="K431" t="str">
        <f>IFERROR(VLOOKUP(Funde_observations_osservazioni!E434,Table31_Praezis[], 2, FALSE)&amp;"", "")</f>
        <v/>
      </c>
      <c r="L431" t="str">
        <f>TRIM(Funde_observations_osservazioni!AT434)</f>
        <v/>
      </c>
      <c r="M431" t="str">
        <f>TRIM(Funde_observations_osservazioni!F434)</f>
        <v/>
      </c>
      <c r="N431" t="str">
        <f>TRIM(Funde_observations_osservazioni!G434)</f>
        <v/>
      </c>
      <c r="O431" t="str">
        <f>TRIM(Funde_observations_osservazioni!H434)</f>
        <v/>
      </c>
      <c r="P431" s="161" t="str">
        <f>IF(Funde_observations_osservazioni!I434=0, "", TEXT(Funde_observations_osservazioni!I434,"dd/mm/yyyy"))</f>
        <v/>
      </c>
      <c r="Q431" t="str">
        <f>IFERROR(VLOOKUP(Funde_observations_osservazioni!J434,Table32_Datkante[],2,FALSE)&amp;"",  "")</f>
        <v/>
      </c>
      <c r="R431" t="str">
        <f>Funde_observations_osservazioni!K434&amp;""</f>
        <v/>
      </c>
      <c r="S431" t="str">
        <f>Funde_observations_osservazioni!L434&amp;""</f>
        <v/>
      </c>
      <c r="T431" t="str">
        <f>Funde_observations_osservazioni!N434&amp;""</f>
        <v/>
      </c>
      <c r="U431" t="str">
        <f>Funde_observations_osservazioni!O434&amp;""</f>
        <v/>
      </c>
      <c r="V431" t="str">
        <f>Funde_observations_osservazioni!P434&amp;""</f>
        <v/>
      </c>
      <c r="W431" t="str">
        <f ca="1">IFERROR(VLOOKUP(Funde_observations_osservazioni!V434,Table30_Delarze[],2,FALSE)&amp;"", "")</f>
        <v/>
      </c>
      <c r="X431" t="str">
        <f>IFERROR(VLOOKUP(Funde_observations_osservazioni!R434,Table6_Subgrob[],2,FALSE)&amp;"","")</f>
        <v/>
      </c>
      <c r="Y431" t="str">
        <f>IFERROR(VLOOKUP(Funde_observations_osservazioni!S434,#REF!,2,FALSE)&amp;"", "")</f>
        <v/>
      </c>
      <c r="Z431" t="str">
        <f ca="1">IFERROR(VLOOKUP(Funde_observations_osservazioni!W434,Table245_Host_tree[],2,FALSE)&amp;"", "")</f>
        <v/>
      </c>
      <c r="AA431" t="str">
        <f>TRIM(Funde_observations_osservazioni!X434)</f>
        <v/>
      </c>
      <c r="AB431" t="str">
        <f>TRIM(Funde_observations_osservazioni!Y434)</f>
        <v/>
      </c>
      <c r="AC431" t="str">
        <f ca="1">IFERROR(VLOOKUP(Funde_observations_osservazioni!T434,Holzabgr_mapping,2,FALSE)&amp;"", "")</f>
        <v/>
      </c>
      <c r="AD431" t="str">
        <f ca="1">IFERROR(VLOOKUP(Funde_observations_osservazioni!U434,Holzqual_mapping,2,FALSE)&amp;"", "")</f>
        <v/>
      </c>
      <c r="AE431" t="str">
        <f ca="1">IFERROR(VLOOKUP(Funde_observations_osservazioni!Z434,Table24_Near_tree[],2,FALSE)&amp;"", "")</f>
        <v/>
      </c>
      <c r="AF431" t="str">
        <f ca="1">IFERROR(VLOOKUP(Funde_observations_osservazioni!AA434,Table24_Near_tree[],2,FALSE)&amp;"", "")</f>
        <v/>
      </c>
      <c r="AG431" t="str">
        <f ca="1">IFERROR(VLOOKUP(Funde_observations_osservazioni!AB434,Table24_Near_tree[],2,FALSE)&amp;"", "")</f>
        <v/>
      </c>
      <c r="AH431" t="str">
        <f ca="1">IFERROR(VLOOKUP(Funde_observations_osservazioni!AC434,Anzfrk_mapping,2,FALSE)&amp;"", "")</f>
        <v/>
      </c>
      <c r="AI431" t="str">
        <f ca="1">IFERROR(VLOOKUP(Funde_observations_osservazioni!AD434,Sex_stage_mapping,2,FALSE)&amp;"", "")</f>
        <v/>
      </c>
      <c r="AJ431" t="str">
        <f ca="1">IFERROR(VLOOKUP(Funde_observations_osservazioni!AE434,Rust_spore_type_mapping,2,FALSE)&amp;"", "")</f>
        <v/>
      </c>
      <c r="AK431" t="str">
        <f>TRIM(Funde_observations_osservazioni!AU434)</f>
        <v/>
      </c>
      <c r="AL431" t="str">
        <f>TRIM( Funde_observations_osservazioni!AH434)</f>
        <v/>
      </c>
      <c r="AM431" t="str">
        <f>TRIM(Funde_observations_osservazioni!AI434)</f>
        <v/>
      </c>
      <c r="AN431" t="str">
        <f ca="1">IFERROR(VLOOKUP(Funde_observations_osservazioni!AG434,Table28_Herbaria[],2,FALSE)&amp;"", "")</f>
        <v/>
      </c>
      <c r="AO431" t="str">
        <f ca="1">IFERROR(VLOOKUP(Funde_observations_osservazioni!AF434,Beleg_mapping,2,FALSE)&amp;"","")</f>
        <v/>
      </c>
      <c r="AP431" t="str">
        <f>IFERROR(VLOOKUP(Funde_observations_osservazioni!AJ434,Tabelle10_literature[],2,FALSE)&amp;"", "")</f>
        <v/>
      </c>
      <c r="AQ431" t="str">
        <f>TRIM(Funde_observations_osservazioni!AV434)</f>
        <v/>
      </c>
      <c r="AR431" t="str">
        <f ca="1">IFERROR(VLOOKUP(Funde_observations_osservazioni!AK434,Rest_mapping,2,0)&amp;"","")</f>
        <v/>
      </c>
      <c r="AS431" t="str">
        <f ca="1">IFERROR(VLOOKUP(Funde_observations_osservazioni!AL434,Oeff_privat_mapping,2,0)&amp;"","")</f>
        <v/>
      </c>
      <c r="AT431" t="str">
        <f ca="1">IFERROR(VLOOKUP(Funde_observations_osservazioni!AM434,Namen_pub_mapping,2,0)&amp;"","")</f>
        <v/>
      </c>
    </row>
    <row r="432" spans="2:46" x14ac:dyDescent="0.45">
      <c r="B432" t="str">
        <f>TRIM(Funde_observations_osservazioni!B435)</f>
        <v/>
      </c>
      <c r="C432" t="str">
        <f>TRIM(Funde_observations_osservazioni!C435)</f>
        <v/>
      </c>
      <c r="D432" t="str">
        <f>TRIM(Funde_observations_osservazioni!D435)</f>
        <v/>
      </c>
      <c r="E432" t="str">
        <f>TRIM(Funde_observations_osservazioni!AN435)</f>
        <v/>
      </c>
      <c r="F432" t="str">
        <f>TRIM(Funde_observations_osservazioni!AO435)</f>
        <v/>
      </c>
      <c r="G432" t="str">
        <f>TRIM(Funde_observations_osservazioni!AP435)</f>
        <v/>
      </c>
      <c r="H432" t="str">
        <f>TRIM(Funde_observations_osservazioni!AQ435)</f>
        <v/>
      </c>
      <c r="I432" t="str">
        <f>TRIM(Funde_observations_osservazioni!AR435)</f>
        <v/>
      </c>
      <c r="J432" t="str">
        <f>TRIM(Funde_observations_osservazioni!AS435)</f>
        <v/>
      </c>
      <c r="K432" t="str">
        <f>IFERROR(VLOOKUP(Funde_observations_osservazioni!E435,Table31_Praezis[], 2, FALSE)&amp;"", "")</f>
        <v/>
      </c>
      <c r="L432" t="str">
        <f>TRIM(Funde_observations_osservazioni!AT435)</f>
        <v/>
      </c>
      <c r="M432" t="str">
        <f>TRIM(Funde_observations_osservazioni!F435)</f>
        <v/>
      </c>
      <c r="N432" t="str">
        <f>TRIM(Funde_observations_osservazioni!G435)</f>
        <v/>
      </c>
      <c r="O432" t="str">
        <f>TRIM(Funde_observations_osservazioni!H435)</f>
        <v/>
      </c>
      <c r="P432" s="161" t="str">
        <f>IF(Funde_observations_osservazioni!I435=0, "", TEXT(Funde_observations_osservazioni!I435,"dd/mm/yyyy"))</f>
        <v/>
      </c>
      <c r="Q432" t="str">
        <f>IFERROR(VLOOKUP(Funde_observations_osservazioni!J435,Table32_Datkante[],2,FALSE)&amp;"",  "")</f>
        <v/>
      </c>
      <c r="R432" t="str">
        <f>Funde_observations_osservazioni!K435&amp;""</f>
        <v/>
      </c>
      <c r="S432" t="str">
        <f>Funde_observations_osservazioni!L435&amp;""</f>
        <v/>
      </c>
      <c r="T432" t="str">
        <f>Funde_observations_osservazioni!N435&amp;""</f>
        <v/>
      </c>
      <c r="U432" t="str">
        <f>Funde_observations_osservazioni!O435&amp;""</f>
        <v/>
      </c>
      <c r="V432" t="str">
        <f>Funde_observations_osservazioni!P435&amp;""</f>
        <v/>
      </c>
      <c r="W432" t="str">
        <f ca="1">IFERROR(VLOOKUP(Funde_observations_osservazioni!V435,Table30_Delarze[],2,FALSE)&amp;"", "")</f>
        <v/>
      </c>
      <c r="X432" t="str">
        <f>IFERROR(VLOOKUP(Funde_observations_osservazioni!R435,Table6_Subgrob[],2,FALSE)&amp;"","")</f>
        <v/>
      </c>
      <c r="Y432" t="str">
        <f>IFERROR(VLOOKUP(Funde_observations_osservazioni!S435,#REF!,2,FALSE)&amp;"", "")</f>
        <v/>
      </c>
      <c r="Z432" t="str">
        <f ca="1">IFERROR(VLOOKUP(Funde_observations_osservazioni!W435,Table245_Host_tree[],2,FALSE)&amp;"", "")</f>
        <v/>
      </c>
      <c r="AA432" t="str">
        <f>TRIM(Funde_observations_osservazioni!X435)</f>
        <v/>
      </c>
      <c r="AB432" t="str">
        <f>TRIM(Funde_observations_osservazioni!Y435)</f>
        <v/>
      </c>
      <c r="AC432" t="str">
        <f ca="1">IFERROR(VLOOKUP(Funde_observations_osservazioni!T435,Holzabgr_mapping,2,FALSE)&amp;"", "")</f>
        <v/>
      </c>
      <c r="AD432" t="str">
        <f ca="1">IFERROR(VLOOKUP(Funde_observations_osservazioni!U435,Holzqual_mapping,2,FALSE)&amp;"", "")</f>
        <v/>
      </c>
      <c r="AE432" t="str">
        <f ca="1">IFERROR(VLOOKUP(Funde_observations_osservazioni!Z435,Table24_Near_tree[],2,FALSE)&amp;"", "")</f>
        <v/>
      </c>
      <c r="AF432" t="str">
        <f ca="1">IFERROR(VLOOKUP(Funde_observations_osservazioni!AA435,Table24_Near_tree[],2,FALSE)&amp;"", "")</f>
        <v/>
      </c>
      <c r="AG432" t="str">
        <f ca="1">IFERROR(VLOOKUP(Funde_observations_osservazioni!AB435,Table24_Near_tree[],2,FALSE)&amp;"", "")</f>
        <v/>
      </c>
      <c r="AH432" t="str">
        <f ca="1">IFERROR(VLOOKUP(Funde_observations_osservazioni!AC435,Anzfrk_mapping,2,FALSE)&amp;"", "")</f>
        <v/>
      </c>
      <c r="AI432" t="str">
        <f ca="1">IFERROR(VLOOKUP(Funde_observations_osservazioni!AD435,Sex_stage_mapping,2,FALSE)&amp;"", "")</f>
        <v/>
      </c>
      <c r="AJ432" t="str">
        <f ca="1">IFERROR(VLOOKUP(Funde_observations_osservazioni!AE435,Rust_spore_type_mapping,2,FALSE)&amp;"", "")</f>
        <v/>
      </c>
      <c r="AK432" t="str">
        <f>TRIM(Funde_observations_osservazioni!AU435)</f>
        <v/>
      </c>
      <c r="AL432" t="str">
        <f>TRIM( Funde_observations_osservazioni!AH435)</f>
        <v/>
      </c>
      <c r="AM432" t="str">
        <f>TRIM(Funde_observations_osservazioni!AI435)</f>
        <v/>
      </c>
      <c r="AN432" t="str">
        <f ca="1">IFERROR(VLOOKUP(Funde_observations_osservazioni!AG435,Table28_Herbaria[],2,FALSE)&amp;"", "")</f>
        <v/>
      </c>
      <c r="AO432" t="str">
        <f ca="1">IFERROR(VLOOKUP(Funde_observations_osservazioni!AF435,Beleg_mapping,2,FALSE)&amp;"","")</f>
        <v/>
      </c>
      <c r="AP432" t="str">
        <f>IFERROR(VLOOKUP(Funde_observations_osservazioni!AJ435,Tabelle10_literature[],2,FALSE)&amp;"", "")</f>
        <v/>
      </c>
      <c r="AQ432" t="str">
        <f>TRIM(Funde_observations_osservazioni!AV435)</f>
        <v/>
      </c>
      <c r="AR432" t="str">
        <f ca="1">IFERROR(VLOOKUP(Funde_observations_osservazioni!AK435,Rest_mapping,2,0)&amp;"","")</f>
        <v/>
      </c>
      <c r="AS432" t="str">
        <f ca="1">IFERROR(VLOOKUP(Funde_observations_osservazioni!AL435,Oeff_privat_mapping,2,0)&amp;"","")</f>
        <v/>
      </c>
      <c r="AT432" t="str">
        <f ca="1">IFERROR(VLOOKUP(Funde_observations_osservazioni!AM435,Namen_pub_mapping,2,0)&amp;"","")</f>
        <v/>
      </c>
    </row>
    <row r="433" spans="2:46" x14ac:dyDescent="0.45">
      <c r="B433" t="str">
        <f>TRIM(Funde_observations_osservazioni!B436)</f>
        <v/>
      </c>
      <c r="C433" t="str">
        <f>TRIM(Funde_observations_osservazioni!C436)</f>
        <v/>
      </c>
      <c r="D433" t="str">
        <f>TRIM(Funde_observations_osservazioni!D436)</f>
        <v/>
      </c>
      <c r="E433" t="str">
        <f>TRIM(Funde_observations_osservazioni!AN436)</f>
        <v/>
      </c>
      <c r="F433" t="str">
        <f>TRIM(Funde_observations_osservazioni!AO436)</f>
        <v/>
      </c>
      <c r="G433" t="str">
        <f>TRIM(Funde_observations_osservazioni!AP436)</f>
        <v/>
      </c>
      <c r="H433" t="str">
        <f>TRIM(Funde_observations_osservazioni!AQ436)</f>
        <v/>
      </c>
      <c r="I433" t="str">
        <f>TRIM(Funde_observations_osservazioni!AR436)</f>
        <v/>
      </c>
      <c r="J433" t="str">
        <f>TRIM(Funde_observations_osservazioni!AS436)</f>
        <v/>
      </c>
      <c r="K433" t="str">
        <f>IFERROR(VLOOKUP(Funde_observations_osservazioni!E436,Table31_Praezis[], 2, FALSE)&amp;"", "")</f>
        <v/>
      </c>
      <c r="L433" t="str">
        <f>TRIM(Funde_observations_osservazioni!AT436)</f>
        <v/>
      </c>
      <c r="M433" t="str">
        <f>TRIM(Funde_observations_osservazioni!F436)</f>
        <v/>
      </c>
      <c r="N433" t="str">
        <f>TRIM(Funde_observations_osservazioni!G436)</f>
        <v/>
      </c>
      <c r="O433" t="str">
        <f>TRIM(Funde_observations_osservazioni!H436)</f>
        <v/>
      </c>
      <c r="P433" s="161" t="str">
        <f>IF(Funde_observations_osservazioni!I436=0, "", TEXT(Funde_observations_osservazioni!I436,"dd/mm/yyyy"))</f>
        <v/>
      </c>
      <c r="Q433" t="str">
        <f>IFERROR(VLOOKUP(Funde_observations_osservazioni!J436,Table32_Datkante[],2,FALSE)&amp;"",  "")</f>
        <v/>
      </c>
      <c r="R433" t="str">
        <f>Funde_observations_osservazioni!K436&amp;""</f>
        <v/>
      </c>
      <c r="S433" t="str">
        <f>Funde_observations_osservazioni!L436&amp;""</f>
        <v/>
      </c>
      <c r="T433" t="str">
        <f>Funde_observations_osservazioni!N436&amp;""</f>
        <v/>
      </c>
      <c r="U433" t="str">
        <f>Funde_observations_osservazioni!O436&amp;""</f>
        <v/>
      </c>
      <c r="V433" t="str">
        <f>Funde_observations_osservazioni!P436&amp;""</f>
        <v/>
      </c>
      <c r="W433" t="str">
        <f ca="1">IFERROR(VLOOKUP(Funde_observations_osservazioni!V436,Table30_Delarze[],2,FALSE)&amp;"", "")</f>
        <v/>
      </c>
      <c r="X433" t="str">
        <f>IFERROR(VLOOKUP(Funde_observations_osservazioni!R436,Table6_Subgrob[],2,FALSE)&amp;"","")</f>
        <v/>
      </c>
      <c r="Y433" t="str">
        <f>IFERROR(VLOOKUP(Funde_observations_osservazioni!S436,#REF!,2,FALSE)&amp;"", "")</f>
        <v/>
      </c>
      <c r="Z433" t="str">
        <f ca="1">IFERROR(VLOOKUP(Funde_observations_osservazioni!W436,Table245_Host_tree[],2,FALSE)&amp;"", "")</f>
        <v/>
      </c>
      <c r="AA433" t="str">
        <f>TRIM(Funde_observations_osservazioni!X436)</f>
        <v/>
      </c>
      <c r="AB433" t="str">
        <f>TRIM(Funde_observations_osservazioni!Y436)</f>
        <v/>
      </c>
      <c r="AC433" t="str">
        <f ca="1">IFERROR(VLOOKUP(Funde_observations_osservazioni!T436,Holzabgr_mapping,2,FALSE)&amp;"", "")</f>
        <v/>
      </c>
      <c r="AD433" t="str">
        <f ca="1">IFERROR(VLOOKUP(Funde_observations_osservazioni!U436,Holzqual_mapping,2,FALSE)&amp;"", "")</f>
        <v/>
      </c>
      <c r="AE433" t="str">
        <f ca="1">IFERROR(VLOOKUP(Funde_observations_osservazioni!Z436,Table24_Near_tree[],2,FALSE)&amp;"", "")</f>
        <v/>
      </c>
      <c r="AF433" t="str">
        <f ca="1">IFERROR(VLOOKUP(Funde_observations_osservazioni!AA436,Table24_Near_tree[],2,FALSE)&amp;"", "")</f>
        <v/>
      </c>
      <c r="AG433" t="str">
        <f ca="1">IFERROR(VLOOKUP(Funde_observations_osservazioni!AB436,Table24_Near_tree[],2,FALSE)&amp;"", "")</f>
        <v/>
      </c>
      <c r="AH433" t="str">
        <f ca="1">IFERROR(VLOOKUP(Funde_observations_osservazioni!AC436,Anzfrk_mapping,2,FALSE)&amp;"", "")</f>
        <v/>
      </c>
      <c r="AI433" t="str">
        <f ca="1">IFERROR(VLOOKUP(Funde_observations_osservazioni!AD436,Sex_stage_mapping,2,FALSE)&amp;"", "")</f>
        <v/>
      </c>
      <c r="AJ433" t="str">
        <f ca="1">IFERROR(VLOOKUP(Funde_observations_osservazioni!AE436,Rust_spore_type_mapping,2,FALSE)&amp;"", "")</f>
        <v/>
      </c>
      <c r="AK433" t="str">
        <f>TRIM(Funde_observations_osservazioni!AU436)</f>
        <v/>
      </c>
      <c r="AL433" t="str">
        <f>TRIM( Funde_observations_osservazioni!AH436)</f>
        <v/>
      </c>
      <c r="AM433" t="str">
        <f>TRIM(Funde_observations_osservazioni!AI436)</f>
        <v/>
      </c>
      <c r="AN433" t="str">
        <f ca="1">IFERROR(VLOOKUP(Funde_observations_osservazioni!AG436,Table28_Herbaria[],2,FALSE)&amp;"", "")</f>
        <v/>
      </c>
      <c r="AO433" t="str">
        <f ca="1">IFERROR(VLOOKUP(Funde_observations_osservazioni!AF436,Beleg_mapping,2,FALSE)&amp;"","")</f>
        <v/>
      </c>
      <c r="AP433" t="str">
        <f>IFERROR(VLOOKUP(Funde_observations_osservazioni!AJ436,Tabelle10_literature[],2,FALSE)&amp;"", "")</f>
        <v/>
      </c>
      <c r="AQ433" t="str">
        <f>TRIM(Funde_observations_osservazioni!AV436)</f>
        <v/>
      </c>
      <c r="AR433" t="str">
        <f ca="1">IFERROR(VLOOKUP(Funde_observations_osservazioni!AK436,Rest_mapping,2,0)&amp;"","")</f>
        <v/>
      </c>
      <c r="AS433" t="str">
        <f ca="1">IFERROR(VLOOKUP(Funde_observations_osservazioni!AL436,Oeff_privat_mapping,2,0)&amp;"","")</f>
        <v/>
      </c>
      <c r="AT433" t="str">
        <f ca="1">IFERROR(VLOOKUP(Funde_observations_osservazioni!AM436,Namen_pub_mapping,2,0)&amp;"","")</f>
        <v/>
      </c>
    </row>
    <row r="434" spans="2:46" x14ac:dyDescent="0.45">
      <c r="B434" t="str">
        <f>TRIM(Funde_observations_osservazioni!B437)</f>
        <v/>
      </c>
      <c r="C434" t="str">
        <f>TRIM(Funde_observations_osservazioni!C437)</f>
        <v/>
      </c>
      <c r="D434" t="str">
        <f>TRIM(Funde_observations_osservazioni!D437)</f>
        <v/>
      </c>
      <c r="E434" t="str">
        <f>TRIM(Funde_observations_osservazioni!AN437)</f>
        <v/>
      </c>
      <c r="F434" t="str">
        <f>TRIM(Funde_observations_osservazioni!AO437)</f>
        <v/>
      </c>
      <c r="G434" t="str">
        <f>TRIM(Funde_observations_osservazioni!AP437)</f>
        <v/>
      </c>
      <c r="H434" t="str">
        <f>TRIM(Funde_observations_osservazioni!AQ437)</f>
        <v/>
      </c>
      <c r="I434" t="str">
        <f>TRIM(Funde_observations_osservazioni!AR437)</f>
        <v/>
      </c>
      <c r="J434" t="str">
        <f>TRIM(Funde_observations_osservazioni!AS437)</f>
        <v/>
      </c>
      <c r="K434" t="str">
        <f>IFERROR(VLOOKUP(Funde_observations_osservazioni!E437,Table31_Praezis[], 2, FALSE)&amp;"", "")</f>
        <v/>
      </c>
      <c r="L434" t="str">
        <f>TRIM(Funde_observations_osservazioni!AT437)</f>
        <v/>
      </c>
      <c r="M434" t="str">
        <f>TRIM(Funde_observations_osservazioni!F437)</f>
        <v/>
      </c>
      <c r="N434" t="str">
        <f>TRIM(Funde_observations_osservazioni!G437)</f>
        <v/>
      </c>
      <c r="O434" t="str">
        <f>TRIM(Funde_observations_osservazioni!H437)</f>
        <v/>
      </c>
      <c r="P434" s="161" t="str">
        <f>IF(Funde_observations_osservazioni!I437=0, "", TEXT(Funde_observations_osservazioni!I437,"dd/mm/yyyy"))</f>
        <v/>
      </c>
      <c r="Q434" t="str">
        <f>IFERROR(VLOOKUP(Funde_observations_osservazioni!J437,Table32_Datkante[],2,FALSE)&amp;"",  "")</f>
        <v/>
      </c>
      <c r="R434" t="str">
        <f>Funde_observations_osservazioni!K437&amp;""</f>
        <v/>
      </c>
      <c r="S434" t="str">
        <f>Funde_observations_osservazioni!L437&amp;""</f>
        <v/>
      </c>
      <c r="T434" t="str">
        <f>Funde_observations_osservazioni!N437&amp;""</f>
        <v/>
      </c>
      <c r="U434" t="str">
        <f>Funde_observations_osservazioni!O437&amp;""</f>
        <v/>
      </c>
      <c r="V434" t="str">
        <f>Funde_observations_osservazioni!P437&amp;""</f>
        <v/>
      </c>
      <c r="W434" t="str">
        <f ca="1">IFERROR(VLOOKUP(Funde_observations_osservazioni!V437,Table30_Delarze[],2,FALSE)&amp;"", "")</f>
        <v/>
      </c>
      <c r="X434" t="str">
        <f>IFERROR(VLOOKUP(Funde_observations_osservazioni!R437,Table6_Subgrob[],2,FALSE)&amp;"","")</f>
        <v/>
      </c>
      <c r="Y434" t="str">
        <f>IFERROR(VLOOKUP(Funde_observations_osservazioni!S437,#REF!,2,FALSE)&amp;"", "")</f>
        <v/>
      </c>
      <c r="Z434" t="str">
        <f ca="1">IFERROR(VLOOKUP(Funde_observations_osservazioni!W437,Table245_Host_tree[],2,FALSE)&amp;"", "")</f>
        <v/>
      </c>
      <c r="AA434" t="str">
        <f>TRIM(Funde_observations_osservazioni!X437)</f>
        <v/>
      </c>
      <c r="AB434" t="str">
        <f>TRIM(Funde_observations_osservazioni!Y437)</f>
        <v/>
      </c>
      <c r="AC434" t="str">
        <f ca="1">IFERROR(VLOOKUP(Funde_observations_osservazioni!T437,Holzabgr_mapping,2,FALSE)&amp;"", "")</f>
        <v/>
      </c>
      <c r="AD434" t="str">
        <f ca="1">IFERROR(VLOOKUP(Funde_observations_osservazioni!U437,Holzqual_mapping,2,FALSE)&amp;"", "")</f>
        <v/>
      </c>
      <c r="AE434" t="str">
        <f ca="1">IFERROR(VLOOKUP(Funde_observations_osservazioni!Z437,Table24_Near_tree[],2,FALSE)&amp;"", "")</f>
        <v/>
      </c>
      <c r="AF434" t="str">
        <f ca="1">IFERROR(VLOOKUP(Funde_observations_osservazioni!AA437,Table24_Near_tree[],2,FALSE)&amp;"", "")</f>
        <v/>
      </c>
      <c r="AG434" t="str">
        <f ca="1">IFERROR(VLOOKUP(Funde_observations_osservazioni!AB437,Table24_Near_tree[],2,FALSE)&amp;"", "")</f>
        <v/>
      </c>
      <c r="AH434" t="str">
        <f ca="1">IFERROR(VLOOKUP(Funde_observations_osservazioni!AC437,Anzfrk_mapping,2,FALSE)&amp;"", "")</f>
        <v/>
      </c>
      <c r="AI434" t="str">
        <f ca="1">IFERROR(VLOOKUP(Funde_observations_osservazioni!AD437,Sex_stage_mapping,2,FALSE)&amp;"", "")</f>
        <v/>
      </c>
      <c r="AJ434" t="str">
        <f ca="1">IFERROR(VLOOKUP(Funde_observations_osservazioni!AE437,Rust_spore_type_mapping,2,FALSE)&amp;"", "")</f>
        <v/>
      </c>
      <c r="AK434" t="str">
        <f>TRIM(Funde_observations_osservazioni!AU437)</f>
        <v/>
      </c>
      <c r="AL434" t="str">
        <f>TRIM( Funde_observations_osservazioni!AH437)</f>
        <v/>
      </c>
      <c r="AM434" t="str">
        <f>TRIM(Funde_observations_osservazioni!AI437)</f>
        <v/>
      </c>
      <c r="AN434" t="str">
        <f ca="1">IFERROR(VLOOKUP(Funde_observations_osservazioni!AG437,Table28_Herbaria[],2,FALSE)&amp;"", "")</f>
        <v/>
      </c>
      <c r="AO434" t="str">
        <f ca="1">IFERROR(VLOOKUP(Funde_observations_osservazioni!AF437,Beleg_mapping,2,FALSE)&amp;"","")</f>
        <v/>
      </c>
      <c r="AP434" t="str">
        <f>IFERROR(VLOOKUP(Funde_observations_osservazioni!AJ437,Tabelle10_literature[],2,FALSE)&amp;"", "")</f>
        <v/>
      </c>
      <c r="AQ434" t="str">
        <f>TRIM(Funde_observations_osservazioni!AV437)</f>
        <v/>
      </c>
      <c r="AR434" t="str">
        <f ca="1">IFERROR(VLOOKUP(Funde_observations_osservazioni!AK437,Rest_mapping,2,0)&amp;"","")</f>
        <v/>
      </c>
      <c r="AS434" t="str">
        <f ca="1">IFERROR(VLOOKUP(Funde_observations_osservazioni!AL437,Oeff_privat_mapping,2,0)&amp;"","")</f>
        <v/>
      </c>
      <c r="AT434" t="str">
        <f ca="1">IFERROR(VLOOKUP(Funde_observations_osservazioni!AM437,Namen_pub_mapping,2,0)&amp;"","")</f>
        <v/>
      </c>
    </row>
    <row r="435" spans="2:46" x14ac:dyDescent="0.45">
      <c r="B435" t="str">
        <f>TRIM(Funde_observations_osservazioni!B438)</f>
        <v/>
      </c>
      <c r="C435" t="str">
        <f>TRIM(Funde_observations_osservazioni!C438)</f>
        <v/>
      </c>
      <c r="D435" t="str">
        <f>TRIM(Funde_observations_osservazioni!D438)</f>
        <v/>
      </c>
      <c r="E435" t="str">
        <f>TRIM(Funde_observations_osservazioni!AN438)</f>
        <v/>
      </c>
      <c r="F435" t="str">
        <f>TRIM(Funde_observations_osservazioni!AO438)</f>
        <v/>
      </c>
      <c r="G435" t="str">
        <f>TRIM(Funde_observations_osservazioni!AP438)</f>
        <v/>
      </c>
      <c r="H435" t="str">
        <f>TRIM(Funde_observations_osservazioni!AQ438)</f>
        <v/>
      </c>
      <c r="I435" t="str">
        <f>TRIM(Funde_observations_osservazioni!AR438)</f>
        <v/>
      </c>
      <c r="J435" t="str">
        <f>TRIM(Funde_observations_osservazioni!AS438)</f>
        <v/>
      </c>
      <c r="K435" t="str">
        <f>IFERROR(VLOOKUP(Funde_observations_osservazioni!E438,Table31_Praezis[], 2, FALSE)&amp;"", "")</f>
        <v/>
      </c>
      <c r="L435" t="str">
        <f>TRIM(Funde_observations_osservazioni!AT438)</f>
        <v/>
      </c>
      <c r="M435" t="str">
        <f>TRIM(Funde_observations_osservazioni!F438)</f>
        <v/>
      </c>
      <c r="N435" t="str">
        <f>TRIM(Funde_observations_osservazioni!G438)</f>
        <v/>
      </c>
      <c r="O435" t="str">
        <f>TRIM(Funde_observations_osservazioni!H438)</f>
        <v/>
      </c>
      <c r="P435" s="161" t="str">
        <f>IF(Funde_observations_osservazioni!I438=0, "", TEXT(Funde_observations_osservazioni!I438,"dd/mm/yyyy"))</f>
        <v/>
      </c>
      <c r="Q435" t="str">
        <f>IFERROR(VLOOKUP(Funde_observations_osservazioni!J438,Table32_Datkante[],2,FALSE)&amp;"",  "")</f>
        <v/>
      </c>
      <c r="R435" t="str">
        <f>Funde_observations_osservazioni!K438&amp;""</f>
        <v/>
      </c>
      <c r="S435" t="str">
        <f>Funde_observations_osservazioni!L438&amp;""</f>
        <v/>
      </c>
      <c r="T435" t="str">
        <f>Funde_observations_osservazioni!N438&amp;""</f>
        <v/>
      </c>
      <c r="U435" t="str">
        <f>Funde_observations_osservazioni!O438&amp;""</f>
        <v/>
      </c>
      <c r="V435" t="str">
        <f>Funde_observations_osservazioni!P438&amp;""</f>
        <v/>
      </c>
      <c r="W435" t="str">
        <f ca="1">IFERROR(VLOOKUP(Funde_observations_osservazioni!V438,Table30_Delarze[],2,FALSE)&amp;"", "")</f>
        <v/>
      </c>
      <c r="X435" t="str">
        <f>IFERROR(VLOOKUP(Funde_observations_osservazioni!R438,Table6_Subgrob[],2,FALSE)&amp;"","")</f>
        <v/>
      </c>
      <c r="Y435" t="str">
        <f>IFERROR(VLOOKUP(Funde_observations_osservazioni!S438,#REF!,2,FALSE)&amp;"", "")</f>
        <v/>
      </c>
      <c r="Z435" t="str">
        <f ca="1">IFERROR(VLOOKUP(Funde_observations_osservazioni!W438,Table245_Host_tree[],2,FALSE)&amp;"", "")</f>
        <v/>
      </c>
      <c r="AA435" t="str">
        <f>TRIM(Funde_observations_osservazioni!X438)</f>
        <v/>
      </c>
      <c r="AB435" t="str">
        <f>TRIM(Funde_observations_osservazioni!Y438)</f>
        <v/>
      </c>
      <c r="AC435" t="str">
        <f ca="1">IFERROR(VLOOKUP(Funde_observations_osservazioni!T438,Holzabgr_mapping,2,FALSE)&amp;"", "")</f>
        <v/>
      </c>
      <c r="AD435" t="str">
        <f ca="1">IFERROR(VLOOKUP(Funde_observations_osservazioni!U438,Holzqual_mapping,2,FALSE)&amp;"", "")</f>
        <v/>
      </c>
      <c r="AE435" t="str">
        <f ca="1">IFERROR(VLOOKUP(Funde_observations_osservazioni!Z438,Table24_Near_tree[],2,FALSE)&amp;"", "")</f>
        <v/>
      </c>
      <c r="AF435" t="str">
        <f ca="1">IFERROR(VLOOKUP(Funde_observations_osservazioni!AA438,Table24_Near_tree[],2,FALSE)&amp;"", "")</f>
        <v/>
      </c>
      <c r="AG435" t="str">
        <f ca="1">IFERROR(VLOOKUP(Funde_observations_osservazioni!AB438,Table24_Near_tree[],2,FALSE)&amp;"", "")</f>
        <v/>
      </c>
      <c r="AH435" t="str">
        <f ca="1">IFERROR(VLOOKUP(Funde_observations_osservazioni!AC438,Anzfrk_mapping,2,FALSE)&amp;"", "")</f>
        <v/>
      </c>
      <c r="AI435" t="str">
        <f ca="1">IFERROR(VLOOKUP(Funde_observations_osservazioni!AD438,Sex_stage_mapping,2,FALSE)&amp;"", "")</f>
        <v/>
      </c>
      <c r="AJ435" t="str">
        <f ca="1">IFERROR(VLOOKUP(Funde_observations_osservazioni!AE438,Rust_spore_type_mapping,2,FALSE)&amp;"", "")</f>
        <v/>
      </c>
      <c r="AK435" t="str">
        <f>TRIM(Funde_observations_osservazioni!AU438)</f>
        <v/>
      </c>
      <c r="AL435" t="str">
        <f>TRIM( Funde_observations_osservazioni!AH438)</f>
        <v/>
      </c>
      <c r="AM435" t="str">
        <f>TRIM(Funde_observations_osservazioni!AI438)</f>
        <v/>
      </c>
      <c r="AN435" t="str">
        <f ca="1">IFERROR(VLOOKUP(Funde_observations_osservazioni!AG438,Table28_Herbaria[],2,FALSE)&amp;"", "")</f>
        <v/>
      </c>
      <c r="AO435" t="str">
        <f ca="1">IFERROR(VLOOKUP(Funde_observations_osservazioni!AF438,Beleg_mapping,2,FALSE)&amp;"","")</f>
        <v/>
      </c>
      <c r="AP435" t="str">
        <f>IFERROR(VLOOKUP(Funde_observations_osservazioni!AJ438,Tabelle10_literature[],2,FALSE)&amp;"", "")</f>
        <v/>
      </c>
      <c r="AQ435" t="str">
        <f>TRIM(Funde_observations_osservazioni!AV438)</f>
        <v/>
      </c>
      <c r="AR435" t="str">
        <f ca="1">IFERROR(VLOOKUP(Funde_observations_osservazioni!AK438,Rest_mapping,2,0)&amp;"","")</f>
        <v/>
      </c>
      <c r="AS435" t="str">
        <f ca="1">IFERROR(VLOOKUP(Funde_observations_osservazioni!AL438,Oeff_privat_mapping,2,0)&amp;"","")</f>
        <v/>
      </c>
      <c r="AT435" t="str">
        <f ca="1">IFERROR(VLOOKUP(Funde_observations_osservazioni!AM438,Namen_pub_mapping,2,0)&amp;"","")</f>
        <v/>
      </c>
    </row>
    <row r="436" spans="2:46" x14ac:dyDescent="0.45">
      <c r="B436" t="str">
        <f>TRIM(Funde_observations_osservazioni!B439)</f>
        <v/>
      </c>
      <c r="C436" t="str">
        <f>TRIM(Funde_observations_osservazioni!C439)</f>
        <v/>
      </c>
      <c r="D436" t="str">
        <f>TRIM(Funde_observations_osservazioni!D439)</f>
        <v/>
      </c>
      <c r="E436" t="str">
        <f>TRIM(Funde_observations_osservazioni!AN439)</f>
        <v/>
      </c>
      <c r="F436" t="str">
        <f>TRIM(Funde_observations_osservazioni!AO439)</f>
        <v/>
      </c>
      <c r="G436" t="str">
        <f>TRIM(Funde_observations_osservazioni!AP439)</f>
        <v/>
      </c>
      <c r="H436" t="str">
        <f>TRIM(Funde_observations_osservazioni!AQ439)</f>
        <v/>
      </c>
      <c r="I436" t="str">
        <f>TRIM(Funde_observations_osservazioni!AR439)</f>
        <v/>
      </c>
      <c r="J436" t="str">
        <f>TRIM(Funde_observations_osservazioni!AS439)</f>
        <v/>
      </c>
      <c r="K436" t="str">
        <f>IFERROR(VLOOKUP(Funde_observations_osservazioni!E439,Table31_Praezis[], 2, FALSE)&amp;"", "")</f>
        <v/>
      </c>
      <c r="L436" t="str">
        <f>TRIM(Funde_observations_osservazioni!AT439)</f>
        <v/>
      </c>
      <c r="M436" t="str">
        <f>TRIM(Funde_observations_osservazioni!F439)</f>
        <v/>
      </c>
      <c r="N436" t="str">
        <f>TRIM(Funde_observations_osservazioni!G439)</f>
        <v/>
      </c>
      <c r="O436" t="str">
        <f>TRIM(Funde_observations_osservazioni!H439)</f>
        <v/>
      </c>
      <c r="P436" s="161" t="str">
        <f>IF(Funde_observations_osservazioni!I439=0, "", TEXT(Funde_observations_osservazioni!I439,"dd/mm/yyyy"))</f>
        <v/>
      </c>
      <c r="Q436" t="str">
        <f>IFERROR(VLOOKUP(Funde_observations_osservazioni!J439,Table32_Datkante[],2,FALSE)&amp;"",  "")</f>
        <v/>
      </c>
      <c r="R436" t="str">
        <f>Funde_observations_osservazioni!K439&amp;""</f>
        <v/>
      </c>
      <c r="S436" t="str">
        <f>Funde_observations_osservazioni!L439&amp;""</f>
        <v/>
      </c>
      <c r="T436" t="str">
        <f>Funde_observations_osservazioni!N439&amp;""</f>
        <v/>
      </c>
      <c r="U436" t="str">
        <f>Funde_observations_osservazioni!O439&amp;""</f>
        <v/>
      </c>
      <c r="V436" t="str">
        <f>Funde_observations_osservazioni!P439&amp;""</f>
        <v/>
      </c>
      <c r="W436" t="str">
        <f ca="1">IFERROR(VLOOKUP(Funde_observations_osservazioni!V439,Table30_Delarze[],2,FALSE)&amp;"", "")</f>
        <v/>
      </c>
      <c r="X436" t="str">
        <f>IFERROR(VLOOKUP(Funde_observations_osservazioni!R439,Table6_Subgrob[],2,FALSE)&amp;"","")</f>
        <v/>
      </c>
      <c r="Y436" t="str">
        <f>IFERROR(VLOOKUP(Funde_observations_osservazioni!S439,#REF!,2,FALSE)&amp;"", "")</f>
        <v/>
      </c>
      <c r="Z436" t="str">
        <f ca="1">IFERROR(VLOOKUP(Funde_observations_osservazioni!W439,Table245_Host_tree[],2,FALSE)&amp;"", "")</f>
        <v/>
      </c>
      <c r="AA436" t="str">
        <f>TRIM(Funde_observations_osservazioni!X439)</f>
        <v/>
      </c>
      <c r="AB436" t="str">
        <f>TRIM(Funde_observations_osservazioni!Y439)</f>
        <v/>
      </c>
      <c r="AC436" t="str">
        <f ca="1">IFERROR(VLOOKUP(Funde_observations_osservazioni!T439,Holzabgr_mapping,2,FALSE)&amp;"", "")</f>
        <v/>
      </c>
      <c r="AD436" t="str">
        <f ca="1">IFERROR(VLOOKUP(Funde_observations_osservazioni!U439,Holzqual_mapping,2,FALSE)&amp;"", "")</f>
        <v/>
      </c>
      <c r="AE436" t="str">
        <f ca="1">IFERROR(VLOOKUP(Funde_observations_osservazioni!Z439,Table24_Near_tree[],2,FALSE)&amp;"", "")</f>
        <v/>
      </c>
      <c r="AF436" t="str">
        <f ca="1">IFERROR(VLOOKUP(Funde_observations_osservazioni!AA439,Table24_Near_tree[],2,FALSE)&amp;"", "")</f>
        <v/>
      </c>
      <c r="AG436" t="str">
        <f ca="1">IFERROR(VLOOKUP(Funde_observations_osservazioni!AB439,Table24_Near_tree[],2,FALSE)&amp;"", "")</f>
        <v/>
      </c>
      <c r="AH436" t="str">
        <f ca="1">IFERROR(VLOOKUP(Funde_observations_osservazioni!AC439,Anzfrk_mapping,2,FALSE)&amp;"", "")</f>
        <v/>
      </c>
      <c r="AI436" t="str">
        <f ca="1">IFERROR(VLOOKUP(Funde_observations_osservazioni!AD439,Sex_stage_mapping,2,FALSE)&amp;"", "")</f>
        <v/>
      </c>
      <c r="AJ436" t="str">
        <f ca="1">IFERROR(VLOOKUP(Funde_observations_osservazioni!AE439,Rust_spore_type_mapping,2,FALSE)&amp;"", "")</f>
        <v/>
      </c>
      <c r="AK436" t="str">
        <f>TRIM(Funde_observations_osservazioni!AU439)</f>
        <v/>
      </c>
      <c r="AL436" t="str">
        <f>TRIM( Funde_observations_osservazioni!AH439)</f>
        <v/>
      </c>
      <c r="AM436" t="str">
        <f>TRIM(Funde_observations_osservazioni!AI439)</f>
        <v/>
      </c>
      <c r="AN436" t="str">
        <f ca="1">IFERROR(VLOOKUP(Funde_observations_osservazioni!AG439,Table28_Herbaria[],2,FALSE)&amp;"", "")</f>
        <v/>
      </c>
      <c r="AO436" t="str">
        <f ca="1">IFERROR(VLOOKUP(Funde_observations_osservazioni!AF439,Beleg_mapping,2,FALSE)&amp;"","")</f>
        <v/>
      </c>
      <c r="AP436" t="str">
        <f>IFERROR(VLOOKUP(Funde_observations_osservazioni!AJ439,Tabelle10_literature[],2,FALSE)&amp;"", "")</f>
        <v/>
      </c>
      <c r="AQ436" t="str">
        <f>TRIM(Funde_observations_osservazioni!AV439)</f>
        <v/>
      </c>
      <c r="AR436" t="str">
        <f ca="1">IFERROR(VLOOKUP(Funde_observations_osservazioni!AK439,Rest_mapping,2,0)&amp;"","")</f>
        <v/>
      </c>
      <c r="AS436" t="str">
        <f ca="1">IFERROR(VLOOKUP(Funde_observations_osservazioni!AL439,Oeff_privat_mapping,2,0)&amp;"","")</f>
        <v/>
      </c>
      <c r="AT436" t="str">
        <f ca="1">IFERROR(VLOOKUP(Funde_observations_osservazioni!AM439,Namen_pub_mapping,2,0)&amp;"","")</f>
        <v/>
      </c>
    </row>
    <row r="437" spans="2:46" x14ac:dyDescent="0.45">
      <c r="B437" t="str">
        <f>TRIM(Funde_observations_osservazioni!B440)</f>
        <v/>
      </c>
      <c r="C437" t="str">
        <f>TRIM(Funde_observations_osservazioni!C440)</f>
        <v/>
      </c>
      <c r="D437" t="str">
        <f>TRIM(Funde_observations_osservazioni!D440)</f>
        <v/>
      </c>
      <c r="E437" t="str">
        <f>TRIM(Funde_observations_osservazioni!AN440)</f>
        <v/>
      </c>
      <c r="F437" t="str">
        <f>TRIM(Funde_observations_osservazioni!AO440)</f>
        <v/>
      </c>
      <c r="G437" t="str">
        <f>TRIM(Funde_observations_osservazioni!AP440)</f>
        <v/>
      </c>
      <c r="H437" t="str">
        <f>TRIM(Funde_observations_osservazioni!AQ440)</f>
        <v/>
      </c>
      <c r="I437" t="str">
        <f>TRIM(Funde_observations_osservazioni!AR440)</f>
        <v/>
      </c>
      <c r="J437" t="str">
        <f>TRIM(Funde_observations_osservazioni!AS440)</f>
        <v/>
      </c>
      <c r="K437" t="str">
        <f>IFERROR(VLOOKUP(Funde_observations_osservazioni!E440,Table31_Praezis[], 2, FALSE)&amp;"", "")</f>
        <v/>
      </c>
      <c r="L437" t="str">
        <f>TRIM(Funde_observations_osservazioni!AT440)</f>
        <v/>
      </c>
      <c r="M437" t="str">
        <f>TRIM(Funde_observations_osservazioni!F440)</f>
        <v/>
      </c>
      <c r="N437" t="str">
        <f>TRIM(Funde_observations_osservazioni!G440)</f>
        <v/>
      </c>
      <c r="O437" t="str">
        <f>TRIM(Funde_observations_osservazioni!H440)</f>
        <v/>
      </c>
      <c r="P437" s="161" t="str">
        <f>IF(Funde_observations_osservazioni!I440=0, "", TEXT(Funde_observations_osservazioni!I440,"dd/mm/yyyy"))</f>
        <v/>
      </c>
      <c r="Q437" t="str">
        <f>IFERROR(VLOOKUP(Funde_observations_osservazioni!J440,Table32_Datkante[],2,FALSE)&amp;"",  "")</f>
        <v/>
      </c>
      <c r="R437" t="str">
        <f>Funde_observations_osservazioni!K440&amp;""</f>
        <v/>
      </c>
      <c r="S437" t="str">
        <f>Funde_observations_osservazioni!L440&amp;""</f>
        <v/>
      </c>
      <c r="T437" t="str">
        <f>Funde_observations_osservazioni!N440&amp;""</f>
        <v/>
      </c>
      <c r="U437" t="str">
        <f>Funde_observations_osservazioni!O440&amp;""</f>
        <v/>
      </c>
      <c r="V437" t="str">
        <f>Funde_observations_osservazioni!P440&amp;""</f>
        <v/>
      </c>
      <c r="W437" t="str">
        <f ca="1">IFERROR(VLOOKUP(Funde_observations_osservazioni!V440,Table30_Delarze[],2,FALSE)&amp;"", "")</f>
        <v/>
      </c>
      <c r="X437" t="str">
        <f>IFERROR(VLOOKUP(Funde_observations_osservazioni!R440,Table6_Subgrob[],2,FALSE)&amp;"","")</f>
        <v/>
      </c>
      <c r="Y437" t="str">
        <f>IFERROR(VLOOKUP(Funde_observations_osservazioni!S440,#REF!,2,FALSE)&amp;"", "")</f>
        <v/>
      </c>
      <c r="Z437" t="str">
        <f ca="1">IFERROR(VLOOKUP(Funde_observations_osservazioni!W440,Table245_Host_tree[],2,FALSE)&amp;"", "")</f>
        <v/>
      </c>
      <c r="AA437" t="str">
        <f>TRIM(Funde_observations_osservazioni!X440)</f>
        <v/>
      </c>
      <c r="AB437" t="str">
        <f>TRIM(Funde_observations_osservazioni!Y440)</f>
        <v/>
      </c>
      <c r="AC437" t="str">
        <f ca="1">IFERROR(VLOOKUP(Funde_observations_osservazioni!T440,Holzabgr_mapping,2,FALSE)&amp;"", "")</f>
        <v/>
      </c>
      <c r="AD437" t="str">
        <f ca="1">IFERROR(VLOOKUP(Funde_observations_osservazioni!U440,Holzqual_mapping,2,FALSE)&amp;"", "")</f>
        <v/>
      </c>
      <c r="AE437" t="str">
        <f ca="1">IFERROR(VLOOKUP(Funde_observations_osservazioni!Z440,Table24_Near_tree[],2,FALSE)&amp;"", "")</f>
        <v/>
      </c>
      <c r="AF437" t="str">
        <f ca="1">IFERROR(VLOOKUP(Funde_observations_osservazioni!AA440,Table24_Near_tree[],2,FALSE)&amp;"", "")</f>
        <v/>
      </c>
      <c r="AG437" t="str">
        <f ca="1">IFERROR(VLOOKUP(Funde_observations_osservazioni!AB440,Table24_Near_tree[],2,FALSE)&amp;"", "")</f>
        <v/>
      </c>
      <c r="AH437" t="str">
        <f ca="1">IFERROR(VLOOKUP(Funde_observations_osservazioni!AC440,Anzfrk_mapping,2,FALSE)&amp;"", "")</f>
        <v/>
      </c>
      <c r="AI437" t="str">
        <f ca="1">IFERROR(VLOOKUP(Funde_observations_osservazioni!AD440,Sex_stage_mapping,2,FALSE)&amp;"", "")</f>
        <v/>
      </c>
      <c r="AJ437" t="str">
        <f ca="1">IFERROR(VLOOKUP(Funde_observations_osservazioni!AE440,Rust_spore_type_mapping,2,FALSE)&amp;"", "")</f>
        <v/>
      </c>
      <c r="AK437" t="str">
        <f>TRIM(Funde_observations_osservazioni!AU440)</f>
        <v/>
      </c>
      <c r="AL437" t="str">
        <f>TRIM( Funde_observations_osservazioni!AH440)</f>
        <v/>
      </c>
      <c r="AM437" t="str">
        <f>TRIM(Funde_observations_osservazioni!AI440)</f>
        <v/>
      </c>
      <c r="AN437" t="str">
        <f ca="1">IFERROR(VLOOKUP(Funde_observations_osservazioni!AG440,Table28_Herbaria[],2,FALSE)&amp;"", "")</f>
        <v/>
      </c>
      <c r="AO437" t="str">
        <f ca="1">IFERROR(VLOOKUP(Funde_observations_osservazioni!AF440,Beleg_mapping,2,FALSE)&amp;"","")</f>
        <v/>
      </c>
      <c r="AP437" t="str">
        <f>IFERROR(VLOOKUP(Funde_observations_osservazioni!AJ440,Tabelle10_literature[],2,FALSE)&amp;"", "")</f>
        <v/>
      </c>
      <c r="AQ437" t="str">
        <f>TRIM(Funde_observations_osservazioni!AV440)</f>
        <v/>
      </c>
      <c r="AR437" t="str">
        <f ca="1">IFERROR(VLOOKUP(Funde_observations_osservazioni!AK440,Rest_mapping,2,0)&amp;"","")</f>
        <v/>
      </c>
      <c r="AS437" t="str">
        <f ca="1">IFERROR(VLOOKUP(Funde_observations_osservazioni!AL440,Oeff_privat_mapping,2,0)&amp;"","")</f>
        <v/>
      </c>
      <c r="AT437" t="str">
        <f ca="1">IFERROR(VLOOKUP(Funde_observations_osservazioni!AM440,Namen_pub_mapping,2,0)&amp;"","")</f>
        <v/>
      </c>
    </row>
    <row r="438" spans="2:46" x14ac:dyDescent="0.45">
      <c r="B438" t="str">
        <f>TRIM(Funde_observations_osservazioni!B441)</f>
        <v/>
      </c>
      <c r="C438" t="str">
        <f>TRIM(Funde_observations_osservazioni!C441)</f>
        <v/>
      </c>
      <c r="D438" t="str">
        <f>TRIM(Funde_observations_osservazioni!D441)</f>
        <v/>
      </c>
      <c r="E438" t="str">
        <f>TRIM(Funde_observations_osservazioni!AN441)</f>
        <v/>
      </c>
      <c r="F438" t="str">
        <f>TRIM(Funde_observations_osservazioni!AO441)</f>
        <v/>
      </c>
      <c r="G438" t="str">
        <f>TRIM(Funde_observations_osservazioni!AP441)</f>
        <v/>
      </c>
      <c r="H438" t="str">
        <f>TRIM(Funde_observations_osservazioni!AQ441)</f>
        <v/>
      </c>
      <c r="I438" t="str">
        <f>TRIM(Funde_observations_osservazioni!AR441)</f>
        <v/>
      </c>
      <c r="J438" t="str">
        <f>TRIM(Funde_observations_osservazioni!AS441)</f>
        <v/>
      </c>
      <c r="K438" t="str">
        <f>IFERROR(VLOOKUP(Funde_observations_osservazioni!E441,Table31_Praezis[], 2, FALSE)&amp;"", "")</f>
        <v/>
      </c>
      <c r="L438" t="str">
        <f>TRIM(Funde_observations_osservazioni!AT441)</f>
        <v/>
      </c>
      <c r="M438" t="str">
        <f>TRIM(Funde_observations_osservazioni!F441)</f>
        <v/>
      </c>
      <c r="N438" t="str">
        <f>TRIM(Funde_observations_osservazioni!G441)</f>
        <v/>
      </c>
      <c r="O438" t="str">
        <f>TRIM(Funde_observations_osservazioni!H441)</f>
        <v/>
      </c>
      <c r="P438" s="161" t="str">
        <f>IF(Funde_observations_osservazioni!I441=0, "", TEXT(Funde_observations_osservazioni!I441,"dd/mm/yyyy"))</f>
        <v/>
      </c>
      <c r="Q438" t="str">
        <f>IFERROR(VLOOKUP(Funde_observations_osservazioni!J441,Table32_Datkante[],2,FALSE)&amp;"",  "")</f>
        <v/>
      </c>
      <c r="R438" t="str">
        <f>Funde_observations_osservazioni!K441&amp;""</f>
        <v/>
      </c>
      <c r="S438" t="str">
        <f>Funde_observations_osservazioni!L441&amp;""</f>
        <v/>
      </c>
      <c r="T438" t="str">
        <f>Funde_observations_osservazioni!N441&amp;""</f>
        <v/>
      </c>
      <c r="U438" t="str">
        <f>Funde_observations_osservazioni!O441&amp;""</f>
        <v/>
      </c>
      <c r="V438" t="str">
        <f>Funde_observations_osservazioni!P441&amp;""</f>
        <v/>
      </c>
      <c r="W438" t="str">
        <f ca="1">IFERROR(VLOOKUP(Funde_observations_osservazioni!V441,Table30_Delarze[],2,FALSE)&amp;"", "")</f>
        <v/>
      </c>
      <c r="X438" t="str">
        <f>IFERROR(VLOOKUP(Funde_observations_osservazioni!R441,Table6_Subgrob[],2,FALSE)&amp;"","")</f>
        <v/>
      </c>
      <c r="Y438" t="str">
        <f>IFERROR(VLOOKUP(Funde_observations_osservazioni!S441,#REF!,2,FALSE)&amp;"", "")</f>
        <v/>
      </c>
      <c r="Z438" t="str">
        <f ca="1">IFERROR(VLOOKUP(Funde_observations_osservazioni!W441,Table245_Host_tree[],2,FALSE)&amp;"", "")</f>
        <v/>
      </c>
      <c r="AA438" t="str">
        <f>TRIM(Funde_observations_osservazioni!X441)</f>
        <v/>
      </c>
      <c r="AB438" t="str">
        <f>TRIM(Funde_observations_osservazioni!Y441)</f>
        <v/>
      </c>
      <c r="AC438" t="str">
        <f ca="1">IFERROR(VLOOKUP(Funde_observations_osservazioni!T441,Holzabgr_mapping,2,FALSE)&amp;"", "")</f>
        <v/>
      </c>
      <c r="AD438" t="str">
        <f ca="1">IFERROR(VLOOKUP(Funde_observations_osservazioni!U441,Holzqual_mapping,2,FALSE)&amp;"", "")</f>
        <v/>
      </c>
      <c r="AE438" t="str">
        <f ca="1">IFERROR(VLOOKUP(Funde_observations_osservazioni!Z441,Table24_Near_tree[],2,FALSE)&amp;"", "")</f>
        <v/>
      </c>
      <c r="AF438" t="str">
        <f ca="1">IFERROR(VLOOKUP(Funde_observations_osservazioni!AA441,Table24_Near_tree[],2,FALSE)&amp;"", "")</f>
        <v/>
      </c>
      <c r="AG438" t="str">
        <f ca="1">IFERROR(VLOOKUP(Funde_observations_osservazioni!AB441,Table24_Near_tree[],2,FALSE)&amp;"", "")</f>
        <v/>
      </c>
      <c r="AH438" t="str">
        <f ca="1">IFERROR(VLOOKUP(Funde_observations_osservazioni!AC441,Anzfrk_mapping,2,FALSE)&amp;"", "")</f>
        <v/>
      </c>
      <c r="AI438" t="str">
        <f ca="1">IFERROR(VLOOKUP(Funde_observations_osservazioni!AD441,Sex_stage_mapping,2,FALSE)&amp;"", "")</f>
        <v/>
      </c>
      <c r="AJ438" t="str">
        <f ca="1">IFERROR(VLOOKUP(Funde_observations_osservazioni!AE441,Rust_spore_type_mapping,2,FALSE)&amp;"", "")</f>
        <v/>
      </c>
      <c r="AK438" t="str">
        <f>TRIM(Funde_observations_osservazioni!AU441)</f>
        <v/>
      </c>
      <c r="AL438" t="str">
        <f>TRIM( Funde_observations_osservazioni!AH441)</f>
        <v/>
      </c>
      <c r="AM438" t="str">
        <f>TRIM(Funde_observations_osservazioni!AI441)</f>
        <v/>
      </c>
      <c r="AN438" t="str">
        <f ca="1">IFERROR(VLOOKUP(Funde_observations_osservazioni!AG441,Table28_Herbaria[],2,FALSE)&amp;"", "")</f>
        <v/>
      </c>
      <c r="AO438" t="str">
        <f ca="1">IFERROR(VLOOKUP(Funde_observations_osservazioni!AF441,Beleg_mapping,2,FALSE)&amp;"","")</f>
        <v/>
      </c>
      <c r="AP438" t="str">
        <f>IFERROR(VLOOKUP(Funde_observations_osservazioni!AJ441,Tabelle10_literature[],2,FALSE)&amp;"", "")</f>
        <v/>
      </c>
      <c r="AQ438" t="str">
        <f>TRIM(Funde_observations_osservazioni!AV441)</f>
        <v/>
      </c>
      <c r="AR438" t="str">
        <f ca="1">IFERROR(VLOOKUP(Funde_observations_osservazioni!AK441,Rest_mapping,2,0)&amp;"","")</f>
        <v/>
      </c>
      <c r="AS438" t="str">
        <f ca="1">IFERROR(VLOOKUP(Funde_observations_osservazioni!AL441,Oeff_privat_mapping,2,0)&amp;"","")</f>
        <v/>
      </c>
      <c r="AT438" t="str">
        <f ca="1">IFERROR(VLOOKUP(Funde_observations_osservazioni!AM441,Namen_pub_mapping,2,0)&amp;"","")</f>
        <v/>
      </c>
    </row>
    <row r="439" spans="2:46" x14ac:dyDescent="0.45">
      <c r="B439" t="str">
        <f>TRIM(Funde_observations_osservazioni!B442)</f>
        <v/>
      </c>
      <c r="C439" t="str">
        <f>TRIM(Funde_observations_osservazioni!C442)</f>
        <v/>
      </c>
      <c r="D439" t="str">
        <f>TRIM(Funde_observations_osservazioni!D442)</f>
        <v/>
      </c>
      <c r="E439" t="str">
        <f>TRIM(Funde_observations_osservazioni!AN442)</f>
        <v/>
      </c>
      <c r="F439" t="str">
        <f>TRIM(Funde_observations_osservazioni!AO442)</f>
        <v/>
      </c>
      <c r="G439" t="str">
        <f>TRIM(Funde_observations_osservazioni!AP442)</f>
        <v/>
      </c>
      <c r="H439" t="str">
        <f>TRIM(Funde_observations_osservazioni!AQ442)</f>
        <v/>
      </c>
      <c r="I439" t="str">
        <f>TRIM(Funde_observations_osservazioni!AR442)</f>
        <v/>
      </c>
      <c r="J439" t="str">
        <f>TRIM(Funde_observations_osservazioni!AS442)</f>
        <v/>
      </c>
      <c r="K439" t="str">
        <f>IFERROR(VLOOKUP(Funde_observations_osservazioni!E442,Table31_Praezis[], 2, FALSE)&amp;"", "")</f>
        <v/>
      </c>
      <c r="L439" t="str">
        <f>TRIM(Funde_observations_osservazioni!AT442)</f>
        <v/>
      </c>
      <c r="M439" t="str">
        <f>TRIM(Funde_observations_osservazioni!F442)</f>
        <v/>
      </c>
      <c r="N439" t="str">
        <f>TRIM(Funde_observations_osservazioni!G442)</f>
        <v/>
      </c>
      <c r="O439" t="str">
        <f>TRIM(Funde_observations_osservazioni!H442)</f>
        <v/>
      </c>
      <c r="P439" s="161" t="str">
        <f>IF(Funde_observations_osservazioni!I442=0, "", TEXT(Funde_observations_osservazioni!I442,"dd/mm/yyyy"))</f>
        <v/>
      </c>
      <c r="Q439" t="str">
        <f>IFERROR(VLOOKUP(Funde_observations_osservazioni!J442,Table32_Datkante[],2,FALSE)&amp;"",  "")</f>
        <v/>
      </c>
      <c r="R439" t="str">
        <f>Funde_observations_osservazioni!K442&amp;""</f>
        <v/>
      </c>
      <c r="S439" t="str">
        <f>Funde_observations_osservazioni!L442&amp;""</f>
        <v/>
      </c>
      <c r="T439" t="str">
        <f>Funde_observations_osservazioni!N442&amp;""</f>
        <v/>
      </c>
      <c r="U439" t="str">
        <f>Funde_observations_osservazioni!O442&amp;""</f>
        <v/>
      </c>
      <c r="V439" t="str">
        <f>Funde_observations_osservazioni!P442&amp;""</f>
        <v/>
      </c>
      <c r="W439" t="str">
        <f ca="1">IFERROR(VLOOKUP(Funde_observations_osservazioni!V442,Table30_Delarze[],2,FALSE)&amp;"", "")</f>
        <v/>
      </c>
      <c r="X439" t="str">
        <f>IFERROR(VLOOKUP(Funde_observations_osservazioni!R442,Table6_Subgrob[],2,FALSE)&amp;"","")</f>
        <v/>
      </c>
      <c r="Y439" t="str">
        <f>IFERROR(VLOOKUP(Funde_observations_osservazioni!S442,#REF!,2,FALSE)&amp;"", "")</f>
        <v/>
      </c>
      <c r="Z439" t="str">
        <f ca="1">IFERROR(VLOOKUP(Funde_observations_osservazioni!W442,Table245_Host_tree[],2,FALSE)&amp;"", "")</f>
        <v/>
      </c>
      <c r="AA439" t="str">
        <f>TRIM(Funde_observations_osservazioni!X442)</f>
        <v/>
      </c>
      <c r="AB439" t="str">
        <f>TRIM(Funde_observations_osservazioni!Y442)</f>
        <v/>
      </c>
      <c r="AC439" t="str">
        <f ca="1">IFERROR(VLOOKUP(Funde_observations_osservazioni!T442,Holzabgr_mapping,2,FALSE)&amp;"", "")</f>
        <v/>
      </c>
      <c r="AD439" t="str">
        <f ca="1">IFERROR(VLOOKUP(Funde_observations_osservazioni!U442,Holzqual_mapping,2,FALSE)&amp;"", "")</f>
        <v/>
      </c>
      <c r="AE439" t="str">
        <f ca="1">IFERROR(VLOOKUP(Funde_observations_osservazioni!Z442,Table24_Near_tree[],2,FALSE)&amp;"", "")</f>
        <v/>
      </c>
      <c r="AF439" t="str">
        <f ca="1">IFERROR(VLOOKUP(Funde_observations_osservazioni!AA442,Table24_Near_tree[],2,FALSE)&amp;"", "")</f>
        <v/>
      </c>
      <c r="AG439" t="str">
        <f ca="1">IFERROR(VLOOKUP(Funde_observations_osservazioni!AB442,Table24_Near_tree[],2,FALSE)&amp;"", "")</f>
        <v/>
      </c>
      <c r="AH439" t="str">
        <f ca="1">IFERROR(VLOOKUP(Funde_observations_osservazioni!AC442,Anzfrk_mapping,2,FALSE)&amp;"", "")</f>
        <v/>
      </c>
      <c r="AI439" t="str">
        <f ca="1">IFERROR(VLOOKUP(Funde_observations_osservazioni!AD442,Sex_stage_mapping,2,FALSE)&amp;"", "")</f>
        <v/>
      </c>
      <c r="AJ439" t="str">
        <f ca="1">IFERROR(VLOOKUP(Funde_observations_osservazioni!AE442,Rust_spore_type_mapping,2,FALSE)&amp;"", "")</f>
        <v/>
      </c>
      <c r="AK439" t="str">
        <f>TRIM(Funde_observations_osservazioni!AU442)</f>
        <v/>
      </c>
      <c r="AL439" t="str">
        <f>TRIM( Funde_observations_osservazioni!AH442)</f>
        <v/>
      </c>
      <c r="AM439" t="str">
        <f>TRIM(Funde_observations_osservazioni!AI442)</f>
        <v/>
      </c>
      <c r="AN439" t="str">
        <f ca="1">IFERROR(VLOOKUP(Funde_observations_osservazioni!AG442,Table28_Herbaria[],2,FALSE)&amp;"", "")</f>
        <v/>
      </c>
      <c r="AO439" t="str">
        <f ca="1">IFERROR(VLOOKUP(Funde_observations_osservazioni!AF442,Beleg_mapping,2,FALSE)&amp;"","")</f>
        <v/>
      </c>
      <c r="AP439" t="str">
        <f>IFERROR(VLOOKUP(Funde_observations_osservazioni!AJ442,Tabelle10_literature[],2,FALSE)&amp;"", "")</f>
        <v/>
      </c>
      <c r="AQ439" t="str">
        <f>TRIM(Funde_observations_osservazioni!AV442)</f>
        <v/>
      </c>
      <c r="AR439" t="str">
        <f ca="1">IFERROR(VLOOKUP(Funde_observations_osservazioni!AK442,Rest_mapping,2,0)&amp;"","")</f>
        <v/>
      </c>
      <c r="AS439" t="str">
        <f ca="1">IFERROR(VLOOKUP(Funde_observations_osservazioni!AL442,Oeff_privat_mapping,2,0)&amp;"","")</f>
        <v/>
      </c>
      <c r="AT439" t="str">
        <f ca="1">IFERROR(VLOOKUP(Funde_observations_osservazioni!AM442,Namen_pub_mapping,2,0)&amp;"","")</f>
        <v/>
      </c>
    </row>
    <row r="440" spans="2:46" x14ac:dyDescent="0.45">
      <c r="B440" t="str">
        <f>TRIM(Funde_observations_osservazioni!B443)</f>
        <v/>
      </c>
      <c r="C440" t="str">
        <f>TRIM(Funde_observations_osservazioni!C443)</f>
        <v/>
      </c>
      <c r="D440" t="str">
        <f>TRIM(Funde_observations_osservazioni!D443)</f>
        <v/>
      </c>
      <c r="E440" t="str">
        <f>TRIM(Funde_observations_osservazioni!AN443)</f>
        <v/>
      </c>
      <c r="F440" t="str">
        <f>TRIM(Funde_observations_osservazioni!AO443)</f>
        <v/>
      </c>
      <c r="G440" t="str">
        <f>TRIM(Funde_observations_osservazioni!AP443)</f>
        <v/>
      </c>
      <c r="H440" t="str">
        <f>TRIM(Funde_observations_osservazioni!AQ443)</f>
        <v/>
      </c>
      <c r="I440" t="str">
        <f>TRIM(Funde_observations_osservazioni!AR443)</f>
        <v/>
      </c>
      <c r="J440" t="str">
        <f>TRIM(Funde_observations_osservazioni!AS443)</f>
        <v/>
      </c>
      <c r="K440" t="str">
        <f>IFERROR(VLOOKUP(Funde_observations_osservazioni!E443,Table31_Praezis[], 2, FALSE)&amp;"", "")</f>
        <v/>
      </c>
      <c r="L440" t="str">
        <f>TRIM(Funde_observations_osservazioni!AT443)</f>
        <v/>
      </c>
      <c r="M440" t="str">
        <f>TRIM(Funde_observations_osservazioni!F443)</f>
        <v/>
      </c>
      <c r="N440" t="str">
        <f>TRIM(Funde_observations_osservazioni!G443)</f>
        <v/>
      </c>
      <c r="O440" t="str">
        <f>TRIM(Funde_observations_osservazioni!H443)</f>
        <v/>
      </c>
      <c r="P440" s="161" t="str">
        <f>IF(Funde_observations_osservazioni!I443=0, "", TEXT(Funde_observations_osservazioni!I443,"dd/mm/yyyy"))</f>
        <v/>
      </c>
      <c r="Q440" t="str">
        <f>IFERROR(VLOOKUP(Funde_observations_osservazioni!J443,Table32_Datkante[],2,FALSE)&amp;"",  "")</f>
        <v/>
      </c>
      <c r="R440" t="str">
        <f>Funde_observations_osservazioni!K443&amp;""</f>
        <v/>
      </c>
      <c r="S440" t="str">
        <f>Funde_observations_osservazioni!L443&amp;""</f>
        <v/>
      </c>
      <c r="T440" t="str">
        <f>Funde_observations_osservazioni!N443&amp;""</f>
        <v/>
      </c>
      <c r="U440" t="str">
        <f>Funde_observations_osservazioni!O443&amp;""</f>
        <v/>
      </c>
      <c r="V440" t="str">
        <f>Funde_observations_osservazioni!P443&amp;""</f>
        <v/>
      </c>
      <c r="W440" t="str">
        <f ca="1">IFERROR(VLOOKUP(Funde_observations_osservazioni!V443,Table30_Delarze[],2,FALSE)&amp;"", "")</f>
        <v/>
      </c>
      <c r="X440" t="str">
        <f>IFERROR(VLOOKUP(Funde_observations_osservazioni!R443,Table6_Subgrob[],2,FALSE)&amp;"","")</f>
        <v/>
      </c>
      <c r="Y440" t="str">
        <f>IFERROR(VLOOKUP(Funde_observations_osservazioni!S443,#REF!,2,FALSE)&amp;"", "")</f>
        <v/>
      </c>
      <c r="Z440" t="str">
        <f ca="1">IFERROR(VLOOKUP(Funde_observations_osservazioni!W443,Table245_Host_tree[],2,FALSE)&amp;"", "")</f>
        <v/>
      </c>
      <c r="AA440" t="str">
        <f>TRIM(Funde_observations_osservazioni!X443)</f>
        <v/>
      </c>
      <c r="AB440" t="str">
        <f>TRIM(Funde_observations_osservazioni!Y443)</f>
        <v/>
      </c>
      <c r="AC440" t="str">
        <f ca="1">IFERROR(VLOOKUP(Funde_observations_osservazioni!T443,Holzabgr_mapping,2,FALSE)&amp;"", "")</f>
        <v/>
      </c>
      <c r="AD440" t="str">
        <f ca="1">IFERROR(VLOOKUP(Funde_observations_osservazioni!U443,Holzqual_mapping,2,FALSE)&amp;"", "")</f>
        <v/>
      </c>
      <c r="AE440" t="str">
        <f ca="1">IFERROR(VLOOKUP(Funde_observations_osservazioni!Z443,Table24_Near_tree[],2,FALSE)&amp;"", "")</f>
        <v/>
      </c>
      <c r="AF440" t="str">
        <f ca="1">IFERROR(VLOOKUP(Funde_observations_osservazioni!AA443,Table24_Near_tree[],2,FALSE)&amp;"", "")</f>
        <v/>
      </c>
      <c r="AG440" t="str">
        <f ca="1">IFERROR(VLOOKUP(Funde_observations_osservazioni!AB443,Table24_Near_tree[],2,FALSE)&amp;"", "")</f>
        <v/>
      </c>
      <c r="AH440" t="str">
        <f ca="1">IFERROR(VLOOKUP(Funde_observations_osservazioni!AC443,Anzfrk_mapping,2,FALSE)&amp;"", "")</f>
        <v/>
      </c>
      <c r="AI440" t="str">
        <f ca="1">IFERROR(VLOOKUP(Funde_observations_osservazioni!AD443,Sex_stage_mapping,2,FALSE)&amp;"", "")</f>
        <v/>
      </c>
      <c r="AJ440" t="str">
        <f ca="1">IFERROR(VLOOKUP(Funde_observations_osservazioni!AE443,Rust_spore_type_mapping,2,FALSE)&amp;"", "")</f>
        <v/>
      </c>
      <c r="AK440" t="str">
        <f>TRIM(Funde_observations_osservazioni!AU443)</f>
        <v/>
      </c>
      <c r="AL440" t="str">
        <f>TRIM( Funde_observations_osservazioni!AH443)</f>
        <v/>
      </c>
      <c r="AM440" t="str">
        <f>TRIM(Funde_observations_osservazioni!AI443)</f>
        <v/>
      </c>
      <c r="AN440" t="str">
        <f ca="1">IFERROR(VLOOKUP(Funde_observations_osservazioni!AG443,Table28_Herbaria[],2,FALSE)&amp;"", "")</f>
        <v/>
      </c>
      <c r="AO440" t="str">
        <f ca="1">IFERROR(VLOOKUP(Funde_observations_osservazioni!AF443,Beleg_mapping,2,FALSE)&amp;"","")</f>
        <v/>
      </c>
      <c r="AP440" t="str">
        <f>IFERROR(VLOOKUP(Funde_observations_osservazioni!AJ443,Tabelle10_literature[],2,FALSE)&amp;"", "")</f>
        <v/>
      </c>
      <c r="AQ440" t="str">
        <f>TRIM(Funde_observations_osservazioni!AV443)</f>
        <v/>
      </c>
      <c r="AR440" t="str">
        <f ca="1">IFERROR(VLOOKUP(Funde_observations_osservazioni!AK443,Rest_mapping,2,0)&amp;"","")</f>
        <v/>
      </c>
      <c r="AS440" t="str">
        <f ca="1">IFERROR(VLOOKUP(Funde_observations_osservazioni!AL443,Oeff_privat_mapping,2,0)&amp;"","")</f>
        <v/>
      </c>
      <c r="AT440" t="str">
        <f ca="1">IFERROR(VLOOKUP(Funde_observations_osservazioni!AM443,Namen_pub_mapping,2,0)&amp;"","")</f>
        <v/>
      </c>
    </row>
    <row r="441" spans="2:46" x14ac:dyDescent="0.45">
      <c r="B441" t="str">
        <f>TRIM(Funde_observations_osservazioni!B444)</f>
        <v/>
      </c>
      <c r="C441" t="str">
        <f>TRIM(Funde_observations_osservazioni!C444)</f>
        <v/>
      </c>
      <c r="D441" t="str">
        <f>TRIM(Funde_observations_osservazioni!D444)</f>
        <v/>
      </c>
      <c r="E441" t="str">
        <f>TRIM(Funde_observations_osservazioni!AN444)</f>
        <v/>
      </c>
      <c r="F441" t="str">
        <f>TRIM(Funde_observations_osservazioni!AO444)</f>
        <v/>
      </c>
      <c r="G441" t="str">
        <f>TRIM(Funde_observations_osservazioni!AP444)</f>
        <v/>
      </c>
      <c r="H441" t="str">
        <f>TRIM(Funde_observations_osservazioni!AQ444)</f>
        <v/>
      </c>
      <c r="I441" t="str">
        <f>TRIM(Funde_observations_osservazioni!AR444)</f>
        <v/>
      </c>
      <c r="J441" t="str">
        <f>TRIM(Funde_observations_osservazioni!AS444)</f>
        <v/>
      </c>
      <c r="K441" t="str">
        <f>IFERROR(VLOOKUP(Funde_observations_osservazioni!E444,Table31_Praezis[], 2, FALSE)&amp;"", "")</f>
        <v/>
      </c>
      <c r="L441" t="str">
        <f>TRIM(Funde_observations_osservazioni!AT444)</f>
        <v/>
      </c>
      <c r="M441" t="str">
        <f>TRIM(Funde_observations_osservazioni!F444)</f>
        <v/>
      </c>
      <c r="N441" t="str">
        <f>TRIM(Funde_observations_osservazioni!G444)</f>
        <v/>
      </c>
      <c r="O441" t="str">
        <f>TRIM(Funde_observations_osservazioni!H444)</f>
        <v/>
      </c>
      <c r="P441" s="161" t="str">
        <f>IF(Funde_observations_osservazioni!I444=0, "", TEXT(Funde_observations_osservazioni!I444,"dd/mm/yyyy"))</f>
        <v/>
      </c>
      <c r="Q441" t="str">
        <f>IFERROR(VLOOKUP(Funde_observations_osservazioni!J444,Table32_Datkante[],2,FALSE)&amp;"",  "")</f>
        <v/>
      </c>
      <c r="R441" t="str">
        <f>Funde_observations_osservazioni!K444&amp;""</f>
        <v/>
      </c>
      <c r="S441" t="str">
        <f>Funde_observations_osservazioni!L444&amp;""</f>
        <v/>
      </c>
      <c r="T441" t="str">
        <f>Funde_observations_osservazioni!N444&amp;""</f>
        <v/>
      </c>
      <c r="U441" t="str">
        <f>Funde_observations_osservazioni!O444&amp;""</f>
        <v/>
      </c>
      <c r="V441" t="str">
        <f>Funde_observations_osservazioni!P444&amp;""</f>
        <v/>
      </c>
      <c r="W441" t="str">
        <f ca="1">IFERROR(VLOOKUP(Funde_observations_osservazioni!V444,Table30_Delarze[],2,FALSE)&amp;"", "")</f>
        <v/>
      </c>
      <c r="X441" t="str">
        <f>IFERROR(VLOOKUP(Funde_observations_osservazioni!R444,Table6_Subgrob[],2,FALSE)&amp;"","")</f>
        <v/>
      </c>
      <c r="Y441" t="str">
        <f>IFERROR(VLOOKUP(Funde_observations_osservazioni!S444,#REF!,2,FALSE)&amp;"", "")</f>
        <v/>
      </c>
      <c r="Z441" t="str">
        <f ca="1">IFERROR(VLOOKUP(Funde_observations_osservazioni!W444,Table245_Host_tree[],2,FALSE)&amp;"", "")</f>
        <v/>
      </c>
      <c r="AA441" t="str">
        <f>TRIM(Funde_observations_osservazioni!X444)</f>
        <v/>
      </c>
      <c r="AB441" t="str">
        <f>TRIM(Funde_observations_osservazioni!Y444)</f>
        <v/>
      </c>
      <c r="AC441" t="str">
        <f ca="1">IFERROR(VLOOKUP(Funde_observations_osservazioni!T444,Holzabgr_mapping,2,FALSE)&amp;"", "")</f>
        <v/>
      </c>
      <c r="AD441" t="str">
        <f ca="1">IFERROR(VLOOKUP(Funde_observations_osservazioni!U444,Holzqual_mapping,2,FALSE)&amp;"", "")</f>
        <v/>
      </c>
      <c r="AE441" t="str">
        <f ca="1">IFERROR(VLOOKUP(Funde_observations_osservazioni!Z444,Table24_Near_tree[],2,FALSE)&amp;"", "")</f>
        <v/>
      </c>
      <c r="AF441" t="str">
        <f ca="1">IFERROR(VLOOKUP(Funde_observations_osservazioni!AA444,Table24_Near_tree[],2,FALSE)&amp;"", "")</f>
        <v/>
      </c>
      <c r="AG441" t="str">
        <f ca="1">IFERROR(VLOOKUP(Funde_observations_osservazioni!AB444,Table24_Near_tree[],2,FALSE)&amp;"", "")</f>
        <v/>
      </c>
      <c r="AH441" t="str">
        <f ca="1">IFERROR(VLOOKUP(Funde_observations_osservazioni!AC444,Anzfrk_mapping,2,FALSE)&amp;"", "")</f>
        <v/>
      </c>
      <c r="AI441" t="str">
        <f ca="1">IFERROR(VLOOKUP(Funde_observations_osservazioni!AD444,Sex_stage_mapping,2,FALSE)&amp;"", "")</f>
        <v/>
      </c>
      <c r="AJ441" t="str">
        <f ca="1">IFERROR(VLOOKUP(Funde_observations_osservazioni!AE444,Rust_spore_type_mapping,2,FALSE)&amp;"", "")</f>
        <v/>
      </c>
      <c r="AK441" t="str">
        <f>TRIM(Funde_observations_osservazioni!AU444)</f>
        <v/>
      </c>
      <c r="AL441" t="str">
        <f>TRIM( Funde_observations_osservazioni!AH444)</f>
        <v/>
      </c>
      <c r="AM441" t="str">
        <f>TRIM(Funde_observations_osservazioni!AI444)</f>
        <v/>
      </c>
      <c r="AN441" t="str">
        <f ca="1">IFERROR(VLOOKUP(Funde_observations_osservazioni!AG444,Table28_Herbaria[],2,FALSE)&amp;"", "")</f>
        <v/>
      </c>
      <c r="AO441" t="str">
        <f ca="1">IFERROR(VLOOKUP(Funde_observations_osservazioni!AF444,Beleg_mapping,2,FALSE)&amp;"","")</f>
        <v/>
      </c>
      <c r="AP441" t="str">
        <f>IFERROR(VLOOKUP(Funde_observations_osservazioni!AJ444,Tabelle10_literature[],2,FALSE)&amp;"", "")</f>
        <v/>
      </c>
      <c r="AQ441" t="str">
        <f>TRIM(Funde_observations_osservazioni!AV444)</f>
        <v/>
      </c>
      <c r="AR441" t="str">
        <f ca="1">IFERROR(VLOOKUP(Funde_observations_osservazioni!AK444,Rest_mapping,2,0)&amp;"","")</f>
        <v/>
      </c>
      <c r="AS441" t="str">
        <f ca="1">IFERROR(VLOOKUP(Funde_observations_osservazioni!AL444,Oeff_privat_mapping,2,0)&amp;"","")</f>
        <v/>
      </c>
      <c r="AT441" t="str">
        <f ca="1">IFERROR(VLOOKUP(Funde_observations_osservazioni!AM444,Namen_pub_mapping,2,0)&amp;"","")</f>
        <v/>
      </c>
    </row>
    <row r="442" spans="2:46" x14ac:dyDescent="0.45">
      <c r="B442" t="str">
        <f>TRIM(Funde_observations_osservazioni!B445)</f>
        <v/>
      </c>
      <c r="C442" t="str">
        <f>TRIM(Funde_observations_osservazioni!C445)</f>
        <v/>
      </c>
      <c r="D442" t="str">
        <f>TRIM(Funde_observations_osservazioni!D445)</f>
        <v/>
      </c>
      <c r="E442" t="str">
        <f>TRIM(Funde_observations_osservazioni!AN445)</f>
        <v/>
      </c>
      <c r="F442" t="str">
        <f>TRIM(Funde_observations_osservazioni!AO445)</f>
        <v/>
      </c>
      <c r="G442" t="str">
        <f>TRIM(Funde_observations_osservazioni!AP445)</f>
        <v/>
      </c>
      <c r="H442" t="str">
        <f>TRIM(Funde_observations_osservazioni!AQ445)</f>
        <v/>
      </c>
      <c r="I442" t="str">
        <f>TRIM(Funde_observations_osservazioni!AR445)</f>
        <v/>
      </c>
      <c r="J442" t="str">
        <f>TRIM(Funde_observations_osservazioni!AS445)</f>
        <v/>
      </c>
      <c r="K442" t="str">
        <f>IFERROR(VLOOKUP(Funde_observations_osservazioni!E445,Table31_Praezis[], 2, FALSE)&amp;"", "")</f>
        <v/>
      </c>
      <c r="L442" t="str">
        <f>TRIM(Funde_observations_osservazioni!AT445)</f>
        <v/>
      </c>
      <c r="M442" t="str">
        <f>TRIM(Funde_observations_osservazioni!F445)</f>
        <v/>
      </c>
      <c r="N442" t="str">
        <f>TRIM(Funde_observations_osservazioni!G445)</f>
        <v/>
      </c>
      <c r="O442" t="str">
        <f>TRIM(Funde_observations_osservazioni!H445)</f>
        <v/>
      </c>
      <c r="P442" s="161" t="str">
        <f>IF(Funde_observations_osservazioni!I445=0, "", TEXT(Funde_observations_osservazioni!I445,"dd/mm/yyyy"))</f>
        <v/>
      </c>
      <c r="Q442" t="str">
        <f>IFERROR(VLOOKUP(Funde_observations_osservazioni!J445,Table32_Datkante[],2,FALSE)&amp;"",  "")</f>
        <v/>
      </c>
      <c r="R442" t="str">
        <f>Funde_observations_osservazioni!K445&amp;""</f>
        <v/>
      </c>
      <c r="S442" t="str">
        <f>Funde_observations_osservazioni!L445&amp;""</f>
        <v/>
      </c>
      <c r="T442" t="str">
        <f>Funde_observations_osservazioni!N445&amp;""</f>
        <v/>
      </c>
      <c r="U442" t="str">
        <f>Funde_observations_osservazioni!O445&amp;""</f>
        <v/>
      </c>
      <c r="V442" t="str">
        <f>Funde_observations_osservazioni!P445&amp;""</f>
        <v/>
      </c>
      <c r="W442" t="str">
        <f ca="1">IFERROR(VLOOKUP(Funde_observations_osservazioni!V445,Table30_Delarze[],2,FALSE)&amp;"", "")</f>
        <v/>
      </c>
      <c r="X442" t="str">
        <f>IFERROR(VLOOKUP(Funde_observations_osservazioni!R445,Table6_Subgrob[],2,FALSE)&amp;"","")</f>
        <v/>
      </c>
      <c r="Y442" t="str">
        <f>IFERROR(VLOOKUP(Funde_observations_osservazioni!S445,#REF!,2,FALSE)&amp;"", "")</f>
        <v/>
      </c>
      <c r="Z442" t="str">
        <f ca="1">IFERROR(VLOOKUP(Funde_observations_osservazioni!W445,Table245_Host_tree[],2,FALSE)&amp;"", "")</f>
        <v/>
      </c>
      <c r="AA442" t="str">
        <f>TRIM(Funde_observations_osservazioni!X445)</f>
        <v/>
      </c>
      <c r="AB442" t="str">
        <f>TRIM(Funde_observations_osservazioni!Y445)</f>
        <v/>
      </c>
      <c r="AC442" t="str">
        <f ca="1">IFERROR(VLOOKUP(Funde_observations_osservazioni!T445,Holzabgr_mapping,2,FALSE)&amp;"", "")</f>
        <v/>
      </c>
      <c r="AD442" t="str">
        <f ca="1">IFERROR(VLOOKUP(Funde_observations_osservazioni!U445,Holzqual_mapping,2,FALSE)&amp;"", "")</f>
        <v/>
      </c>
      <c r="AE442" t="str">
        <f ca="1">IFERROR(VLOOKUP(Funde_observations_osservazioni!Z445,Table24_Near_tree[],2,FALSE)&amp;"", "")</f>
        <v/>
      </c>
      <c r="AF442" t="str">
        <f ca="1">IFERROR(VLOOKUP(Funde_observations_osservazioni!AA445,Table24_Near_tree[],2,FALSE)&amp;"", "")</f>
        <v/>
      </c>
      <c r="AG442" t="str">
        <f ca="1">IFERROR(VLOOKUP(Funde_observations_osservazioni!AB445,Table24_Near_tree[],2,FALSE)&amp;"", "")</f>
        <v/>
      </c>
      <c r="AH442" t="str">
        <f ca="1">IFERROR(VLOOKUP(Funde_observations_osservazioni!AC445,Anzfrk_mapping,2,FALSE)&amp;"", "")</f>
        <v/>
      </c>
      <c r="AI442" t="str">
        <f ca="1">IFERROR(VLOOKUP(Funde_observations_osservazioni!AD445,Sex_stage_mapping,2,FALSE)&amp;"", "")</f>
        <v/>
      </c>
      <c r="AJ442" t="str">
        <f ca="1">IFERROR(VLOOKUP(Funde_observations_osservazioni!AE445,Rust_spore_type_mapping,2,FALSE)&amp;"", "")</f>
        <v/>
      </c>
      <c r="AK442" t="str">
        <f>TRIM(Funde_observations_osservazioni!AU445)</f>
        <v/>
      </c>
      <c r="AL442" t="str">
        <f>TRIM( Funde_observations_osservazioni!AH445)</f>
        <v/>
      </c>
      <c r="AM442" t="str">
        <f>TRIM(Funde_observations_osservazioni!AI445)</f>
        <v/>
      </c>
      <c r="AN442" t="str">
        <f ca="1">IFERROR(VLOOKUP(Funde_observations_osservazioni!AG445,Table28_Herbaria[],2,FALSE)&amp;"", "")</f>
        <v/>
      </c>
      <c r="AO442" t="str">
        <f ca="1">IFERROR(VLOOKUP(Funde_observations_osservazioni!AF445,Beleg_mapping,2,FALSE)&amp;"","")</f>
        <v/>
      </c>
      <c r="AP442" t="str">
        <f>IFERROR(VLOOKUP(Funde_observations_osservazioni!AJ445,Tabelle10_literature[],2,FALSE)&amp;"", "")</f>
        <v/>
      </c>
      <c r="AQ442" t="str">
        <f>TRIM(Funde_observations_osservazioni!AV445)</f>
        <v/>
      </c>
      <c r="AR442" t="str">
        <f ca="1">IFERROR(VLOOKUP(Funde_observations_osservazioni!AK445,Rest_mapping,2,0)&amp;"","")</f>
        <v/>
      </c>
      <c r="AS442" t="str">
        <f ca="1">IFERROR(VLOOKUP(Funde_observations_osservazioni!AL445,Oeff_privat_mapping,2,0)&amp;"","")</f>
        <v/>
      </c>
      <c r="AT442" t="str">
        <f ca="1">IFERROR(VLOOKUP(Funde_observations_osservazioni!AM445,Namen_pub_mapping,2,0)&amp;"","")</f>
        <v/>
      </c>
    </row>
    <row r="443" spans="2:46" x14ac:dyDescent="0.45">
      <c r="B443" t="str">
        <f>TRIM(Funde_observations_osservazioni!B446)</f>
        <v/>
      </c>
      <c r="C443" t="str">
        <f>TRIM(Funde_observations_osservazioni!C446)</f>
        <v/>
      </c>
      <c r="D443" t="str">
        <f>TRIM(Funde_observations_osservazioni!D446)</f>
        <v/>
      </c>
      <c r="E443" t="str">
        <f>TRIM(Funde_observations_osservazioni!AN446)</f>
        <v/>
      </c>
      <c r="F443" t="str">
        <f>TRIM(Funde_observations_osservazioni!AO446)</f>
        <v/>
      </c>
      <c r="G443" t="str">
        <f>TRIM(Funde_observations_osservazioni!AP446)</f>
        <v/>
      </c>
      <c r="H443" t="str">
        <f>TRIM(Funde_observations_osservazioni!AQ446)</f>
        <v/>
      </c>
      <c r="I443" t="str">
        <f>TRIM(Funde_observations_osservazioni!AR446)</f>
        <v/>
      </c>
      <c r="J443" t="str">
        <f>TRIM(Funde_observations_osservazioni!AS446)</f>
        <v/>
      </c>
      <c r="K443" t="str">
        <f>IFERROR(VLOOKUP(Funde_observations_osservazioni!E446,Table31_Praezis[], 2, FALSE)&amp;"", "")</f>
        <v/>
      </c>
      <c r="L443" t="str">
        <f>TRIM(Funde_observations_osservazioni!AT446)</f>
        <v/>
      </c>
      <c r="M443" t="str">
        <f>TRIM(Funde_observations_osservazioni!F446)</f>
        <v/>
      </c>
      <c r="N443" t="str">
        <f>TRIM(Funde_observations_osservazioni!G446)</f>
        <v/>
      </c>
      <c r="O443" t="str">
        <f>TRIM(Funde_observations_osservazioni!H446)</f>
        <v/>
      </c>
      <c r="P443" s="161" t="str">
        <f>IF(Funde_observations_osservazioni!I446=0, "", TEXT(Funde_observations_osservazioni!I446,"dd/mm/yyyy"))</f>
        <v/>
      </c>
      <c r="Q443" t="str">
        <f>IFERROR(VLOOKUP(Funde_observations_osservazioni!J446,Table32_Datkante[],2,FALSE)&amp;"",  "")</f>
        <v/>
      </c>
      <c r="R443" t="str">
        <f>Funde_observations_osservazioni!K446&amp;""</f>
        <v/>
      </c>
      <c r="S443" t="str">
        <f>Funde_observations_osservazioni!L446&amp;""</f>
        <v/>
      </c>
      <c r="T443" t="str">
        <f>Funde_observations_osservazioni!N446&amp;""</f>
        <v/>
      </c>
      <c r="U443" t="str">
        <f>Funde_observations_osservazioni!O446&amp;""</f>
        <v/>
      </c>
      <c r="V443" t="str">
        <f>Funde_observations_osservazioni!P446&amp;""</f>
        <v/>
      </c>
      <c r="W443" t="str">
        <f ca="1">IFERROR(VLOOKUP(Funde_observations_osservazioni!V446,Table30_Delarze[],2,FALSE)&amp;"", "")</f>
        <v/>
      </c>
      <c r="X443" t="str">
        <f>IFERROR(VLOOKUP(Funde_observations_osservazioni!R446,Table6_Subgrob[],2,FALSE)&amp;"","")</f>
        <v/>
      </c>
      <c r="Y443" t="str">
        <f>IFERROR(VLOOKUP(Funde_observations_osservazioni!S446,#REF!,2,FALSE)&amp;"", "")</f>
        <v/>
      </c>
      <c r="Z443" t="str">
        <f ca="1">IFERROR(VLOOKUP(Funde_observations_osservazioni!W446,Table245_Host_tree[],2,FALSE)&amp;"", "")</f>
        <v/>
      </c>
      <c r="AA443" t="str">
        <f>TRIM(Funde_observations_osservazioni!X446)</f>
        <v/>
      </c>
      <c r="AB443" t="str">
        <f>TRIM(Funde_observations_osservazioni!Y446)</f>
        <v/>
      </c>
      <c r="AC443" t="str">
        <f ca="1">IFERROR(VLOOKUP(Funde_observations_osservazioni!T446,Holzabgr_mapping,2,FALSE)&amp;"", "")</f>
        <v/>
      </c>
      <c r="AD443" t="str">
        <f ca="1">IFERROR(VLOOKUP(Funde_observations_osservazioni!U446,Holzqual_mapping,2,FALSE)&amp;"", "")</f>
        <v/>
      </c>
      <c r="AE443" t="str">
        <f ca="1">IFERROR(VLOOKUP(Funde_observations_osservazioni!Z446,Table24_Near_tree[],2,FALSE)&amp;"", "")</f>
        <v/>
      </c>
      <c r="AF443" t="str">
        <f ca="1">IFERROR(VLOOKUP(Funde_observations_osservazioni!AA446,Table24_Near_tree[],2,FALSE)&amp;"", "")</f>
        <v/>
      </c>
      <c r="AG443" t="str">
        <f ca="1">IFERROR(VLOOKUP(Funde_observations_osservazioni!AB446,Table24_Near_tree[],2,FALSE)&amp;"", "")</f>
        <v/>
      </c>
      <c r="AH443" t="str">
        <f ca="1">IFERROR(VLOOKUP(Funde_observations_osservazioni!AC446,Anzfrk_mapping,2,FALSE)&amp;"", "")</f>
        <v/>
      </c>
      <c r="AI443" t="str">
        <f ca="1">IFERROR(VLOOKUP(Funde_observations_osservazioni!AD446,Sex_stage_mapping,2,FALSE)&amp;"", "")</f>
        <v/>
      </c>
      <c r="AJ443" t="str">
        <f ca="1">IFERROR(VLOOKUP(Funde_observations_osservazioni!AE446,Rust_spore_type_mapping,2,FALSE)&amp;"", "")</f>
        <v/>
      </c>
      <c r="AK443" t="str">
        <f>TRIM(Funde_observations_osservazioni!AU446)</f>
        <v/>
      </c>
      <c r="AL443" t="str">
        <f>TRIM( Funde_observations_osservazioni!AH446)</f>
        <v/>
      </c>
      <c r="AM443" t="str">
        <f>TRIM(Funde_observations_osservazioni!AI446)</f>
        <v/>
      </c>
      <c r="AN443" t="str">
        <f ca="1">IFERROR(VLOOKUP(Funde_observations_osservazioni!AG446,Table28_Herbaria[],2,FALSE)&amp;"", "")</f>
        <v/>
      </c>
      <c r="AO443" t="str">
        <f ca="1">IFERROR(VLOOKUP(Funde_observations_osservazioni!AF446,Beleg_mapping,2,FALSE)&amp;"","")</f>
        <v/>
      </c>
      <c r="AP443" t="str">
        <f>IFERROR(VLOOKUP(Funde_observations_osservazioni!AJ446,Tabelle10_literature[],2,FALSE)&amp;"", "")</f>
        <v/>
      </c>
      <c r="AQ443" t="str">
        <f>TRIM(Funde_observations_osservazioni!AV446)</f>
        <v/>
      </c>
      <c r="AR443" t="str">
        <f ca="1">IFERROR(VLOOKUP(Funde_observations_osservazioni!AK446,Rest_mapping,2,0)&amp;"","")</f>
        <v/>
      </c>
      <c r="AS443" t="str">
        <f ca="1">IFERROR(VLOOKUP(Funde_observations_osservazioni!AL446,Oeff_privat_mapping,2,0)&amp;"","")</f>
        <v/>
      </c>
      <c r="AT443" t="str">
        <f ca="1">IFERROR(VLOOKUP(Funde_observations_osservazioni!AM446,Namen_pub_mapping,2,0)&amp;"","")</f>
        <v/>
      </c>
    </row>
    <row r="444" spans="2:46" x14ac:dyDescent="0.45">
      <c r="B444" t="str">
        <f>TRIM(Funde_observations_osservazioni!B447)</f>
        <v/>
      </c>
      <c r="C444" t="str">
        <f>TRIM(Funde_observations_osservazioni!C447)</f>
        <v/>
      </c>
      <c r="D444" t="str">
        <f>TRIM(Funde_observations_osservazioni!D447)</f>
        <v/>
      </c>
      <c r="E444" t="str">
        <f>TRIM(Funde_observations_osservazioni!AN447)</f>
        <v/>
      </c>
      <c r="F444" t="str">
        <f>TRIM(Funde_observations_osservazioni!AO447)</f>
        <v/>
      </c>
      <c r="G444" t="str">
        <f>TRIM(Funde_observations_osservazioni!AP447)</f>
        <v/>
      </c>
      <c r="H444" t="str">
        <f>TRIM(Funde_observations_osservazioni!AQ447)</f>
        <v/>
      </c>
      <c r="I444" t="str">
        <f>TRIM(Funde_observations_osservazioni!AR447)</f>
        <v/>
      </c>
      <c r="J444" t="str">
        <f>TRIM(Funde_observations_osservazioni!AS447)</f>
        <v/>
      </c>
      <c r="K444" t="str">
        <f>IFERROR(VLOOKUP(Funde_observations_osservazioni!E447,Table31_Praezis[], 2, FALSE)&amp;"", "")</f>
        <v/>
      </c>
      <c r="L444" t="str">
        <f>TRIM(Funde_observations_osservazioni!AT447)</f>
        <v/>
      </c>
      <c r="M444" t="str">
        <f>TRIM(Funde_observations_osservazioni!F447)</f>
        <v/>
      </c>
      <c r="N444" t="str">
        <f>TRIM(Funde_observations_osservazioni!G447)</f>
        <v/>
      </c>
      <c r="O444" t="str">
        <f>TRIM(Funde_observations_osservazioni!H447)</f>
        <v/>
      </c>
      <c r="P444" s="161" t="str">
        <f>IF(Funde_observations_osservazioni!I447=0, "", TEXT(Funde_observations_osservazioni!I447,"dd/mm/yyyy"))</f>
        <v/>
      </c>
      <c r="Q444" t="str">
        <f>IFERROR(VLOOKUP(Funde_observations_osservazioni!J447,Table32_Datkante[],2,FALSE)&amp;"",  "")</f>
        <v/>
      </c>
      <c r="R444" t="str">
        <f>Funde_observations_osservazioni!K447&amp;""</f>
        <v/>
      </c>
      <c r="S444" t="str">
        <f>Funde_observations_osservazioni!L447&amp;""</f>
        <v/>
      </c>
      <c r="T444" t="str">
        <f>Funde_observations_osservazioni!N447&amp;""</f>
        <v/>
      </c>
      <c r="U444" t="str">
        <f>Funde_observations_osservazioni!O447&amp;""</f>
        <v/>
      </c>
      <c r="V444" t="str">
        <f>Funde_observations_osservazioni!P447&amp;""</f>
        <v/>
      </c>
      <c r="W444" t="str">
        <f ca="1">IFERROR(VLOOKUP(Funde_observations_osservazioni!V447,Table30_Delarze[],2,FALSE)&amp;"", "")</f>
        <v/>
      </c>
      <c r="X444" t="str">
        <f>IFERROR(VLOOKUP(Funde_observations_osservazioni!R447,Table6_Subgrob[],2,FALSE)&amp;"","")</f>
        <v/>
      </c>
      <c r="Y444" t="str">
        <f>IFERROR(VLOOKUP(Funde_observations_osservazioni!S447,#REF!,2,FALSE)&amp;"", "")</f>
        <v/>
      </c>
      <c r="Z444" t="str">
        <f ca="1">IFERROR(VLOOKUP(Funde_observations_osservazioni!W447,Table245_Host_tree[],2,FALSE)&amp;"", "")</f>
        <v/>
      </c>
      <c r="AA444" t="str">
        <f>TRIM(Funde_observations_osservazioni!X447)</f>
        <v/>
      </c>
      <c r="AB444" t="str">
        <f>TRIM(Funde_observations_osservazioni!Y447)</f>
        <v/>
      </c>
      <c r="AC444" t="str">
        <f ca="1">IFERROR(VLOOKUP(Funde_observations_osservazioni!T447,Holzabgr_mapping,2,FALSE)&amp;"", "")</f>
        <v/>
      </c>
      <c r="AD444" t="str">
        <f ca="1">IFERROR(VLOOKUP(Funde_observations_osservazioni!U447,Holzqual_mapping,2,FALSE)&amp;"", "")</f>
        <v/>
      </c>
      <c r="AE444" t="str">
        <f ca="1">IFERROR(VLOOKUP(Funde_observations_osservazioni!Z447,Table24_Near_tree[],2,FALSE)&amp;"", "")</f>
        <v/>
      </c>
      <c r="AF444" t="str">
        <f ca="1">IFERROR(VLOOKUP(Funde_observations_osservazioni!AA447,Table24_Near_tree[],2,FALSE)&amp;"", "")</f>
        <v/>
      </c>
      <c r="AG444" t="str">
        <f ca="1">IFERROR(VLOOKUP(Funde_observations_osservazioni!AB447,Table24_Near_tree[],2,FALSE)&amp;"", "")</f>
        <v/>
      </c>
      <c r="AH444" t="str">
        <f ca="1">IFERROR(VLOOKUP(Funde_observations_osservazioni!AC447,Anzfrk_mapping,2,FALSE)&amp;"", "")</f>
        <v/>
      </c>
      <c r="AI444" t="str">
        <f ca="1">IFERROR(VLOOKUP(Funde_observations_osservazioni!AD447,Sex_stage_mapping,2,FALSE)&amp;"", "")</f>
        <v/>
      </c>
      <c r="AJ444" t="str">
        <f ca="1">IFERROR(VLOOKUP(Funde_observations_osservazioni!AE447,Rust_spore_type_mapping,2,FALSE)&amp;"", "")</f>
        <v/>
      </c>
      <c r="AK444" t="str">
        <f>TRIM(Funde_observations_osservazioni!AU447)</f>
        <v/>
      </c>
      <c r="AL444" t="str">
        <f>TRIM( Funde_observations_osservazioni!AH447)</f>
        <v/>
      </c>
      <c r="AM444" t="str">
        <f>TRIM(Funde_observations_osservazioni!AI447)</f>
        <v/>
      </c>
      <c r="AN444" t="str">
        <f ca="1">IFERROR(VLOOKUP(Funde_observations_osservazioni!AG447,Table28_Herbaria[],2,FALSE)&amp;"", "")</f>
        <v/>
      </c>
      <c r="AO444" t="str">
        <f ca="1">IFERROR(VLOOKUP(Funde_observations_osservazioni!AF447,Beleg_mapping,2,FALSE)&amp;"","")</f>
        <v/>
      </c>
      <c r="AP444" t="str">
        <f>IFERROR(VLOOKUP(Funde_observations_osservazioni!AJ447,Tabelle10_literature[],2,FALSE)&amp;"", "")</f>
        <v/>
      </c>
      <c r="AQ444" t="str">
        <f>TRIM(Funde_observations_osservazioni!AV447)</f>
        <v/>
      </c>
      <c r="AR444" t="str">
        <f ca="1">IFERROR(VLOOKUP(Funde_observations_osservazioni!AK447,Rest_mapping,2,0)&amp;"","")</f>
        <v/>
      </c>
      <c r="AS444" t="str">
        <f ca="1">IFERROR(VLOOKUP(Funde_observations_osservazioni!AL447,Oeff_privat_mapping,2,0)&amp;"","")</f>
        <v/>
      </c>
      <c r="AT444" t="str">
        <f ca="1">IFERROR(VLOOKUP(Funde_observations_osservazioni!AM447,Namen_pub_mapping,2,0)&amp;"","")</f>
        <v/>
      </c>
    </row>
    <row r="445" spans="2:46" x14ac:dyDescent="0.45">
      <c r="B445" t="str">
        <f>TRIM(Funde_observations_osservazioni!B448)</f>
        <v/>
      </c>
      <c r="C445" t="str">
        <f>TRIM(Funde_observations_osservazioni!C448)</f>
        <v/>
      </c>
      <c r="D445" t="str">
        <f>TRIM(Funde_observations_osservazioni!D448)</f>
        <v/>
      </c>
      <c r="E445" t="str">
        <f>TRIM(Funde_observations_osservazioni!AN448)</f>
        <v/>
      </c>
      <c r="F445" t="str">
        <f>TRIM(Funde_observations_osservazioni!AO448)</f>
        <v/>
      </c>
      <c r="G445" t="str">
        <f>TRIM(Funde_observations_osservazioni!AP448)</f>
        <v/>
      </c>
      <c r="H445" t="str">
        <f>TRIM(Funde_observations_osservazioni!AQ448)</f>
        <v/>
      </c>
      <c r="I445" t="str">
        <f>TRIM(Funde_observations_osservazioni!AR448)</f>
        <v/>
      </c>
      <c r="J445" t="str">
        <f>TRIM(Funde_observations_osservazioni!AS448)</f>
        <v/>
      </c>
      <c r="K445" t="str">
        <f>IFERROR(VLOOKUP(Funde_observations_osservazioni!E448,Table31_Praezis[], 2, FALSE)&amp;"", "")</f>
        <v/>
      </c>
      <c r="L445" t="str">
        <f>TRIM(Funde_observations_osservazioni!AT448)</f>
        <v/>
      </c>
      <c r="M445" t="str">
        <f>TRIM(Funde_observations_osservazioni!F448)</f>
        <v/>
      </c>
      <c r="N445" t="str">
        <f>TRIM(Funde_observations_osservazioni!G448)</f>
        <v/>
      </c>
      <c r="O445" t="str">
        <f>TRIM(Funde_observations_osservazioni!H448)</f>
        <v/>
      </c>
      <c r="P445" s="161" t="str">
        <f>IF(Funde_observations_osservazioni!I448=0, "", TEXT(Funde_observations_osservazioni!I448,"dd/mm/yyyy"))</f>
        <v/>
      </c>
      <c r="Q445" t="str">
        <f>IFERROR(VLOOKUP(Funde_observations_osservazioni!J448,Table32_Datkante[],2,FALSE)&amp;"",  "")</f>
        <v/>
      </c>
      <c r="R445" t="str">
        <f>Funde_observations_osservazioni!K448&amp;""</f>
        <v/>
      </c>
      <c r="S445" t="str">
        <f>Funde_observations_osservazioni!L448&amp;""</f>
        <v/>
      </c>
      <c r="T445" t="str">
        <f>Funde_observations_osservazioni!N448&amp;""</f>
        <v/>
      </c>
      <c r="U445" t="str">
        <f>Funde_observations_osservazioni!O448&amp;""</f>
        <v/>
      </c>
      <c r="V445" t="str">
        <f>Funde_observations_osservazioni!P448&amp;""</f>
        <v/>
      </c>
      <c r="W445" t="str">
        <f ca="1">IFERROR(VLOOKUP(Funde_observations_osservazioni!V448,Table30_Delarze[],2,FALSE)&amp;"", "")</f>
        <v/>
      </c>
      <c r="X445" t="str">
        <f>IFERROR(VLOOKUP(Funde_observations_osservazioni!R448,Table6_Subgrob[],2,FALSE)&amp;"","")</f>
        <v/>
      </c>
      <c r="Y445" t="str">
        <f>IFERROR(VLOOKUP(Funde_observations_osservazioni!S448,#REF!,2,FALSE)&amp;"", "")</f>
        <v/>
      </c>
      <c r="Z445" t="str">
        <f ca="1">IFERROR(VLOOKUP(Funde_observations_osservazioni!W448,Table245_Host_tree[],2,FALSE)&amp;"", "")</f>
        <v/>
      </c>
      <c r="AA445" t="str">
        <f>TRIM(Funde_observations_osservazioni!X448)</f>
        <v/>
      </c>
      <c r="AB445" t="str">
        <f>TRIM(Funde_observations_osservazioni!Y448)</f>
        <v/>
      </c>
      <c r="AC445" t="str">
        <f ca="1">IFERROR(VLOOKUP(Funde_observations_osservazioni!T448,Holzabgr_mapping,2,FALSE)&amp;"", "")</f>
        <v/>
      </c>
      <c r="AD445" t="str">
        <f ca="1">IFERROR(VLOOKUP(Funde_observations_osservazioni!U448,Holzqual_mapping,2,FALSE)&amp;"", "")</f>
        <v/>
      </c>
      <c r="AE445" t="str">
        <f ca="1">IFERROR(VLOOKUP(Funde_observations_osservazioni!Z448,Table24_Near_tree[],2,FALSE)&amp;"", "")</f>
        <v/>
      </c>
      <c r="AF445" t="str">
        <f ca="1">IFERROR(VLOOKUP(Funde_observations_osservazioni!AA448,Table24_Near_tree[],2,FALSE)&amp;"", "")</f>
        <v/>
      </c>
      <c r="AG445" t="str">
        <f ca="1">IFERROR(VLOOKUP(Funde_observations_osservazioni!AB448,Table24_Near_tree[],2,FALSE)&amp;"", "")</f>
        <v/>
      </c>
      <c r="AH445" t="str">
        <f ca="1">IFERROR(VLOOKUP(Funde_observations_osservazioni!AC448,Anzfrk_mapping,2,FALSE)&amp;"", "")</f>
        <v/>
      </c>
      <c r="AI445" t="str">
        <f ca="1">IFERROR(VLOOKUP(Funde_observations_osservazioni!AD448,Sex_stage_mapping,2,FALSE)&amp;"", "")</f>
        <v/>
      </c>
      <c r="AJ445" t="str">
        <f ca="1">IFERROR(VLOOKUP(Funde_observations_osservazioni!AE448,Rust_spore_type_mapping,2,FALSE)&amp;"", "")</f>
        <v/>
      </c>
      <c r="AK445" t="str">
        <f>TRIM(Funde_observations_osservazioni!AU448)</f>
        <v/>
      </c>
      <c r="AL445" t="str">
        <f>TRIM( Funde_observations_osservazioni!AH448)</f>
        <v/>
      </c>
      <c r="AM445" t="str">
        <f>TRIM(Funde_observations_osservazioni!AI448)</f>
        <v/>
      </c>
      <c r="AN445" t="str">
        <f ca="1">IFERROR(VLOOKUP(Funde_observations_osservazioni!AG448,Table28_Herbaria[],2,FALSE)&amp;"", "")</f>
        <v/>
      </c>
      <c r="AO445" t="str">
        <f ca="1">IFERROR(VLOOKUP(Funde_observations_osservazioni!AF448,Beleg_mapping,2,FALSE)&amp;"","")</f>
        <v/>
      </c>
      <c r="AP445" t="str">
        <f>IFERROR(VLOOKUP(Funde_observations_osservazioni!AJ448,Tabelle10_literature[],2,FALSE)&amp;"", "")</f>
        <v/>
      </c>
      <c r="AQ445" t="str">
        <f>TRIM(Funde_observations_osservazioni!AV448)</f>
        <v/>
      </c>
      <c r="AR445" t="str">
        <f ca="1">IFERROR(VLOOKUP(Funde_observations_osservazioni!AK448,Rest_mapping,2,0)&amp;"","")</f>
        <v/>
      </c>
      <c r="AS445" t="str">
        <f ca="1">IFERROR(VLOOKUP(Funde_observations_osservazioni!AL448,Oeff_privat_mapping,2,0)&amp;"","")</f>
        <v/>
      </c>
      <c r="AT445" t="str">
        <f ca="1">IFERROR(VLOOKUP(Funde_observations_osservazioni!AM448,Namen_pub_mapping,2,0)&amp;"","")</f>
        <v/>
      </c>
    </row>
    <row r="446" spans="2:46" x14ac:dyDescent="0.45">
      <c r="B446" t="str">
        <f>TRIM(Funde_observations_osservazioni!B449)</f>
        <v/>
      </c>
      <c r="C446" t="str">
        <f>TRIM(Funde_observations_osservazioni!C449)</f>
        <v/>
      </c>
      <c r="D446" t="str">
        <f>TRIM(Funde_observations_osservazioni!D449)</f>
        <v/>
      </c>
      <c r="E446" t="str">
        <f>TRIM(Funde_observations_osservazioni!AN449)</f>
        <v/>
      </c>
      <c r="F446" t="str">
        <f>TRIM(Funde_observations_osservazioni!AO449)</f>
        <v/>
      </c>
      <c r="G446" t="str">
        <f>TRIM(Funde_observations_osservazioni!AP449)</f>
        <v/>
      </c>
      <c r="H446" t="str">
        <f>TRIM(Funde_observations_osservazioni!AQ449)</f>
        <v/>
      </c>
      <c r="I446" t="str">
        <f>TRIM(Funde_observations_osservazioni!AR449)</f>
        <v/>
      </c>
      <c r="J446" t="str">
        <f>TRIM(Funde_observations_osservazioni!AS449)</f>
        <v/>
      </c>
      <c r="K446" t="str">
        <f>IFERROR(VLOOKUP(Funde_observations_osservazioni!E449,Table31_Praezis[], 2, FALSE)&amp;"", "")</f>
        <v/>
      </c>
      <c r="L446" t="str">
        <f>TRIM(Funde_observations_osservazioni!AT449)</f>
        <v/>
      </c>
      <c r="M446" t="str">
        <f>TRIM(Funde_observations_osservazioni!F449)</f>
        <v/>
      </c>
      <c r="N446" t="str">
        <f>TRIM(Funde_observations_osservazioni!G449)</f>
        <v/>
      </c>
      <c r="O446" t="str">
        <f>TRIM(Funde_observations_osservazioni!H449)</f>
        <v/>
      </c>
      <c r="P446" s="161" t="str">
        <f>IF(Funde_observations_osservazioni!I449=0, "", TEXT(Funde_observations_osservazioni!I449,"dd/mm/yyyy"))</f>
        <v/>
      </c>
      <c r="Q446" t="str">
        <f>IFERROR(VLOOKUP(Funde_observations_osservazioni!J449,Table32_Datkante[],2,FALSE)&amp;"",  "")</f>
        <v/>
      </c>
      <c r="R446" t="str">
        <f>Funde_observations_osservazioni!K449&amp;""</f>
        <v/>
      </c>
      <c r="S446" t="str">
        <f>Funde_observations_osservazioni!L449&amp;""</f>
        <v/>
      </c>
      <c r="T446" t="str">
        <f>Funde_observations_osservazioni!N449&amp;""</f>
        <v/>
      </c>
      <c r="U446" t="str">
        <f>Funde_observations_osservazioni!O449&amp;""</f>
        <v/>
      </c>
      <c r="V446" t="str">
        <f>Funde_observations_osservazioni!P449&amp;""</f>
        <v/>
      </c>
      <c r="W446" t="str">
        <f ca="1">IFERROR(VLOOKUP(Funde_observations_osservazioni!V449,Table30_Delarze[],2,FALSE)&amp;"", "")</f>
        <v/>
      </c>
      <c r="X446" t="str">
        <f>IFERROR(VLOOKUP(Funde_observations_osservazioni!R449,Table6_Subgrob[],2,FALSE)&amp;"","")</f>
        <v/>
      </c>
      <c r="Y446" t="str">
        <f>IFERROR(VLOOKUP(Funde_observations_osservazioni!S449,#REF!,2,FALSE)&amp;"", "")</f>
        <v/>
      </c>
      <c r="Z446" t="str">
        <f ca="1">IFERROR(VLOOKUP(Funde_observations_osservazioni!W449,Table245_Host_tree[],2,FALSE)&amp;"", "")</f>
        <v/>
      </c>
      <c r="AA446" t="str">
        <f>TRIM(Funde_observations_osservazioni!X449)</f>
        <v/>
      </c>
      <c r="AB446" t="str">
        <f>TRIM(Funde_observations_osservazioni!Y449)</f>
        <v/>
      </c>
      <c r="AC446" t="str">
        <f ca="1">IFERROR(VLOOKUP(Funde_observations_osservazioni!T449,Holzabgr_mapping,2,FALSE)&amp;"", "")</f>
        <v/>
      </c>
      <c r="AD446" t="str">
        <f ca="1">IFERROR(VLOOKUP(Funde_observations_osservazioni!U449,Holzqual_mapping,2,FALSE)&amp;"", "")</f>
        <v/>
      </c>
      <c r="AE446" t="str">
        <f ca="1">IFERROR(VLOOKUP(Funde_observations_osservazioni!Z449,Table24_Near_tree[],2,FALSE)&amp;"", "")</f>
        <v/>
      </c>
      <c r="AF446" t="str">
        <f ca="1">IFERROR(VLOOKUP(Funde_observations_osservazioni!AA449,Table24_Near_tree[],2,FALSE)&amp;"", "")</f>
        <v/>
      </c>
      <c r="AG446" t="str">
        <f ca="1">IFERROR(VLOOKUP(Funde_observations_osservazioni!AB449,Table24_Near_tree[],2,FALSE)&amp;"", "")</f>
        <v/>
      </c>
      <c r="AH446" t="str">
        <f ca="1">IFERROR(VLOOKUP(Funde_observations_osservazioni!AC449,Anzfrk_mapping,2,FALSE)&amp;"", "")</f>
        <v/>
      </c>
      <c r="AI446" t="str">
        <f ca="1">IFERROR(VLOOKUP(Funde_observations_osservazioni!AD449,Sex_stage_mapping,2,FALSE)&amp;"", "")</f>
        <v/>
      </c>
      <c r="AJ446" t="str">
        <f ca="1">IFERROR(VLOOKUP(Funde_observations_osservazioni!AE449,Rust_spore_type_mapping,2,FALSE)&amp;"", "")</f>
        <v/>
      </c>
      <c r="AK446" t="str">
        <f>TRIM(Funde_observations_osservazioni!AU449)</f>
        <v/>
      </c>
      <c r="AL446" t="str">
        <f>TRIM( Funde_observations_osservazioni!AH449)</f>
        <v/>
      </c>
      <c r="AM446" t="str">
        <f>TRIM(Funde_observations_osservazioni!AI449)</f>
        <v/>
      </c>
      <c r="AN446" t="str">
        <f ca="1">IFERROR(VLOOKUP(Funde_observations_osservazioni!AG449,Table28_Herbaria[],2,FALSE)&amp;"", "")</f>
        <v/>
      </c>
      <c r="AO446" t="str">
        <f ca="1">IFERROR(VLOOKUP(Funde_observations_osservazioni!AF449,Beleg_mapping,2,FALSE)&amp;"","")</f>
        <v/>
      </c>
      <c r="AP446" t="str">
        <f>IFERROR(VLOOKUP(Funde_observations_osservazioni!AJ449,Tabelle10_literature[],2,FALSE)&amp;"", "")</f>
        <v/>
      </c>
      <c r="AQ446" t="str">
        <f>TRIM(Funde_observations_osservazioni!AV449)</f>
        <v/>
      </c>
      <c r="AR446" t="str">
        <f ca="1">IFERROR(VLOOKUP(Funde_observations_osservazioni!AK449,Rest_mapping,2,0)&amp;"","")</f>
        <v/>
      </c>
      <c r="AS446" t="str">
        <f ca="1">IFERROR(VLOOKUP(Funde_observations_osservazioni!AL449,Oeff_privat_mapping,2,0)&amp;"","")</f>
        <v/>
      </c>
      <c r="AT446" t="str">
        <f ca="1">IFERROR(VLOOKUP(Funde_observations_osservazioni!AM449,Namen_pub_mapping,2,0)&amp;"","")</f>
        <v/>
      </c>
    </row>
    <row r="447" spans="2:46" x14ac:dyDescent="0.45">
      <c r="B447" t="str">
        <f>TRIM(Funde_observations_osservazioni!B450)</f>
        <v/>
      </c>
      <c r="C447" t="str">
        <f>TRIM(Funde_observations_osservazioni!C450)</f>
        <v/>
      </c>
      <c r="D447" t="str">
        <f>TRIM(Funde_observations_osservazioni!D450)</f>
        <v/>
      </c>
      <c r="E447" t="str">
        <f>TRIM(Funde_observations_osservazioni!AN450)</f>
        <v/>
      </c>
      <c r="F447" t="str">
        <f>TRIM(Funde_observations_osservazioni!AO450)</f>
        <v/>
      </c>
      <c r="G447" t="str">
        <f>TRIM(Funde_observations_osservazioni!AP450)</f>
        <v/>
      </c>
      <c r="H447" t="str">
        <f>TRIM(Funde_observations_osservazioni!AQ450)</f>
        <v/>
      </c>
      <c r="I447" t="str">
        <f>TRIM(Funde_observations_osservazioni!AR450)</f>
        <v/>
      </c>
      <c r="J447" t="str">
        <f>TRIM(Funde_observations_osservazioni!AS450)</f>
        <v/>
      </c>
      <c r="K447" t="str">
        <f>IFERROR(VLOOKUP(Funde_observations_osservazioni!E450,Table31_Praezis[], 2, FALSE)&amp;"", "")</f>
        <v/>
      </c>
      <c r="L447" t="str">
        <f>TRIM(Funde_observations_osservazioni!AT450)</f>
        <v/>
      </c>
      <c r="M447" t="str">
        <f>TRIM(Funde_observations_osservazioni!F450)</f>
        <v/>
      </c>
      <c r="N447" t="str">
        <f>TRIM(Funde_observations_osservazioni!G450)</f>
        <v/>
      </c>
      <c r="O447" t="str">
        <f>TRIM(Funde_observations_osservazioni!H450)</f>
        <v/>
      </c>
      <c r="P447" s="161" t="str">
        <f>IF(Funde_observations_osservazioni!I450=0, "", TEXT(Funde_observations_osservazioni!I450,"dd/mm/yyyy"))</f>
        <v/>
      </c>
      <c r="Q447" t="str">
        <f>IFERROR(VLOOKUP(Funde_observations_osservazioni!J450,Table32_Datkante[],2,FALSE)&amp;"",  "")</f>
        <v/>
      </c>
      <c r="R447" t="str">
        <f>Funde_observations_osservazioni!K450&amp;""</f>
        <v/>
      </c>
      <c r="S447" t="str">
        <f>Funde_observations_osservazioni!L450&amp;""</f>
        <v/>
      </c>
      <c r="T447" t="str">
        <f>Funde_observations_osservazioni!N450&amp;""</f>
        <v/>
      </c>
      <c r="U447" t="str">
        <f>Funde_observations_osservazioni!O450&amp;""</f>
        <v/>
      </c>
      <c r="V447" t="str">
        <f>Funde_observations_osservazioni!P450&amp;""</f>
        <v/>
      </c>
      <c r="W447" t="str">
        <f ca="1">IFERROR(VLOOKUP(Funde_observations_osservazioni!V450,Table30_Delarze[],2,FALSE)&amp;"", "")</f>
        <v/>
      </c>
      <c r="X447" t="str">
        <f>IFERROR(VLOOKUP(Funde_observations_osservazioni!R450,Table6_Subgrob[],2,FALSE)&amp;"","")</f>
        <v/>
      </c>
      <c r="Y447" t="str">
        <f>IFERROR(VLOOKUP(Funde_observations_osservazioni!S450,#REF!,2,FALSE)&amp;"", "")</f>
        <v/>
      </c>
      <c r="Z447" t="str">
        <f ca="1">IFERROR(VLOOKUP(Funde_observations_osservazioni!W450,Table245_Host_tree[],2,FALSE)&amp;"", "")</f>
        <v/>
      </c>
      <c r="AA447" t="str">
        <f>TRIM(Funde_observations_osservazioni!X450)</f>
        <v/>
      </c>
      <c r="AB447" t="str">
        <f>TRIM(Funde_observations_osservazioni!Y450)</f>
        <v/>
      </c>
      <c r="AC447" t="str">
        <f ca="1">IFERROR(VLOOKUP(Funde_observations_osservazioni!T450,Holzabgr_mapping,2,FALSE)&amp;"", "")</f>
        <v/>
      </c>
      <c r="AD447" t="str">
        <f ca="1">IFERROR(VLOOKUP(Funde_observations_osservazioni!U450,Holzqual_mapping,2,FALSE)&amp;"", "")</f>
        <v/>
      </c>
      <c r="AE447" t="str">
        <f ca="1">IFERROR(VLOOKUP(Funde_observations_osservazioni!Z450,Table24_Near_tree[],2,FALSE)&amp;"", "")</f>
        <v/>
      </c>
      <c r="AF447" t="str">
        <f ca="1">IFERROR(VLOOKUP(Funde_observations_osservazioni!AA450,Table24_Near_tree[],2,FALSE)&amp;"", "")</f>
        <v/>
      </c>
      <c r="AG447" t="str">
        <f ca="1">IFERROR(VLOOKUP(Funde_observations_osservazioni!AB450,Table24_Near_tree[],2,FALSE)&amp;"", "")</f>
        <v/>
      </c>
      <c r="AH447" t="str">
        <f ca="1">IFERROR(VLOOKUP(Funde_observations_osservazioni!AC450,Anzfrk_mapping,2,FALSE)&amp;"", "")</f>
        <v/>
      </c>
      <c r="AI447" t="str">
        <f ca="1">IFERROR(VLOOKUP(Funde_observations_osservazioni!AD450,Sex_stage_mapping,2,FALSE)&amp;"", "")</f>
        <v/>
      </c>
      <c r="AJ447" t="str">
        <f ca="1">IFERROR(VLOOKUP(Funde_observations_osservazioni!AE450,Rust_spore_type_mapping,2,FALSE)&amp;"", "")</f>
        <v/>
      </c>
      <c r="AK447" t="str">
        <f>TRIM(Funde_observations_osservazioni!AU450)</f>
        <v/>
      </c>
      <c r="AL447" t="str">
        <f>TRIM( Funde_observations_osservazioni!AH450)</f>
        <v/>
      </c>
      <c r="AM447" t="str">
        <f>TRIM(Funde_observations_osservazioni!AI450)</f>
        <v/>
      </c>
      <c r="AN447" t="str">
        <f ca="1">IFERROR(VLOOKUP(Funde_observations_osservazioni!AG450,Table28_Herbaria[],2,FALSE)&amp;"", "")</f>
        <v/>
      </c>
      <c r="AO447" t="str">
        <f ca="1">IFERROR(VLOOKUP(Funde_observations_osservazioni!AF450,Beleg_mapping,2,FALSE)&amp;"","")</f>
        <v/>
      </c>
      <c r="AP447" t="str">
        <f>IFERROR(VLOOKUP(Funde_observations_osservazioni!AJ450,Tabelle10_literature[],2,FALSE)&amp;"", "")</f>
        <v/>
      </c>
      <c r="AQ447" t="str">
        <f>TRIM(Funde_observations_osservazioni!AV450)</f>
        <v/>
      </c>
      <c r="AR447" t="str">
        <f ca="1">IFERROR(VLOOKUP(Funde_observations_osservazioni!AK450,Rest_mapping,2,0)&amp;"","")</f>
        <v/>
      </c>
      <c r="AS447" t="str">
        <f ca="1">IFERROR(VLOOKUP(Funde_observations_osservazioni!AL450,Oeff_privat_mapping,2,0)&amp;"","")</f>
        <v/>
      </c>
      <c r="AT447" t="str">
        <f ca="1">IFERROR(VLOOKUP(Funde_observations_osservazioni!AM450,Namen_pub_mapping,2,0)&amp;"","")</f>
        <v/>
      </c>
    </row>
    <row r="448" spans="2:46" x14ac:dyDescent="0.45">
      <c r="B448" t="str">
        <f>TRIM(Funde_observations_osservazioni!B451)</f>
        <v/>
      </c>
      <c r="C448" t="str">
        <f>TRIM(Funde_observations_osservazioni!C451)</f>
        <v/>
      </c>
      <c r="D448" t="str">
        <f>TRIM(Funde_observations_osservazioni!D451)</f>
        <v/>
      </c>
      <c r="E448" t="str">
        <f>TRIM(Funde_observations_osservazioni!AN451)</f>
        <v/>
      </c>
      <c r="F448" t="str">
        <f>TRIM(Funde_observations_osservazioni!AO451)</f>
        <v/>
      </c>
      <c r="G448" t="str">
        <f>TRIM(Funde_observations_osservazioni!AP451)</f>
        <v/>
      </c>
      <c r="H448" t="str">
        <f>TRIM(Funde_observations_osservazioni!AQ451)</f>
        <v/>
      </c>
      <c r="I448" t="str">
        <f>TRIM(Funde_observations_osservazioni!AR451)</f>
        <v/>
      </c>
      <c r="J448" t="str">
        <f>TRIM(Funde_observations_osservazioni!AS451)</f>
        <v/>
      </c>
      <c r="K448" t="str">
        <f>IFERROR(VLOOKUP(Funde_observations_osservazioni!E451,Table31_Praezis[], 2, FALSE)&amp;"", "")</f>
        <v/>
      </c>
      <c r="L448" t="str">
        <f>TRIM(Funde_observations_osservazioni!AT451)</f>
        <v/>
      </c>
      <c r="M448" t="str">
        <f>TRIM(Funde_observations_osservazioni!F451)</f>
        <v/>
      </c>
      <c r="N448" t="str">
        <f>TRIM(Funde_observations_osservazioni!G451)</f>
        <v/>
      </c>
      <c r="O448" t="str">
        <f>TRIM(Funde_observations_osservazioni!H451)</f>
        <v/>
      </c>
      <c r="P448" s="161" t="str">
        <f>IF(Funde_observations_osservazioni!I451=0, "", TEXT(Funde_observations_osservazioni!I451,"dd/mm/yyyy"))</f>
        <v/>
      </c>
      <c r="Q448" t="str">
        <f>IFERROR(VLOOKUP(Funde_observations_osservazioni!J451,Table32_Datkante[],2,FALSE)&amp;"",  "")</f>
        <v/>
      </c>
      <c r="R448" t="str">
        <f>Funde_observations_osservazioni!K451&amp;""</f>
        <v/>
      </c>
      <c r="S448" t="str">
        <f>Funde_observations_osservazioni!L451&amp;""</f>
        <v/>
      </c>
      <c r="T448" t="str">
        <f>Funde_observations_osservazioni!N451&amp;""</f>
        <v/>
      </c>
      <c r="U448" t="str">
        <f>Funde_observations_osservazioni!O451&amp;""</f>
        <v/>
      </c>
      <c r="V448" t="str">
        <f>Funde_observations_osservazioni!P451&amp;""</f>
        <v/>
      </c>
      <c r="W448" t="str">
        <f ca="1">IFERROR(VLOOKUP(Funde_observations_osservazioni!V451,Table30_Delarze[],2,FALSE)&amp;"", "")</f>
        <v/>
      </c>
      <c r="X448" t="str">
        <f>IFERROR(VLOOKUP(Funde_observations_osservazioni!R451,Table6_Subgrob[],2,FALSE)&amp;"","")</f>
        <v/>
      </c>
      <c r="Y448" t="str">
        <f>IFERROR(VLOOKUP(Funde_observations_osservazioni!S451,#REF!,2,FALSE)&amp;"", "")</f>
        <v/>
      </c>
      <c r="Z448" t="str">
        <f ca="1">IFERROR(VLOOKUP(Funde_observations_osservazioni!W451,Table245_Host_tree[],2,FALSE)&amp;"", "")</f>
        <v/>
      </c>
      <c r="AA448" t="str">
        <f>TRIM(Funde_observations_osservazioni!X451)</f>
        <v/>
      </c>
      <c r="AB448" t="str">
        <f>TRIM(Funde_observations_osservazioni!Y451)</f>
        <v/>
      </c>
      <c r="AC448" t="str">
        <f ca="1">IFERROR(VLOOKUP(Funde_observations_osservazioni!T451,Holzabgr_mapping,2,FALSE)&amp;"", "")</f>
        <v/>
      </c>
      <c r="AD448" t="str">
        <f ca="1">IFERROR(VLOOKUP(Funde_observations_osservazioni!U451,Holzqual_mapping,2,FALSE)&amp;"", "")</f>
        <v/>
      </c>
      <c r="AE448" t="str">
        <f ca="1">IFERROR(VLOOKUP(Funde_observations_osservazioni!Z451,Table24_Near_tree[],2,FALSE)&amp;"", "")</f>
        <v/>
      </c>
      <c r="AF448" t="str">
        <f ca="1">IFERROR(VLOOKUP(Funde_observations_osservazioni!AA451,Table24_Near_tree[],2,FALSE)&amp;"", "")</f>
        <v/>
      </c>
      <c r="AG448" t="str">
        <f ca="1">IFERROR(VLOOKUP(Funde_observations_osservazioni!AB451,Table24_Near_tree[],2,FALSE)&amp;"", "")</f>
        <v/>
      </c>
      <c r="AH448" t="str">
        <f ca="1">IFERROR(VLOOKUP(Funde_observations_osservazioni!AC451,Anzfrk_mapping,2,FALSE)&amp;"", "")</f>
        <v/>
      </c>
      <c r="AI448" t="str">
        <f ca="1">IFERROR(VLOOKUP(Funde_observations_osservazioni!AD451,Sex_stage_mapping,2,FALSE)&amp;"", "")</f>
        <v/>
      </c>
      <c r="AJ448" t="str">
        <f ca="1">IFERROR(VLOOKUP(Funde_observations_osservazioni!AE451,Rust_spore_type_mapping,2,FALSE)&amp;"", "")</f>
        <v/>
      </c>
      <c r="AK448" t="str">
        <f>TRIM(Funde_observations_osservazioni!AU451)</f>
        <v/>
      </c>
      <c r="AL448" t="str">
        <f>TRIM( Funde_observations_osservazioni!AH451)</f>
        <v/>
      </c>
      <c r="AM448" t="str">
        <f>TRIM(Funde_observations_osservazioni!AI451)</f>
        <v/>
      </c>
      <c r="AN448" t="str">
        <f ca="1">IFERROR(VLOOKUP(Funde_observations_osservazioni!AG451,Table28_Herbaria[],2,FALSE)&amp;"", "")</f>
        <v/>
      </c>
      <c r="AO448" t="str">
        <f ca="1">IFERROR(VLOOKUP(Funde_observations_osservazioni!AF451,Beleg_mapping,2,FALSE)&amp;"","")</f>
        <v/>
      </c>
      <c r="AP448" t="str">
        <f>IFERROR(VLOOKUP(Funde_observations_osservazioni!AJ451,Tabelle10_literature[],2,FALSE)&amp;"", "")</f>
        <v/>
      </c>
      <c r="AQ448" t="str">
        <f>TRIM(Funde_observations_osservazioni!AV451)</f>
        <v/>
      </c>
      <c r="AR448" t="str">
        <f ca="1">IFERROR(VLOOKUP(Funde_observations_osservazioni!AK451,Rest_mapping,2,0)&amp;"","")</f>
        <v/>
      </c>
      <c r="AS448" t="str">
        <f ca="1">IFERROR(VLOOKUP(Funde_observations_osservazioni!AL451,Oeff_privat_mapping,2,0)&amp;"","")</f>
        <v/>
      </c>
      <c r="AT448" t="str">
        <f ca="1">IFERROR(VLOOKUP(Funde_observations_osservazioni!AM451,Namen_pub_mapping,2,0)&amp;"","")</f>
        <v/>
      </c>
    </row>
    <row r="449" spans="2:46" x14ac:dyDescent="0.45">
      <c r="B449" t="str">
        <f>TRIM(Funde_observations_osservazioni!B452)</f>
        <v/>
      </c>
      <c r="C449" t="str">
        <f>TRIM(Funde_observations_osservazioni!C452)</f>
        <v/>
      </c>
      <c r="D449" t="str">
        <f>TRIM(Funde_observations_osservazioni!D452)</f>
        <v/>
      </c>
      <c r="E449" t="str">
        <f>TRIM(Funde_observations_osservazioni!AN452)</f>
        <v/>
      </c>
      <c r="F449" t="str">
        <f>TRIM(Funde_observations_osservazioni!AO452)</f>
        <v/>
      </c>
      <c r="G449" t="str">
        <f>TRIM(Funde_observations_osservazioni!AP452)</f>
        <v/>
      </c>
      <c r="H449" t="str">
        <f>TRIM(Funde_observations_osservazioni!AQ452)</f>
        <v/>
      </c>
      <c r="I449" t="str">
        <f>TRIM(Funde_observations_osservazioni!AR452)</f>
        <v/>
      </c>
      <c r="J449" t="str">
        <f>TRIM(Funde_observations_osservazioni!AS452)</f>
        <v/>
      </c>
      <c r="K449" t="str">
        <f>IFERROR(VLOOKUP(Funde_observations_osservazioni!E452,Table31_Praezis[], 2, FALSE)&amp;"", "")</f>
        <v/>
      </c>
      <c r="L449" t="str">
        <f>TRIM(Funde_observations_osservazioni!AT452)</f>
        <v/>
      </c>
      <c r="M449" t="str">
        <f>TRIM(Funde_observations_osservazioni!F452)</f>
        <v/>
      </c>
      <c r="N449" t="str">
        <f>TRIM(Funde_observations_osservazioni!G452)</f>
        <v/>
      </c>
      <c r="O449" t="str">
        <f>TRIM(Funde_observations_osservazioni!H452)</f>
        <v/>
      </c>
      <c r="P449" s="161" t="str">
        <f>IF(Funde_observations_osservazioni!I452=0, "", TEXT(Funde_observations_osservazioni!I452,"dd/mm/yyyy"))</f>
        <v/>
      </c>
      <c r="Q449" t="str">
        <f>IFERROR(VLOOKUP(Funde_observations_osservazioni!J452,Table32_Datkante[],2,FALSE)&amp;"",  "")</f>
        <v/>
      </c>
      <c r="R449" t="str">
        <f>Funde_observations_osservazioni!K452&amp;""</f>
        <v/>
      </c>
      <c r="S449" t="str">
        <f>Funde_observations_osservazioni!L452&amp;""</f>
        <v/>
      </c>
      <c r="T449" t="str">
        <f>Funde_observations_osservazioni!N452&amp;""</f>
        <v/>
      </c>
      <c r="U449" t="str">
        <f>Funde_observations_osservazioni!O452&amp;""</f>
        <v/>
      </c>
      <c r="V449" t="str">
        <f>Funde_observations_osservazioni!P452&amp;""</f>
        <v/>
      </c>
      <c r="W449" t="str">
        <f ca="1">IFERROR(VLOOKUP(Funde_observations_osservazioni!V452,Table30_Delarze[],2,FALSE)&amp;"", "")</f>
        <v/>
      </c>
      <c r="X449" t="str">
        <f>IFERROR(VLOOKUP(Funde_observations_osservazioni!R452,Table6_Subgrob[],2,FALSE)&amp;"","")</f>
        <v/>
      </c>
      <c r="Y449" t="str">
        <f>IFERROR(VLOOKUP(Funde_observations_osservazioni!S452,#REF!,2,FALSE)&amp;"", "")</f>
        <v/>
      </c>
      <c r="Z449" t="str">
        <f ca="1">IFERROR(VLOOKUP(Funde_observations_osservazioni!W452,Table245_Host_tree[],2,FALSE)&amp;"", "")</f>
        <v/>
      </c>
      <c r="AA449" t="str">
        <f>TRIM(Funde_observations_osservazioni!X452)</f>
        <v/>
      </c>
      <c r="AB449" t="str">
        <f>TRIM(Funde_observations_osservazioni!Y452)</f>
        <v/>
      </c>
      <c r="AC449" t="str">
        <f ca="1">IFERROR(VLOOKUP(Funde_observations_osservazioni!T452,Holzabgr_mapping,2,FALSE)&amp;"", "")</f>
        <v/>
      </c>
      <c r="AD449" t="str">
        <f ca="1">IFERROR(VLOOKUP(Funde_observations_osservazioni!U452,Holzqual_mapping,2,FALSE)&amp;"", "")</f>
        <v/>
      </c>
      <c r="AE449" t="str">
        <f ca="1">IFERROR(VLOOKUP(Funde_observations_osservazioni!Z452,Table24_Near_tree[],2,FALSE)&amp;"", "")</f>
        <v/>
      </c>
      <c r="AF449" t="str">
        <f ca="1">IFERROR(VLOOKUP(Funde_observations_osservazioni!AA452,Table24_Near_tree[],2,FALSE)&amp;"", "")</f>
        <v/>
      </c>
      <c r="AG449" t="str">
        <f ca="1">IFERROR(VLOOKUP(Funde_observations_osservazioni!AB452,Table24_Near_tree[],2,FALSE)&amp;"", "")</f>
        <v/>
      </c>
      <c r="AH449" t="str">
        <f ca="1">IFERROR(VLOOKUP(Funde_observations_osservazioni!AC452,Anzfrk_mapping,2,FALSE)&amp;"", "")</f>
        <v/>
      </c>
      <c r="AI449" t="str">
        <f ca="1">IFERROR(VLOOKUP(Funde_observations_osservazioni!AD452,Sex_stage_mapping,2,FALSE)&amp;"", "")</f>
        <v/>
      </c>
      <c r="AJ449" t="str">
        <f ca="1">IFERROR(VLOOKUP(Funde_observations_osservazioni!AE452,Rust_spore_type_mapping,2,FALSE)&amp;"", "")</f>
        <v/>
      </c>
      <c r="AK449" t="str">
        <f>TRIM(Funde_observations_osservazioni!AU452)</f>
        <v/>
      </c>
      <c r="AL449" t="str">
        <f>TRIM( Funde_observations_osservazioni!AH452)</f>
        <v/>
      </c>
      <c r="AM449" t="str">
        <f>TRIM(Funde_observations_osservazioni!AI452)</f>
        <v/>
      </c>
      <c r="AN449" t="str">
        <f ca="1">IFERROR(VLOOKUP(Funde_observations_osservazioni!AG452,Table28_Herbaria[],2,FALSE)&amp;"", "")</f>
        <v/>
      </c>
      <c r="AO449" t="str">
        <f ca="1">IFERROR(VLOOKUP(Funde_observations_osservazioni!AF452,Beleg_mapping,2,FALSE)&amp;"","")</f>
        <v/>
      </c>
      <c r="AP449" t="str">
        <f>IFERROR(VLOOKUP(Funde_observations_osservazioni!AJ452,Tabelle10_literature[],2,FALSE)&amp;"", "")</f>
        <v/>
      </c>
      <c r="AQ449" t="str">
        <f>TRIM(Funde_observations_osservazioni!AV452)</f>
        <v/>
      </c>
      <c r="AR449" t="str">
        <f ca="1">IFERROR(VLOOKUP(Funde_observations_osservazioni!AK452,Rest_mapping,2,0)&amp;"","")</f>
        <v/>
      </c>
      <c r="AS449" t="str">
        <f ca="1">IFERROR(VLOOKUP(Funde_observations_osservazioni!AL452,Oeff_privat_mapping,2,0)&amp;"","")</f>
        <v/>
      </c>
      <c r="AT449" t="str">
        <f ca="1">IFERROR(VLOOKUP(Funde_observations_osservazioni!AM452,Namen_pub_mapping,2,0)&amp;"","")</f>
        <v/>
      </c>
    </row>
    <row r="450" spans="2:46" x14ac:dyDescent="0.45">
      <c r="B450" t="str">
        <f>TRIM(Funde_observations_osservazioni!B453)</f>
        <v/>
      </c>
      <c r="C450" t="str">
        <f>TRIM(Funde_observations_osservazioni!C453)</f>
        <v/>
      </c>
      <c r="D450" t="str">
        <f>TRIM(Funde_observations_osservazioni!D453)</f>
        <v/>
      </c>
      <c r="E450" t="str">
        <f>TRIM(Funde_observations_osservazioni!AN453)</f>
        <v/>
      </c>
      <c r="F450" t="str">
        <f>TRIM(Funde_observations_osservazioni!AO453)</f>
        <v/>
      </c>
      <c r="G450" t="str">
        <f>TRIM(Funde_observations_osservazioni!AP453)</f>
        <v/>
      </c>
      <c r="H450" t="str">
        <f>TRIM(Funde_observations_osservazioni!AQ453)</f>
        <v/>
      </c>
      <c r="I450" t="str">
        <f>TRIM(Funde_observations_osservazioni!AR453)</f>
        <v/>
      </c>
      <c r="J450" t="str">
        <f>TRIM(Funde_observations_osservazioni!AS453)</f>
        <v/>
      </c>
      <c r="K450" t="str">
        <f>IFERROR(VLOOKUP(Funde_observations_osservazioni!E453,Table31_Praezis[], 2, FALSE)&amp;"", "")</f>
        <v/>
      </c>
      <c r="L450" t="str">
        <f>TRIM(Funde_observations_osservazioni!AT453)</f>
        <v/>
      </c>
      <c r="M450" t="str">
        <f>TRIM(Funde_observations_osservazioni!F453)</f>
        <v/>
      </c>
      <c r="N450" t="str">
        <f>TRIM(Funde_observations_osservazioni!G453)</f>
        <v/>
      </c>
      <c r="O450" t="str">
        <f>TRIM(Funde_observations_osservazioni!H453)</f>
        <v/>
      </c>
      <c r="P450" s="161" t="str">
        <f>IF(Funde_observations_osservazioni!I453=0, "", TEXT(Funde_observations_osservazioni!I453,"dd/mm/yyyy"))</f>
        <v/>
      </c>
      <c r="Q450" t="str">
        <f>IFERROR(VLOOKUP(Funde_observations_osservazioni!J453,Table32_Datkante[],2,FALSE)&amp;"",  "")</f>
        <v/>
      </c>
      <c r="R450" t="str">
        <f>Funde_observations_osservazioni!K453&amp;""</f>
        <v/>
      </c>
      <c r="S450" t="str">
        <f>Funde_observations_osservazioni!L453&amp;""</f>
        <v/>
      </c>
      <c r="T450" t="str">
        <f>Funde_observations_osservazioni!N453&amp;""</f>
        <v/>
      </c>
      <c r="U450" t="str">
        <f>Funde_observations_osservazioni!O453&amp;""</f>
        <v/>
      </c>
      <c r="V450" t="str">
        <f>Funde_observations_osservazioni!P453&amp;""</f>
        <v/>
      </c>
      <c r="W450" t="str">
        <f ca="1">IFERROR(VLOOKUP(Funde_observations_osservazioni!V453,Table30_Delarze[],2,FALSE)&amp;"", "")</f>
        <v/>
      </c>
      <c r="X450" t="str">
        <f>IFERROR(VLOOKUP(Funde_observations_osservazioni!R453,Table6_Subgrob[],2,FALSE)&amp;"","")</f>
        <v/>
      </c>
      <c r="Y450" t="str">
        <f>IFERROR(VLOOKUP(Funde_observations_osservazioni!S453,#REF!,2,FALSE)&amp;"", "")</f>
        <v/>
      </c>
      <c r="Z450" t="str">
        <f ca="1">IFERROR(VLOOKUP(Funde_observations_osservazioni!W453,Table245_Host_tree[],2,FALSE)&amp;"", "")</f>
        <v/>
      </c>
      <c r="AA450" t="str">
        <f>TRIM(Funde_observations_osservazioni!X453)</f>
        <v/>
      </c>
      <c r="AB450" t="str">
        <f>TRIM(Funde_observations_osservazioni!Y453)</f>
        <v/>
      </c>
      <c r="AC450" t="str">
        <f ca="1">IFERROR(VLOOKUP(Funde_observations_osservazioni!T453,Holzabgr_mapping,2,FALSE)&amp;"", "")</f>
        <v/>
      </c>
      <c r="AD450" t="str">
        <f ca="1">IFERROR(VLOOKUP(Funde_observations_osservazioni!U453,Holzqual_mapping,2,FALSE)&amp;"", "")</f>
        <v/>
      </c>
      <c r="AE450" t="str">
        <f ca="1">IFERROR(VLOOKUP(Funde_observations_osservazioni!Z453,Table24_Near_tree[],2,FALSE)&amp;"", "")</f>
        <v/>
      </c>
      <c r="AF450" t="str">
        <f ca="1">IFERROR(VLOOKUP(Funde_observations_osservazioni!AA453,Table24_Near_tree[],2,FALSE)&amp;"", "")</f>
        <v/>
      </c>
      <c r="AG450" t="str">
        <f ca="1">IFERROR(VLOOKUP(Funde_observations_osservazioni!AB453,Table24_Near_tree[],2,FALSE)&amp;"", "")</f>
        <v/>
      </c>
      <c r="AH450" t="str">
        <f ca="1">IFERROR(VLOOKUP(Funde_observations_osservazioni!AC453,Anzfrk_mapping,2,FALSE)&amp;"", "")</f>
        <v/>
      </c>
      <c r="AI450" t="str">
        <f ca="1">IFERROR(VLOOKUP(Funde_observations_osservazioni!AD453,Sex_stage_mapping,2,FALSE)&amp;"", "")</f>
        <v/>
      </c>
      <c r="AJ450" t="str">
        <f ca="1">IFERROR(VLOOKUP(Funde_observations_osservazioni!AE453,Rust_spore_type_mapping,2,FALSE)&amp;"", "")</f>
        <v/>
      </c>
      <c r="AK450" t="str">
        <f>TRIM(Funde_observations_osservazioni!AU453)</f>
        <v/>
      </c>
      <c r="AL450" t="str">
        <f>TRIM( Funde_observations_osservazioni!AH453)</f>
        <v/>
      </c>
      <c r="AM450" t="str">
        <f>TRIM(Funde_observations_osservazioni!AI453)</f>
        <v/>
      </c>
      <c r="AN450" t="str">
        <f ca="1">IFERROR(VLOOKUP(Funde_observations_osservazioni!AG453,Table28_Herbaria[],2,FALSE)&amp;"", "")</f>
        <v/>
      </c>
      <c r="AO450" t="str">
        <f ca="1">IFERROR(VLOOKUP(Funde_observations_osservazioni!AF453,Beleg_mapping,2,FALSE)&amp;"","")</f>
        <v/>
      </c>
      <c r="AP450" t="str">
        <f>IFERROR(VLOOKUP(Funde_observations_osservazioni!AJ453,Tabelle10_literature[],2,FALSE)&amp;"", "")</f>
        <v/>
      </c>
      <c r="AQ450" t="str">
        <f>TRIM(Funde_observations_osservazioni!AV453)</f>
        <v/>
      </c>
      <c r="AR450" t="str">
        <f ca="1">IFERROR(VLOOKUP(Funde_observations_osservazioni!AK453,Rest_mapping,2,0)&amp;"","")</f>
        <v/>
      </c>
      <c r="AS450" t="str">
        <f ca="1">IFERROR(VLOOKUP(Funde_observations_osservazioni!AL453,Oeff_privat_mapping,2,0)&amp;"","")</f>
        <v/>
      </c>
      <c r="AT450" t="str">
        <f ca="1">IFERROR(VLOOKUP(Funde_observations_osservazioni!AM453,Namen_pub_mapping,2,0)&amp;"","")</f>
        <v/>
      </c>
    </row>
    <row r="451" spans="2:46" x14ac:dyDescent="0.45">
      <c r="B451" t="str">
        <f>TRIM(Funde_observations_osservazioni!B454)</f>
        <v/>
      </c>
      <c r="C451" t="str">
        <f>TRIM(Funde_observations_osservazioni!C454)</f>
        <v/>
      </c>
      <c r="D451" t="str">
        <f>TRIM(Funde_observations_osservazioni!D454)</f>
        <v/>
      </c>
      <c r="E451" t="str">
        <f>TRIM(Funde_observations_osservazioni!AN454)</f>
        <v/>
      </c>
      <c r="F451" t="str">
        <f>TRIM(Funde_observations_osservazioni!AO454)</f>
        <v/>
      </c>
      <c r="G451" t="str">
        <f>TRIM(Funde_observations_osservazioni!AP454)</f>
        <v/>
      </c>
      <c r="H451" t="str">
        <f>TRIM(Funde_observations_osservazioni!AQ454)</f>
        <v/>
      </c>
      <c r="I451" t="str">
        <f>TRIM(Funde_observations_osservazioni!AR454)</f>
        <v/>
      </c>
      <c r="J451" t="str">
        <f>TRIM(Funde_observations_osservazioni!AS454)</f>
        <v/>
      </c>
      <c r="K451" t="str">
        <f>IFERROR(VLOOKUP(Funde_observations_osservazioni!E454,Table31_Praezis[], 2, FALSE)&amp;"", "")</f>
        <v/>
      </c>
      <c r="L451" t="str">
        <f>TRIM(Funde_observations_osservazioni!AT454)</f>
        <v/>
      </c>
      <c r="M451" t="str">
        <f>TRIM(Funde_observations_osservazioni!F454)</f>
        <v/>
      </c>
      <c r="N451" t="str">
        <f>TRIM(Funde_observations_osservazioni!G454)</f>
        <v/>
      </c>
      <c r="O451" t="str">
        <f>TRIM(Funde_observations_osservazioni!H454)</f>
        <v/>
      </c>
      <c r="P451" s="161" t="str">
        <f>IF(Funde_observations_osservazioni!I454=0, "", TEXT(Funde_observations_osservazioni!I454,"dd/mm/yyyy"))</f>
        <v/>
      </c>
      <c r="Q451" t="str">
        <f>IFERROR(VLOOKUP(Funde_observations_osservazioni!J454,Table32_Datkante[],2,FALSE)&amp;"",  "")</f>
        <v/>
      </c>
      <c r="R451" t="str">
        <f>Funde_observations_osservazioni!K454&amp;""</f>
        <v/>
      </c>
      <c r="S451" t="str">
        <f>Funde_observations_osservazioni!L454&amp;""</f>
        <v/>
      </c>
      <c r="T451" t="str">
        <f>Funde_observations_osservazioni!N454&amp;""</f>
        <v/>
      </c>
      <c r="U451" t="str">
        <f>Funde_observations_osservazioni!O454&amp;""</f>
        <v/>
      </c>
      <c r="V451" t="str">
        <f>Funde_observations_osservazioni!P454&amp;""</f>
        <v/>
      </c>
      <c r="W451" t="str">
        <f ca="1">IFERROR(VLOOKUP(Funde_observations_osservazioni!V454,Table30_Delarze[],2,FALSE)&amp;"", "")</f>
        <v/>
      </c>
      <c r="X451" t="str">
        <f>IFERROR(VLOOKUP(Funde_observations_osservazioni!R454,Table6_Subgrob[],2,FALSE)&amp;"","")</f>
        <v/>
      </c>
      <c r="Y451" t="str">
        <f>IFERROR(VLOOKUP(Funde_observations_osservazioni!S454,#REF!,2,FALSE)&amp;"", "")</f>
        <v/>
      </c>
      <c r="Z451" t="str">
        <f ca="1">IFERROR(VLOOKUP(Funde_observations_osservazioni!W454,Table245_Host_tree[],2,FALSE)&amp;"", "")</f>
        <v/>
      </c>
      <c r="AA451" t="str">
        <f>TRIM(Funde_observations_osservazioni!X454)</f>
        <v/>
      </c>
      <c r="AB451" t="str">
        <f>TRIM(Funde_observations_osservazioni!Y454)</f>
        <v/>
      </c>
      <c r="AC451" t="str">
        <f ca="1">IFERROR(VLOOKUP(Funde_observations_osservazioni!T454,Holzabgr_mapping,2,FALSE)&amp;"", "")</f>
        <v/>
      </c>
      <c r="AD451" t="str">
        <f ca="1">IFERROR(VLOOKUP(Funde_observations_osservazioni!U454,Holzqual_mapping,2,FALSE)&amp;"", "")</f>
        <v/>
      </c>
      <c r="AE451" t="str">
        <f ca="1">IFERROR(VLOOKUP(Funde_observations_osservazioni!Z454,Table24_Near_tree[],2,FALSE)&amp;"", "")</f>
        <v/>
      </c>
      <c r="AF451" t="str">
        <f ca="1">IFERROR(VLOOKUP(Funde_observations_osservazioni!AA454,Table24_Near_tree[],2,FALSE)&amp;"", "")</f>
        <v/>
      </c>
      <c r="AG451" t="str">
        <f ca="1">IFERROR(VLOOKUP(Funde_observations_osservazioni!AB454,Table24_Near_tree[],2,FALSE)&amp;"", "")</f>
        <v/>
      </c>
      <c r="AH451" t="str">
        <f ca="1">IFERROR(VLOOKUP(Funde_observations_osservazioni!AC454,Anzfrk_mapping,2,FALSE)&amp;"", "")</f>
        <v/>
      </c>
      <c r="AI451" t="str">
        <f ca="1">IFERROR(VLOOKUP(Funde_observations_osservazioni!AD454,Sex_stage_mapping,2,FALSE)&amp;"", "")</f>
        <v/>
      </c>
      <c r="AJ451" t="str">
        <f ca="1">IFERROR(VLOOKUP(Funde_observations_osservazioni!AE454,Rust_spore_type_mapping,2,FALSE)&amp;"", "")</f>
        <v/>
      </c>
      <c r="AK451" t="str">
        <f>TRIM(Funde_observations_osservazioni!AU454)</f>
        <v/>
      </c>
      <c r="AL451" t="str">
        <f>TRIM( Funde_observations_osservazioni!AH454)</f>
        <v/>
      </c>
      <c r="AM451" t="str">
        <f>TRIM(Funde_observations_osservazioni!AI454)</f>
        <v/>
      </c>
      <c r="AN451" t="str">
        <f ca="1">IFERROR(VLOOKUP(Funde_observations_osservazioni!AG454,Table28_Herbaria[],2,FALSE)&amp;"", "")</f>
        <v/>
      </c>
      <c r="AO451" t="str">
        <f ca="1">IFERROR(VLOOKUP(Funde_observations_osservazioni!AF454,Beleg_mapping,2,FALSE)&amp;"","")</f>
        <v/>
      </c>
      <c r="AP451" t="str">
        <f>IFERROR(VLOOKUP(Funde_observations_osservazioni!AJ454,Tabelle10_literature[],2,FALSE)&amp;"", "")</f>
        <v/>
      </c>
      <c r="AQ451" t="str">
        <f>TRIM(Funde_observations_osservazioni!AV454)</f>
        <v/>
      </c>
      <c r="AR451" t="str">
        <f ca="1">IFERROR(VLOOKUP(Funde_observations_osservazioni!AK454,Rest_mapping,2,0)&amp;"","")</f>
        <v/>
      </c>
      <c r="AS451" t="str">
        <f ca="1">IFERROR(VLOOKUP(Funde_observations_osservazioni!AL454,Oeff_privat_mapping,2,0)&amp;"","")</f>
        <v/>
      </c>
      <c r="AT451" t="str">
        <f ca="1">IFERROR(VLOOKUP(Funde_observations_osservazioni!AM454,Namen_pub_mapping,2,0)&amp;"","")</f>
        <v/>
      </c>
    </row>
    <row r="452" spans="2:46" x14ac:dyDescent="0.45">
      <c r="B452" t="str">
        <f>TRIM(Funde_observations_osservazioni!B455)</f>
        <v/>
      </c>
      <c r="C452" t="str">
        <f>TRIM(Funde_observations_osservazioni!C455)</f>
        <v/>
      </c>
      <c r="D452" t="str">
        <f>TRIM(Funde_observations_osservazioni!D455)</f>
        <v/>
      </c>
      <c r="E452" t="str">
        <f>TRIM(Funde_observations_osservazioni!AN455)</f>
        <v/>
      </c>
      <c r="F452" t="str">
        <f>TRIM(Funde_observations_osservazioni!AO455)</f>
        <v/>
      </c>
      <c r="G452" t="str">
        <f>TRIM(Funde_observations_osservazioni!AP455)</f>
        <v/>
      </c>
      <c r="H452" t="str">
        <f>TRIM(Funde_observations_osservazioni!AQ455)</f>
        <v/>
      </c>
      <c r="I452" t="str">
        <f>TRIM(Funde_observations_osservazioni!AR455)</f>
        <v/>
      </c>
      <c r="J452" t="str">
        <f>TRIM(Funde_observations_osservazioni!AS455)</f>
        <v/>
      </c>
      <c r="K452" t="str">
        <f>IFERROR(VLOOKUP(Funde_observations_osservazioni!E455,Table31_Praezis[], 2, FALSE)&amp;"", "")</f>
        <v/>
      </c>
      <c r="L452" t="str">
        <f>TRIM(Funde_observations_osservazioni!AT455)</f>
        <v/>
      </c>
      <c r="M452" t="str">
        <f>TRIM(Funde_observations_osservazioni!F455)</f>
        <v/>
      </c>
      <c r="N452" t="str">
        <f>TRIM(Funde_observations_osservazioni!G455)</f>
        <v/>
      </c>
      <c r="O452" t="str">
        <f>TRIM(Funde_observations_osservazioni!H455)</f>
        <v/>
      </c>
      <c r="P452" s="161" t="str">
        <f>IF(Funde_observations_osservazioni!I455=0, "", TEXT(Funde_observations_osservazioni!I455,"dd/mm/yyyy"))</f>
        <v/>
      </c>
      <c r="Q452" t="str">
        <f>IFERROR(VLOOKUP(Funde_observations_osservazioni!J455,Table32_Datkante[],2,FALSE)&amp;"",  "")</f>
        <v/>
      </c>
      <c r="R452" t="str">
        <f>Funde_observations_osservazioni!K455&amp;""</f>
        <v/>
      </c>
      <c r="S452" t="str">
        <f>Funde_observations_osservazioni!L455&amp;""</f>
        <v/>
      </c>
      <c r="T452" t="str">
        <f>Funde_observations_osservazioni!N455&amp;""</f>
        <v/>
      </c>
      <c r="U452" t="str">
        <f>Funde_observations_osservazioni!O455&amp;""</f>
        <v/>
      </c>
      <c r="V452" t="str">
        <f>Funde_observations_osservazioni!P455&amp;""</f>
        <v/>
      </c>
      <c r="W452" t="str">
        <f ca="1">IFERROR(VLOOKUP(Funde_observations_osservazioni!V455,Table30_Delarze[],2,FALSE)&amp;"", "")</f>
        <v/>
      </c>
      <c r="X452" t="str">
        <f>IFERROR(VLOOKUP(Funde_observations_osservazioni!R455,Table6_Subgrob[],2,FALSE)&amp;"","")</f>
        <v/>
      </c>
      <c r="Y452" t="str">
        <f>IFERROR(VLOOKUP(Funde_observations_osservazioni!S455,#REF!,2,FALSE)&amp;"", "")</f>
        <v/>
      </c>
      <c r="Z452" t="str">
        <f ca="1">IFERROR(VLOOKUP(Funde_observations_osservazioni!W455,Table245_Host_tree[],2,FALSE)&amp;"", "")</f>
        <v/>
      </c>
      <c r="AA452" t="str">
        <f>TRIM(Funde_observations_osservazioni!X455)</f>
        <v/>
      </c>
      <c r="AB452" t="str">
        <f>TRIM(Funde_observations_osservazioni!Y455)</f>
        <v/>
      </c>
      <c r="AC452" t="str">
        <f ca="1">IFERROR(VLOOKUP(Funde_observations_osservazioni!T455,Holzabgr_mapping,2,FALSE)&amp;"", "")</f>
        <v/>
      </c>
      <c r="AD452" t="str">
        <f ca="1">IFERROR(VLOOKUP(Funde_observations_osservazioni!U455,Holzqual_mapping,2,FALSE)&amp;"", "")</f>
        <v/>
      </c>
      <c r="AE452" t="str">
        <f ca="1">IFERROR(VLOOKUP(Funde_observations_osservazioni!Z455,Table24_Near_tree[],2,FALSE)&amp;"", "")</f>
        <v/>
      </c>
      <c r="AF452" t="str">
        <f ca="1">IFERROR(VLOOKUP(Funde_observations_osservazioni!AA455,Table24_Near_tree[],2,FALSE)&amp;"", "")</f>
        <v/>
      </c>
      <c r="AG452" t="str">
        <f ca="1">IFERROR(VLOOKUP(Funde_observations_osservazioni!AB455,Table24_Near_tree[],2,FALSE)&amp;"", "")</f>
        <v/>
      </c>
      <c r="AH452" t="str">
        <f ca="1">IFERROR(VLOOKUP(Funde_observations_osservazioni!AC455,Anzfrk_mapping,2,FALSE)&amp;"", "")</f>
        <v/>
      </c>
      <c r="AI452" t="str">
        <f ca="1">IFERROR(VLOOKUP(Funde_observations_osservazioni!AD455,Sex_stage_mapping,2,FALSE)&amp;"", "")</f>
        <v/>
      </c>
      <c r="AJ452" t="str">
        <f ca="1">IFERROR(VLOOKUP(Funde_observations_osservazioni!AE455,Rust_spore_type_mapping,2,FALSE)&amp;"", "")</f>
        <v/>
      </c>
      <c r="AK452" t="str">
        <f>TRIM(Funde_observations_osservazioni!AU455)</f>
        <v/>
      </c>
      <c r="AL452" t="str">
        <f>TRIM( Funde_observations_osservazioni!AH455)</f>
        <v/>
      </c>
      <c r="AM452" t="str">
        <f>TRIM(Funde_observations_osservazioni!AI455)</f>
        <v/>
      </c>
      <c r="AN452" t="str">
        <f ca="1">IFERROR(VLOOKUP(Funde_observations_osservazioni!AG455,Table28_Herbaria[],2,FALSE)&amp;"", "")</f>
        <v/>
      </c>
      <c r="AO452" t="str">
        <f ca="1">IFERROR(VLOOKUP(Funde_observations_osservazioni!AF455,Beleg_mapping,2,FALSE)&amp;"","")</f>
        <v/>
      </c>
      <c r="AP452" t="str">
        <f>IFERROR(VLOOKUP(Funde_observations_osservazioni!AJ455,Tabelle10_literature[],2,FALSE)&amp;"", "")</f>
        <v/>
      </c>
      <c r="AQ452" t="str">
        <f>TRIM(Funde_observations_osservazioni!AV455)</f>
        <v/>
      </c>
      <c r="AR452" t="str">
        <f ca="1">IFERROR(VLOOKUP(Funde_observations_osservazioni!AK455,Rest_mapping,2,0)&amp;"","")</f>
        <v/>
      </c>
      <c r="AS452" t="str">
        <f ca="1">IFERROR(VLOOKUP(Funde_observations_osservazioni!AL455,Oeff_privat_mapping,2,0)&amp;"","")</f>
        <v/>
      </c>
      <c r="AT452" t="str">
        <f ca="1">IFERROR(VLOOKUP(Funde_observations_osservazioni!AM455,Namen_pub_mapping,2,0)&amp;"","")</f>
        <v/>
      </c>
    </row>
    <row r="453" spans="2:46" x14ac:dyDescent="0.45">
      <c r="B453" t="str">
        <f>TRIM(Funde_observations_osservazioni!B456)</f>
        <v/>
      </c>
      <c r="C453" t="str">
        <f>TRIM(Funde_observations_osservazioni!C456)</f>
        <v/>
      </c>
      <c r="D453" t="str">
        <f>TRIM(Funde_observations_osservazioni!D456)</f>
        <v/>
      </c>
      <c r="E453" t="str">
        <f>TRIM(Funde_observations_osservazioni!AN456)</f>
        <v/>
      </c>
      <c r="F453" t="str">
        <f>TRIM(Funde_observations_osservazioni!AO456)</f>
        <v/>
      </c>
      <c r="G453" t="str">
        <f>TRIM(Funde_observations_osservazioni!AP456)</f>
        <v/>
      </c>
      <c r="H453" t="str">
        <f>TRIM(Funde_observations_osservazioni!AQ456)</f>
        <v/>
      </c>
      <c r="I453" t="str">
        <f>TRIM(Funde_observations_osservazioni!AR456)</f>
        <v/>
      </c>
      <c r="J453" t="str">
        <f>TRIM(Funde_observations_osservazioni!AS456)</f>
        <v/>
      </c>
      <c r="K453" t="str">
        <f>IFERROR(VLOOKUP(Funde_observations_osservazioni!E456,Table31_Praezis[], 2, FALSE)&amp;"", "")</f>
        <v/>
      </c>
      <c r="L453" t="str">
        <f>TRIM(Funde_observations_osservazioni!AT456)</f>
        <v/>
      </c>
      <c r="M453" t="str">
        <f>TRIM(Funde_observations_osservazioni!F456)</f>
        <v/>
      </c>
      <c r="N453" t="str">
        <f>TRIM(Funde_observations_osservazioni!G456)</f>
        <v/>
      </c>
      <c r="O453" t="str">
        <f>TRIM(Funde_observations_osservazioni!H456)</f>
        <v/>
      </c>
      <c r="P453" s="161" t="str">
        <f>IF(Funde_observations_osservazioni!I456=0, "", TEXT(Funde_observations_osservazioni!I456,"dd/mm/yyyy"))</f>
        <v/>
      </c>
      <c r="Q453" t="str">
        <f>IFERROR(VLOOKUP(Funde_observations_osservazioni!J456,Table32_Datkante[],2,FALSE)&amp;"",  "")</f>
        <v/>
      </c>
      <c r="R453" t="str">
        <f>Funde_observations_osservazioni!K456&amp;""</f>
        <v/>
      </c>
      <c r="S453" t="str">
        <f>Funde_observations_osservazioni!L456&amp;""</f>
        <v/>
      </c>
      <c r="T453" t="str">
        <f>Funde_observations_osservazioni!N456&amp;""</f>
        <v/>
      </c>
      <c r="U453" t="str">
        <f>Funde_observations_osservazioni!O456&amp;""</f>
        <v/>
      </c>
      <c r="V453" t="str">
        <f>Funde_observations_osservazioni!P456&amp;""</f>
        <v/>
      </c>
      <c r="W453" t="str">
        <f ca="1">IFERROR(VLOOKUP(Funde_observations_osservazioni!V456,Table30_Delarze[],2,FALSE)&amp;"", "")</f>
        <v/>
      </c>
      <c r="X453" t="str">
        <f>IFERROR(VLOOKUP(Funde_observations_osservazioni!R456,Table6_Subgrob[],2,FALSE)&amp;"","")</f>
        <v/>
      </c>
      <c r="Y453" t="str">
        <f>IFERROR(VLOOKUP(Funde_observations_osservazioni!S456,#REF!,2,FALSE)&amp;"", "")</f>
        <v/>
      </c>
      <c r="Z453" t="str">
        <f ca="1">IFERROR(VLOOKUP(Funde_observations_osservazioni!W456,Table245_Host_tree[],2,FALSE)&amp;"", "")</f>
        <v/>
      </c>
      <c r="AA453" t="str">
        <f>TRIM(Funde_observations_osservazioni!X456)</f>
        <v/>
      </c>
      <c r="AB453" t="str">
        <f>TRIM(Funde_observations_osservazioni!Y456)</f>
        <v/>
      </c>
      <c r="AC453" t="str">
        <f ca="1">IFERROR(VLOOKUP(Funde_observations_osservazioni!T456,Holzabgr_mapping,2,FALSE)&amp;"", "")</f>
        <v/>
      </c>
      <c r="AD453" t="str">
        <f ca="1">IFERROR(VLOOKUP(Funde_observations_osservazioni!U456,Holzqual_mapping,2,FALSE)&amp;"", "")</f>
        <v/>
      </c>
      <c r="AE453" t="str">
        <f ca="1">IFERROR(VLOOKUP(Funde_observations_osservazioni!Z456,Table24_Near_tree[],2,FALSE)&amp;"", "")</f>
        <v/>
      </c>
      <c r="AF453" t="str">
        <f ca="1">IFERROR(VLOOKUP(Funde_observations_osservazioni!AA456,Table24_Near_tree[],2,FALSE)&amp;"", "")</f>
        <v/>
      </c>
      <c r="AG453" t="str">
        <f ca="1">IFERROR(VLOOKUP(Funde_observations_osservazioni!AB456,Table24_Near_tree[],2,FALSE)&amp;"", "")</f>
        <v/>
      </c>
      <c r="AH453" t="str">
        <f ca="1">IFERROR(VLOOKUP(Funde_observations_osservazioni!AC456,Anzfrk_mapping,2,FALSE)&amp;"", "")</f>
        <v/>
      </c>
      <c r="AI453" t="str">
        <f ca="1">IFERROR(VLOOKUP(Funde_observations_osservazioni!AD456,Sex_stage_mapping,2,FALSE)&amp;"", "")</f>
        <v/>
      </c>
      <c r="AJ453" t="str">
        <f ca="1">IFERROR(VLOOKUP(Funde_observations_osservazioni!AE456,Rust_spore_type_mapping,2,FALSE)&amp;"", "")</f>
        <v/>
      </c>
      <c r="AK453" t="str">
        <f>TRIM(Funde_observations_osservazioni!AU456)</f>
        <v/>
      </c>
      <c r="AL453" t="str">
        <f>TRIM( Funde_observations_osservazioni!AH456)</f>
        <v/>
      </c>
      <c r="AM453" t="str">
        <f>TRIM(Funde_observations_osservazioni!AI456)</f>
        <v/>
      </c>
      <c r="AN453" t="str">
        <f ca="1">IFERROR(VLOOKUP(Funde_observations_osservazioni!AG456,Table28_Herbaria[],2,FALSE)&amp;"", "")</f>
        <v/>
      </c>
      <c r="AO453" t="str">
        <f ca="1">IFERROR(VLOOKUP(Funde_observations_osservazioni!AF456,Beleg_mapping,2,FALSE)&amp;"","")</f>
        <v/>
      </c>
      <c r="AP453" t="str">
        <f>IFERROR(VLOOKUP(Funde_observations_osservazioni!AJ456,Tabelle10_literature[],2,FALSE)&amp;"", "")</f>
        <v/>
      </c>
      <c r="AQ453" t="str">
        <f>TRIM(Funde_observations_osservazioni!AV456)</f>
        <v/>
      </c>
      <c r="AR453" t="str">
        <f ca="1">IFERROR(VLOOKUP(Funde_observations_osservazioni!AK456,Rest_mapping,2,0)&amp;"","")</f>
        <v/>
      </c>
      <c r="AS453" t="str">
        <f ca="1">IFERROR(VLOOKUP(Funde_observations_osservazioni!AL456,Oeff_privat_mapping,2,0)&amp;"","")</f>
        <v/>
      </c>
      <c r="AT453" t="str">
        <f ca="1">IFERROR(VLOOKUP(Funde_observations_osservazioni!AM456,Namen_pub_mapping,2,0)&amp;"","")</f>
        <v/>
      </c>
    </row>
    <row r="454" spans="2:46" x14ac:dyDescent="0.45">
      <c r="B454" t="str">
        <f>TRIM(Funde_observations_osservazioni!B457)</f>
        <v/>
      </c>
      <c r="C454" t="str">
        <f>TRIM(Funde_observations_osservazioni!C457)</f>
        <v/>
      </c>
      <c r="D454" t="str">
        <f>TRIM(Funde_observations_osservazioni!D457)</f>
        <v/>
      </c>
      <c r="E454" t="str">
        <f>TRIM(Funde_observations_osservazioni!AN457)</f>
        <v/>
      </c>
      <c r="F454" t="str">
        <f>TRIM(Funde_observations_osservazioni!AO457)</f>
        <v/>
      </c>
      <c r="G454" t="str">
        <f>TRIM(Funde_observations_osservazioni!AP457)</f>
        <v/>
      </c>
      <c r="H454" t="str">
        <f>TRIM(Funde_observations_osservazioni!AQ457)</f>
        <v/>
      </c>
      <c r="I454" t="str">
        <f>TRIM(Funde_observations_osservazioni!AR457)</f>
        <v/>
      </c>
      <c r="J454" t="str">
        <f>TRIM(Funde_observations_osservazioni!AS457)</f>
        <v/>
      </c>
      <c r="K454" t="str">
        <f>IFERROR(VLOOKUP(Funde_observations_osservazioni!E457,Table31_Praezis[], 2, FALSE)&amp;"", "")</f>
        <v/>
      </c>
      <c r="L454" t="str">
        <f>TRIM(Funde_observations_osservazioni!AT457)</f>
        <v/>
      </c>
      <c r="M454" t="str">
        <f>TRIM(Funde_observations_osservazioni!F457)</f>
        <v/>
      </c>
      <c r="N454" t="str">
        <f>TRIM(Funde_observations_osservazioni!G457)</f>
        <v/>
      </c>
      <c r="O454" t="str">
        <f>TRIM(Funde_observations_osservazioni!H457)</f>
        <v/>
      </c>
      <c r="P454" s="161" t="str">
        <f>IF(Funde_observations_osservazioni!I457=0, "", TEXT(Funde_observations_osservazioni!I457,"dd/mm/yyyy"))</f>
        <v/>
      </c>
      <c r="Q454" t="str">
        <f>IFERROR(VLOOKUP(Funde_observations_osservazioni!J457,Table32_Datkante[],2,FALSE)&amp;"",  "")</f>
        <v/>
      </c>
      <c r="R454" t="str">
        <f>Funde_observations_osservazioni!K457&amp;""</f>
        <v/>
      </c>
      <c r="S454" t="str">
        <f>Funde_observations_osservazioni!L457&amp;""</f>
        <v/>
      </c>
      <c r="T454" t="str">
        <f>Funde_observations_osservazioni!N457&amp;""</f>
        <v/>
      </c>
      <c r="U454" t="str">
        <f>Funde_observations_osservazioni!O457&amp;""</f>
        <v/>
      </c>
      <c r="V454" t="str">
        <f>Funde_observations_osservazioni!P457&amp;""</f>
        <v/>
      </c>
      <c r="W454" t="str">
        <f ca="1">IFERROR(VLOOKUP(Funde_observations_osservazioni!V457,Table30_Delarze[],2,FALSE)&amp;"", "")</f>
        <v/>
      </c>
      <c r="X454" t="str">
        <f>IFERROR(VLOOKUP(Funde_observations_osservazioni!R457,Table6_Subgrob[],2,FALSE)&amp;"","")</f>
        <v/>
      </c>
      <c r="Y454" t="str">
        <f>IFERROR(VLOOKUP(Funde_observations_osservazioni!S457,#REF!,2,FALSE)&amp;"", "")</f>
        <v/>
      </c>
      <c r="Z454" t="str">
        <f ca="1">IFERROR(VLOOKUP(Funde_observations_osservazioni!W457,Table245_Host_tree[],2,FALSE)&amp;"", "")</f>
        <v/>
      </c>
      <c r="AA454" t="str">
        <f>TRIM(Funde_observations_osservazioni!X457)</f>
        <v/>
      </c>
      <c r="AB454" t="str">
        <f>TRIM(Funde_observations_osservazioni!Y457)</f>
        <v/>
      </c>
      <c r="AC454" t="str">
        <f ca="1">IFERROR(VLOOKUP(Funde_observations_osservazioni!T457,Holzabgr_mapping,2,FALSE)&amp;"", "")</f>
        <v/>
      </c>
      <c r="AD454" t="str">
        <f ca="1">IFERROR(VLOOKUP(Funde_observations_osservazioni!U457,Holzqual_mapping,2,FALSE)&amp;"", "")</f>
        <v/>
      </c>
      <c r="AE454" t="str">
        <f ca="1">IFERROR(VLOOKUP(Funde_observations_osservazioni!Z457,Table24_Near_tree[],2,FALSE)&amp;"", "")</f>
        <v/>
      </c>
      <c r="AF454" t="str">
        <f ca="1">IFERROR(VLOOKUP(Funde_observations_osservazioni!AA457,Table24_Near_tree[],2,FALSE)&amp;"", "")</f>
        <v/>
      </c>
      <c r="AG454" t="str">
        <f ca="1">IFERROR(VLOOKUP(Funde_observations_osservazioni!AB457,Table24_Near_tree[],2,FALSE)&amp;"", "")</f>
        <v/>
      </c>
      <c r="AH454" t="str">
        <f ca="1">IFERROR(VLOOKUP(Funde_observations_osservazioni!AC457,Anzfrk_mapping,2,FALSE)&amp;"", "")</f>
        <v/>
      </c>
      <c r="AI454" t="str">
        <f ca="1">IFERROR(VLOOKUP(Funde_observations_osservazioni!AD457,Sex_stage_mapping,2,FALSE)&amp;"", "")</f>
        <v/>
      </c>
      <c r="AJ454" t="str">
        <f ca="1">IFERROR(VLOOKUP(Funde_observations_osservazioni!AE457,Rust_spore_type_mapping,2,FALSE)&amp;"", "")</f>
        <v/>
      </c>
      <c r="AK454" t="str">
        <f>TRIM(Funde_observations_osservazioni!AU457)</f>
        <v/>
      </c>
      <c r="AL454" t="str">
        <f>TRIM( Funde_observations_osservazioni!AH457)</f>
        <v/>
      </c>
      <c r="AM454" t="str">
        <f>TRIM(Funde_observations_osservazioni!AI457)</f>
        <v/>
      </c>
      <c r="AN454" t="str">
        <f ca="1">IFERROR(VLOOKUP(Funde_observations_osservazioni!AG457,Table28_Herbaria[],2,FALSE)&amp;"", "")</f>
        <v/>
      </c>
      <c r="AO454" t="str">
        <f ca="1">IFERROR(VLOOKUP(Funde_observations_osservazioni!AF457,Beleg_mapping,2,FALSE)&amp;"","")</f>
        <v/>
      </c>
      <c r="AP454" t="str">
        <f>IFERROR(VLOOKUP(Funde_observations_osservazioni!AJ457,Tabelle10_literature[],2,FALSE)&amp;"", "")</f>
        <v/>
      </c>
      <c r="AQ454" t="str">
        <f>TRIM(Funde_observations_osservazioni!AV457)</f>
        <v/>
      </c>
      <c r="AR454" t="str">
        <f ca="1">IFERROR(VLOOKUP(Funde_observations_osservazioni!AK457,Rest_mapping,2,0)&amp;"","")</f>
        <v/>
      </c>
      <c r="AS454" t="str">
        <f ca="1">IFERROR(VLOOKUP(Funde_observations_osservazioni!AL457,Oeff_privat_mapping,2,0)&amp;"","")</f>
        <v/>
      </c>
      <c r="AT454" t="str">
        <f ca="1">IFERROR(VLOOKUP(Funde_observations_osservazioni!AM457,Namen_pub_mapping,2,0)&amp;"","")</f>
        <v/>
      </c>
    </row>
    <row r="455" spans="2:46" x14ac:dyDescent="0.45">
      <c r="B455" t="str">
        <f>TRIM(Funde_observations_osservazioni!B458)</f>
        <v/>
      </c>
      <c r="C455" t="str">
        <f>TRIM(Funde_observations_osservazioni!C458)</f>
        <v/>
      </c>
      <c r="D455" t="str">
        <f>TRIM(Funde_observations_osservazioni!D458)</f>
        <v/>
      </c>
      <c r="E455" t="str">
        <f>TRIM(Funde_observations_osservazioni!AN458)</f>
        <v/>
      </c>
      <c r="F455" t="str">
        <f>TRIM(Funde_observations_osservazioni!AO458)</f>
        <v/>
      </c>
      <c r="G455" t="str">
        <f>TRIM(Funde_observations_osservazioni!AP458)</f>
        <v/>
      </c>
      <c r="H455" t="str">
        <f>TRIM(Funde_observations_osservazioni!AQ458)</f>
        <v/>
      </c>
      <c r="I455" t="str">
        <f>TRIM(Funde_observations_osservazioni!AR458)</f>
        <v/>
      </c>
      <c r="J455" t="str">
        <f>TRIM(Funde_observations_osservazioni!AS458)</f>
        <v/>
      </c>
      <c r="K455" t="str">
        <f>IFERROR(VLOOKUP(Funde_observations_osservazioni!E458,Table31_Praezis[], 2, FALSE)&amp;"", "")</f>
        <v/>
      </c>
      <c r="L455" t="str">
        <f>TRIM(Funde_observations_osservazioni!AT458)</f>
        <v/>
      </c>
      <c r="M455" t="str">
        <f>TRIM(Funde_observations_osservazioni!F458)</f>
        <v/>
      </c>
      <c r="N455" t="str">
        <f>TRIM(Funde_observations_osservazioni!G458)</f>
        <v/>
      </c>
      <c r="O455" t="str">
        <f>TRIM(Funde_observations_osservazioni!H458)</f>
        <v/>
      </c>
      <c r="P455" s="161" t="str">
        <f>IF(Funde_observations_osservazioni!I458=0, "", TEXT(Funde_observations_osservazioni!I458,"dd/mm/yyyy"))</f>
        <v/>
      </c>
      <c r="Q455" t="str">
        <f>IFERROR(VLOOKUP(Funde_observations_osservazioni!J458,Table32_Datkante[],2,FALSE)&amp;"",  "")</f>
        <v/>
      </c>
      <c r="R455" t="str">
        <f>Funde_observations_osservazioni!K458&amp;""</f>
        <v/>
      </c>
      <c r="S455" t="str">
        <f>Funde_observations_osservazioni!L458&amp;""</f>
        <v/>
      </c>
      <c r="T455" t="str">
        <f>Funde_observations_osservazioni!N458&amp;""</f>
        <v/>
      </c>
      <c r="U455" t="str">
        <f>Funde_observations_osservazioni!O458&amp;""</f>
        <v/>
      </c>
      <c r="V455" t="str">
        <f>Funde_observations_osservazioni!P458&amp;""</f>
        <v/>
      </c>
      <c r="W455" t="str">
        <f ca="1">IFERROR(VLOOKUP(Funde_observations_osservazioni!V458,Table30_Delarze[],2,FALSE)&amp;"", "")</f>
        <v/>
      </c>
      <c r="X455" t="str">
        <f>IFERROR(VLOOKUP(Funde_observations_osservazioni!R458,Table6_Subgrob[],2,FALSE)&amp;"","")</f>
        <v/>
      </c>
      <c r="Y455" t="str">
        <f>IFERROR(VLOOKUP(Funde_observations_osservazioni!S458,#REF!,2,FALSE)&amp;"", "")</f>
        <v/>
      </c>
      <c r="Z455" t="str">
        <f ca="1">IFERROR(VLOOKUP(Funde_observations_osservazioni!W458,Table245_Host_tree[],2,FALSE)&amp;"", "")</f>
        <v/>
      </c>
      <c r="AA455" t="str">
        <f>TRIM(Funde_observations_osservazioni!X458)</f>
        <v/>
      </c>
      <c r="AB455" t="str">
        <f>TRIM(Funde_observations_osservazioni!Y458)</f>
        <v/>
      </c>
      <c r="AC455" t="str">
        <f ca="1">IFERROR(VLOOKUP(Funde_observations_osservazioni!T458,Holzabgr_mapping,2,FALSE)&amp;"", "")</f>
        <v/>
      </c>
      <c r="AD455" t="str">
        <f ca="1">IFERROR(VLOOKUP(Funde_observations_osservazioni!U458,Holzqual_mapping,2,FALSE)&amp;"", "")</f>
        <v/>
      </c>
      <c r="AE455" t="str">
        <f ca="1">IFERROR(VLOOKUP(Funde_observations_osservazioni!Z458,Table24_Near_tree[],2,FALSE)&amp;"", "")</f>
        <v/>
      </c>
      <c r="AF455" t="str">
        <f ca="1">IFERROR(VLOOKUP(Funde_observations_osservazioni!AA458,Table24_Near_tree[],2,FALSE)&amp;"", "")</f>
        <v/>
      </c>
      <c r="AG455" t="str">
        <f ca="1">IFERROR(VLOOKUP(Funde_observations_osservazioni!AB458,Table24_Near_tree[],2,FALSE)&amp;"", "")</f>
        <v/>
      </c>
      <c r="AH455" t="str">
        <f ca="1">IFERROR(VLOOKUP(Funde_observations_osservazioni!AC458,Anzfrk_mapping,2,FALSE)&amp;"", "")</f>
        <v/>
      </c>
      <c r="AI455" t="str">
        <f ca="1">IFERROR(VLOOKUP(Funde_observations_osservazioni!AD458,Sex_stage_mapping,2,FALSE)&amp;"", "")</f>
        <v/>
      </c>
      <c r="AJ455" t="str">
        <f ca="1">IFERROR(VLOOKUP(Funde_observations_osservazioni!AE458,Rust_spore_type_mapping,2,FALSE)&amp;"", "")</f>
        <v/>
      </c>
      <c r="AK455" t="str">
        <f>TRIM(Funde_observations_osservazioni!AU458)</f>
        <v/>
      </c>
      <c r="AL455" t="str">
        <f>TRIM( Funde_observations_osservazioni!AH458)</f>
        <v/>
      </c>
      <c r="AM455" t="str">
        <f>TRIM(Funde_observations_osservazioni!AI458)</f>
        <v/>
      </c>
      <c r="AN455" t="str">
        <f ca="1">IFERROR(VLOOKUP(Funde_observations_osservazioni!AG458,Table28_Herbaria[],2,FALSE)&amp;"", "")</f>
        <v/>
      </c>
      <c r="AO455" t="str">
        <f ca="1">IFERROR(VLOOKUP(Funde_observations_osservazioni!AF458,Beleg_mapping,2,FALSE)&amp;"","")</f>
        <v/>
      </c>
      <c r="AP455" t="str">
        <f>IFERROR(VLOOKUP(Funde_observations_osservazioni!AJ458,Tabelle10_literature[],2,FALSE)&amp;"", "")</f>
        <v/>
      </c>
      <c r="AQ455" t="str">
        <f>TRIM(Funde_observations_osservazioni!AV458)</f>
        <v/>
      </c>
      <c r="AR455" t="str">
        <f ca="1">IFERROR(VLOOKUP(Funde_observations_osservazioni!AK458,Rest_mapping,2,0)&amp;"","")</f>
        <v/>
      </c>
      <c r="AS455" t="str">
        <f ca="1">IFERROR(VLOOKUP(Funde_observations_osservazioni!AL458,Oeff_privat_mapping,2,0)&amp;"","")</f>
        <v/>
      </c>
      <c r="AT455" t="str">
        <f ca="1">IFERROR(VLOOKUP(Funde_observations_osservazioni!AM458,Namen_pub_mapping,2,0)&amp;"","")</f>
        <v/>
      </c>
    </row>
    <row r="456" spans="2:46" x14ac:dyDescent="0.45">
      <c r="B456" t="str">
        <f>TRIM(Funde_observations_osservazioni!B459)</f>
        <v/>
      </c>
      <c r="C456" t="str">
        <f>TRIM(Funde_observations_osservazioni!C459)</f>
        <v/>
      </c>
      <c r="D456" t="str">
        <f>TRIM(Funde_observations_osservazioni!D459)</f>
        <v/>
      </c>
      <c r="E456" t="str">
        <f>TRIM(Funde_observations_osservazioni!AN459)</f>
        <v/>
      </c>
      <c r="F456" t="str">
        <f>TRIM(Funde_observations_osservazioni!AO459)</f>
        <v/>
      </c>
      <c r="G456" t="str">
        <f>TRIM(Funde_observations_osservazioni!AP459)</f>
        <v/>
      </c>
      <c r="H456" t="str">
        <f>TRIM(Funde_observations_osservazioni!AQ459)</f>
        <v/>
      </c>
      <c r="I456" t="str">
        <f>TRIM(Funde_observations_osservazioni!AR459)</f>
        <v/>
      </c>
      <c r="J456" t="str">
        <f>TRIM(Funde_observations_osservazioni!AS459)</f>
        <v/>
      </c>
      <c r="K456" t="str">
        <f>IFERROR(VLOOKUP(Funde_observations_osservazioni!E459,Table31_Praezis[], 2, FALSE)&amp;"", "")</f>
        <v/>
      </c>
      <c r="L456" t="str">
        <f>TRIM(Funde_observations_osservazioni!AT459)</f>
        <v/>
      </c>
      <c r="M456" t="str">
        <f>TRIM(Funde_observations_osservazioni!F459)</f>
        <v/>
      </c>
      <c r="N456" t="str">
        <f>TRIM(Funde_observations_osservazioni!G459)</f>
        <v/>
      </c>
      <c r="O456" t="str">
        <f>TRIM(Funde_observations_osservazioni!H459)</f>
        <v/>
      </c>
      <c r="P456" s="161" t="str">
        <f>IF(Funde_observations_osservazioni!I459=0, "", TEXT(Funde_observations_osservazioni!I459,"dd/mm/yyyy"))</f>
        <v/>
      </c>
      <c r="Q456" t="str">
        <f>IFERROR(VLOOKUP(Funde_observations_osservazioni!J459,Table32_Datkante[],2,FALSE)&amp;"",  "")</f>
        <v/>
      </c>
      <c r="R456" t="str">
        <f>Funde_observations_osservazioni!K459&amp;""</f>
        <v/>
      </c>
      <c r="S456" t="str">
        <f>Funde_observations_osservazioni!L459&amp;""</f>
        <v/>
      </c>
      <c r="T456" t="str">
        <f>Funde_observations_osservazioni!N459&amp;""</f>
        <v/>
      </c>
      <c r="U456" t="str">
        <f>Funde_observations_osservazioni!O459&amp;""</f>
        <v/>
      </c>
      <c r="V456" t="str">
        <f>Funde_observations_osservazioni!P459&amp;""</f>
        <v/>
      </c>
      <c r="W456" t="str">
        <f ca="1">IFERROR(VLOOKUP(Funde_observations_osservazioni!V459,Table30_Delarze[],2,FALSE)&amp;"", "")</f>
        <v/>
      </c>
      <c r="X456" t="str">
        <f>IFERROR(VLOOKUP(Funde_observations_osservazioni!R459,Table6_Subgrob[],2,FALSE)&amp;"","")</f>
        <v/>
      </c>
      <c r="Y456" t="str">
        <f>IFERROR(VLOOKUP(Funde_observations_osservazioni!S459,#REF!,2,FALSE)&amp;"", "")</f>
        <v/>
      </c>
      <c r="Z456" t="str">
        <f ca="1">IFERROR(VLOOKUP(Funde_observations_osservazioni!W459,Table245_Host_tree[],2,FALSE)&amp;"", "")</f>
        <v/>
      </c>
      <c r="AA456" t="str">
        <f>TRIM(Funde_observations_osservazioni!X459)</f>
        <v/>
      </c>
      <c r="AB456" t="str">
        <f>TRIM(Funde_observations_osservazioni!Y459)</f>
        <v/>
      </c>
      <c r="AC456" t="str">
        <f ca="1">IFERROR(VLOOKUP(Funde_observations_osservazioni!T459,Holzabgr_mapping,2,FALSE)&amp;"", "")</f>
        <v/>
      </c>
      <c r="AD456" t="str">
        <f ca="1">IFERROR(VLOOKUP(Funde_observations_osservazioni!U459,Holzqual_mapping,2,FALSE)&amp;"", "")</f>
        <v/>
      </c>
      <c r="AE456" t="str">
        <f ca="1">IFERROR(VLOOKUP(Funde_observations_osservazioni!Z459,Table24_Near_tree[],2,FALSE)&amp;"", "")</f>
        <v/>
      </c>
      <c r="AF456" t="str">
        <f ca="1">IFERROR(VLOOKUP(Funde_observations_osservazioni!AA459,Table24_Near_tree[],2,FALSE)&amp;"", "")</f>
        <v/>
      </c>
      <c r="AG456" t="str">
        <f ca="1">IFERROR(VLOOKUP(Funde_observations_osservazioni!AB459,Table24_Near_tree[],2,FALSE)&amp;"", "")</f>
        <v/>
      </c>
      <c r="AH456" t="str">
        <f ca="1">IFERROR(VLOOKUP(Funde_observations_osservazioni!AC459,Anzfrk_mapping,2,FALSE)&amp;"", "")</f>
        <v/>
      </c>
      <c r="AI456" t="str">
        <f ca="1">IFERROR(VLOOKUP(Funde_observations_osservazioni!AD459,Sex_stage_mapping,2,FALSE)&amp;"", "")</f>
        <v/>
      </c>
      <c r="AJ456" t="str">
        <f ca="1">IFERROR(VLOOKUP(Funde_observations_osservazioni!AE459,Rust_spore_type_mapping,2,FALSE)&amp;"", "")</f>
        <v/>
      </c>
      <c r="AK456" t="str">
        <f>TRIM(Funde_observations_osservazioni!AU459)</f>
        <v/>
      </c>
      <c r="AL456" t="str">
        <f>TRIM( Funde_observations_osservazioni!AH459)</f>
        <v/>
      </c>
      <c r="AM456" t="str">
        <f>TRIM(Funde_observations_osservazioni!AI459)</f>
        <v/>
      </c>
      <c r="AN456" t="str">
        <f ca="1">IFERROR(VLOOKUP(Funde_observations_osservazioni!AG459,Table28_Herbaria[],2,FALSE)&amp;"", "")</f>
        <v/>
      </c>
      <c r="AO456" t="str">
        <f ca="1">IFERROR(VLOOKUP(Funde_observations_osservazioni!AF459,Beleg_mapping,2,FALSE)&amp;"","")</f>
        <v/>
      </c>
      <c r="AP456" t="str">
        <f>IFERROR(VLOOKUP(Funde_observations_osservazioni!AJ459,Tabelle10_literature[],2,FALSE)&amp;"", "")</f>
        <v/>
      </c>
      <c r="AQ456" t="str">
        <f>TRIM(Funde_observations_osservazioni!AV459)</f>
        <v/>
      </c>
      <c r="AR456" t="str">
        <f ca="1">IFERROR(VLOOKUP(Funde_observations_osservazioni!AK459,Rest_mapping,2,0)&amp;"","")</f>
        <v/>
      </c>
      <c r="AS456" t="str">
        <f ca="1">IFERROR(VLOOKUP(Funde_observations_osservazioni!AL459,Oeff_privat_mapping,2,0)&amp;"","")</f>
        <v/>
      </c>
      <c r="AT456" t="str">
        <f ca="1">IFERROR(VLOOKUP(Funde_observations_osservazioni!AM459,Namen_pub_mapping,2,0)&amp;"","")</f>
        <v/>
      </c>
    </row>
    <row r="457" spans="2:46" x14ac:dyDescent="0.45">
      <c r="B457" t="str">
        <f>TRIM(Funde_observations_osservazioni!B460)</f>
        <v/>
      </c>
      <c r="C457" t="str">
        <f>TRIM(Funde_observations_osservazioni!C460)</f>
        <v/>
      </c>
      <c r="D457" t="str">
        <f>TRIM(Funde_observations_osservazioni!D460)</f>
        <v/>
      </c>
      <c r="E457" t="str">
        <f>TRIM(Funde_observations_osservazioni!AN460)</f>
        <v/>
      </c>
      <c r="F457" t="str">
        <f>TRIM(Funde_observations_osservazioni!AO460)</f>
        <v/>
      </c>
      <c r="G457" t="str">
        <f>TRIM(Funde_observations_osservazioni!AP460)</f>
        <v/>
      </c>
      <c r="H457" t="str">
        <f>TRIM(Funde_observations_osservazioni!AQ460)</f>
        <v/>
      </c>
      <c r="I457" t="str">
        <f>TRIM(Funde_observations_osservazioni!AR460)</f>
        <v/>
      </c>
      <c r="J457" t="str">
        <f>TRIM(Funde_observations_osservazioni!AS460)</f>
        <v/>
      </c>
      <c r="K457" t="str">
        <f>IFERROR(VLOOKUP(Funde_observations_osservazioni!E460,Table31_Praezis[], 2, FALSE)&amp;"", "")</f>
        <v/>
      </c>
      <c r="L457" t="str">
        <f>TRIM(Funde_observations_osservazioni!AT460)</f>
        <v/>
      </c>
      <c r="M457" t="str">
        <f>TRIM(Funde_observations_osservazioni!F460)</f>
        <v/>
      </c>
      <c r="N457" t="str">
        <f>TRIM(Funde_observations_osservazioni!G460)</f>
        <v/>
      </c>
      <c r="O457" t="str">
        <f>TRIM(Funde_observations_osservazioni!H460)</f>
        <v/>
      </c>
      <c r="P457" s="161" t="str">
        <f>IF(Funde_observations_osservazioni!I460=0, "", TEXT(Funde_observations_osservazioni!I460,"dd/mm/yyyy"))</f>
        <v/>
      </c>
      <c r="Q457" t="str">
        <f>IFERROR(VLOOKUP(Funde_observations_osservazioni!J460,Table32_Datkante[],2,FALSE)&amp;"",  "")</f>
        <v/>
      </c>
      <c r="R457" t="str">
        <f>Funde_observations_osservazioni!K460&amp;""</f>
        <v/>
      </c>
      <c r="S457" t="str">
        <f>Funde_observations_osservazioni!L460&amp;""</f>
        <v/>
      </c>
      <c r="T457" t="str">
        <f>Funde_observations_osservazioni!N460&amp;""</f>
        <v/>
      </c>
      <c r="U457" t="str">
        <f>Funde_observations_osservazioni!O460&amp;""</f>
        <v/>
      </c>
      <c r="V457" t="str">
        <f>Funde_observations_osservazioni!P460&amp;""</f>
        <v/>
      </c>
      <c r="W457" t="str">
        <f ca="1">IFERROR(VLOOKUP(Funde_observations_osservazioni!V460,Table30_Delarze[],2,FALSE)&amp;"", "")</f>
        <v/>
      </c>
      <c r="X457" t="str">
        <f>IFERROR(VLOOKUP(Funde_observations_osservazioni!R460,Table6_Subgrob[],2,FALSE)&amp;"","")</f>
        <v/>
      </c>
      <c r="Y457" t="str">
        <f>IFERROR(VLOOKUP(Funde_observations_osservazioni!S460,#REF!,2,FALSE)&amp;"", "")</f>
        <v/>
      </c>
      <c r="Z457" t="str">
        <f ca="1">IFERROR(VLOOKUP(Funde_observations_osservazioni!W460,Table245_Host_tree[],2,FALSE)&amp;"", "")</f>
        <v/>
      </c>
      <c r="AA457" t="str">
        <f>TRIM(Funde_observations_osservazioni!X460)</f>
        <v/>
      </c>
      <c r="AB457" t="str">
        <f>TRIM(Funde_observations_osservazioni!Y460)</f>
        <v/>
      </c>
      <c r="AC457" t="str">
        <f ca="1">IFERROR(VLOOKUP(Funde_observations_osservazioni!T460,Holzabgr_mapping,2,FALSE)&amp;"", "")</f>
        <v/>
      </c>
      <c r="AD457" t="str">
        <f ca="1">IFERROR(VLOOKUP(Funde_observations_osservazioni!U460,Holzqual_mapping,2,FALSE)&amp;"", "")</f>
        <v/>
      </c>
      <c r="AE457" t="str">
        <f ca="1">IFERROR(VLOOKUP(Funde_observations_osservazioni!Z460,Table24_Near_tree[],2,FALSE)&amp;"", "")</f>
        <v/>
      </c>
      <c r="AF457" t="str">
        <f ca="1">IFERROR(VLOOKUP(Funde_observations_osservazioni!AA460,Table24_Near_tree[],2,FALSE)&amp;"", "")</f>
        <v/>
      </c>
      <c r="AG457" t="str">
        <f ca="1">IFERROR(VLOOKUP(Funde_observations_osservazioni!AB460,Table24_Near_tree[],2,FALSE)&amp;"", "")</f>
        <v/>
      </c>
      <c r="AH457" t="str">
        <f ca="1">IFERROR(VLOOKUP(Funde_observations_osservazioni!AC460,Anzfrk_mapping,2,FALSE)&amp;"", "")</f>
        <v/>
      </c>
      <c r="AI457" t="str">
        <f ca="1">IFERROR(VLOOKUP(Funde_observations_osservazioni!AD460,Sex_stage_mapping,2,FALSE)&amp;"", "")</f>
        <v/>
      </c>
      <c r="AJ457" t="str">
        <f ca="1">IFERROR(VLOOKUP(Funde_observations_osservazioni!AE460,Rust_spore_type_mapping,2,FALSE)&amp;"", "")</f>
        <v/>
      </c>
      <c r="AK457" t="str">
        <f>TRIM(Funde_observations_osservazioni!AU460)</f>
        <v/>
      </c>
      <c r="AL457" t="str">
        <f>TRIM( Funde_observations_osservazioni!AH460)</f>
        <v/>
      </c>
      <c r="AM457" t="str">
        <f>TRIM(Funde_observations_osservazioni!AI460)</f>
        <v/>
      </c>
      <c r="AN457" t="str">
        <f ca="1">IFERROR(VLOOKUP(Funde_observations_osservazioni!AG460,Table28_Herbaria[],2,FALSE)&amp;"", "")</f>
        <v/>
      </c>
      <c r="AO457" t="str">
        <f ca="1">IFERROR(VLOOKUP(Funde_observations_osservazioni!AF460,Beleg_mapping,2,FALSE)&amp;"","")</f>
        <v/>
      </c>
      <c r="AP457" t="str">
        <f>IFERROR(VLOOKUP(Funde_observations_osservazioni!AJ460,Tabelle10_literature[],2,FALSE)&amp;"", "")</f>
        <v/>
      </c>
      <c r="AQ457" t="str">
        <f>TRIM(Funde_observations_osservazioni!AV460)</f>
        <v/>
      </c>
      <c r="AR457" t="str">
        <f ca="1">IFERROR(VLOOKUP(Funde_observations_osservazioni!AK460,Rest_mapping,2,0)&amp;"","")</f>
        <v/>
      </c>
      <c r="AS457" t="str">
        <f ca="1">IFERROR(VLOOKUP(Funde_observations_osservazioni!AL460,Oeff_privat_mapping,2,0)&amp;"","")</f>
        <v/>
      </c>
      <c r="AT457" t="str">
        <f ca="1">IFERROR(VLOOKUP(Funde_observations_osservazioni!AM460,Namen_pub_mapping,2,0)&amp;"","")</f>
        <v/>
      </c>
    </row>
    <row r="458" spans="2:46" x14ac:dyDescent="0.45">
      <c r="B458" t="str">
        <f>TRIM(Funde_observations_osservazioni!B461)</f>
        <v/>
      </c>
      <c r="C458" t="str">
        <f>TRIM(Funde_observations_osservazioni!C461)</f>
        <v/>
      </c>
      <c r="D458" t="str">
        <f>TRIM(Funde_observations_osservazioni!D461)</f>
        <v/>
      </c>
      <c r="E458" t="str">
        <f>TRIM(Funde_observations_osservazioni!AN461)</f>
        <v/>
      </c>
      <c r="F458" t="str">
        <f>TRIM(Funde_observations_osservazioni!AO461)</f>
        <v/>
      </c>
      <c r="G458" t="str">
        <f>TRIM(Funde_observations_osservazioni!AP461)</f>
        <v/>
      </c>
      <c r="H458" t="str">
        <f>TRIM(Funde_observations_osservazioni!AQ461)</f>
        <v/>
      </c>
      <c r="I458" t="str">
        <f>TRIM(Funde_observations_osservazioni!AR461)</f>
        <v/>
      </c>
      <c r="J458" t="str">
        <f>TRIM(Funde_observations_osservazioni!AS461)</f>
        <v/>
      </c>
      <c r="K458" t="str">
        <f>IFERROR(VLOOKUP(Funde_observations_osservazioni!E461,Table31_Praezis[], 2, FALSE)&amp;"", "")</f>
        <v/>
      </c>
      <c r="L458" t="str">
        <f>TRIM(Funde_observations_osservazioni!AT461)</f>
        <v/>
      </c>
      <c r="M458" t="str">
        <f>TRIM(Funde_observations_osservazioni!F461)</f>
        <v/>
      </c>
      <c r="N458" t="str">
        <f>TRIM(Funde_observations_osservazioni!G461)</f>
        <v/>
      </c>
      <c r="O458" t="str">
        <f>TRIM(Funde_observations_osservazioni!H461)</f>
        <v/>
      </c>
      <c r="P458" s="161" t="str">
        <f>IF(Funde_observations_osservazioni!I461=0, "", TEXT(Funde_observations_osservazioni!I461,"dd/mm/yyyy"))</f>
        <v/>
      </c>
      <c r="Q458" t="str">
        <f>IFERROR(VLOOKUP(Funde_observations_osservazioni!J461,Table32_Datkante[],2,FALSE)&amp;"",  "")</f>
        <v/>
      </c>
      <c r="R458" t="str">
        <f>Funde_observations_osservazioni!K461&amp;""</f>
        <v/>
      </c>
      <c r="S458" t="str">
        <f>Funde_observations_osservazioni!L461&amp;""</f>
        <v/>
      </c>
      <c r="T458" t="str">
        <f>Funde_observations_osservazioni!N461&amp;""</f>
        <v/>
      </c>
      <c r="U458" t="str">
        <f>Funde_observations_osservazioni!O461&amp;""</f>
        <v/>
      </c>
      <c r="V458" t="str">
        <f>Funde_observations_osservazioni!P461&amp;""</f>
        <v/>
      </c>
      <c r="W458" t="str">
        <f ca="1">IFERROR(VLOOKUP(Funde_observations_osservazioni!V461,Table30_Delarze[],2,FALSE)&amp;"", "")</f>
        <v/>
      </c>
      <c r="X458" t="str">
        <f>IFERROR(VLOOKUP(Funde_observations_osservazioni!R461,Table6_Subgrob[],2,FALSE)&amp;"","")</f>
        <v/>
      </c>
      <c r="Y458" t="str">
        <f>IFERROR(VLOOKUP(Funde_observations_osservazioni!S461,#REF!,2,FALSE)&amp;"", "")</f>
        <v/>
      </c>
      <c r="Z458" t="str">
        <f ca="1">IFERROR(VLOOKUP(Funde_observations_osservazioni!W461,Table245_Host_tree[],2,FALSE)&amp;"", "")</f>
        <v/>
      </c>
      <c r="AA458" t="str">
        <f>TRIM(Funde_observations_osservazioni!X461)</f>
        <v/>
      </c>
      <c r="AB458" t="str">
        <f>TRIM(Funde_observations_osservazioni!Y461)</f>
        <v/>
      </c>
      <c r="AC458" t="str">
        <f ca="1">IFERROR(VLOOKUP(Funde_observations_osservazioni!T461,Holzabgr_mapping,2,FALSE)&amp;"", "")</f>
        <v/>
      </c>
      <c r="AD458" t="str">
        <f ca="1">IFERROR(VLOOKUP(Funde_observations_osservazioni!U461,Holzqual_mapping,2,FALSE)&amp;"", "")</f>
        <v/>
      </c>
      <c r="AE458" t="str">
        <f ca="1">IFERROR(VLOOKUP(Funde_observations_osservazioni!Z461,Table24_Near_tree[],2,FALSE)&amp;"", "")</f>
        <v/>
      </c>
      <c r="AF458" t="str">
        <f ca="1">IFERROR(VLOOKUP(Funde_observations_osservazioni!AA461,Table24_Near_tree[],2,FALSE)&amp;"", "")</f>
        <v/>
      </c>
      <c r="AG458" t="str">
        <f ca="1">IFERROR(VLOOKUP(Funde_observations_osservazioni!AB461,Table24_Near_tree[],2,FALSE)&amp;"", "")</f>
        <v/>
      </c>
      <c r="AH458" t="str">
        <f ca="1">IFERROR(VLOOKUP(Funde_observations_osservazioni!AC461,Anzfrk_mapping,2,FALSE)&amp;"", "")</f>
        <v/>
      </c>
      <c r="AI458" t="str">
        <f ca="1">IFERROR(VLOOKUP(Funde_observations_osservazioni!AD461,Sex_stage_mapping,2,FALSE)&amp;"", "")</f>
        <v/>
      </c>
      <c r="AJ458" t="str">
        <f ca="1">IFERROR(VLOOKUP(Funde_observations_osservazioni!AE461,Rust_spore_type_mapping,2,FALSE)&amp;"", "")</f>
        <v/>
      </c>
      <c r="AK458" t="str">
        <f>TRIM(Funde_observations_osservazioni!AU461)</f>
        <v/>
      </c>
      <c r="AL458" t="str">
        <f>TRIM( Funde_observations_osservazioni!AH461)</f>
        <v/>
      </c>
      <c r="AM458" t="str">
        <f>TRIM(Funde_observations_osservazioni!AI461)</f>
        <v/>
      </c>
      <c r="AN458" t="str">
        <f ca="1">IFERROR(VLOOKUP(Funde_observations_osservazioni!AG461,Table28_Herbaria[],2,FALSE)&amp;"", "")</f>
        <v/>
      </c>
      <c r="AO458" t="str">
        <f ca="1">IFERROR(VLOOKUP(Funde_observations_osservazioni!AF461,Beleg_mapping,2,FALSE)&amp;"","")</f>
        <v/>
      </c>
      <c r="AP458" t="str">
        <f>IFERROR(VLOOKUP(Funde_observations_osservazioni!AJ461,Tabelle10_literature[],2,FALSE)&amp;"", "")</f>
        <v/>
      </c>
      <c r="AQ458" t="str">
        <f>TRIM(Funde_observations_osservazioni!AV461)</f>
        <v/>
      </c>
      <c r="AR458" t="str">
        <f ca="1">IFERROR(VLOOKUP(Funde_observations_osservazioni!AK461,Rest_mapping,2,0)&amp;"","")</f>
        <v/>
      </c>
      <c r="AS458" t="str">
        <f ca="1">IFERROR(VLOOKUP(Funde_observations_osservazioni!AL461,Oeff_privat_mapping,2,0)&amp;"","")</f>
        <v/>
      </c>
      <c r="AT458" t="str">
        <f ca="1">IFERROR(VLOOKUP(Funde_observations_osservazioni!AM461,Namen_pub_mapping,2,0)&amp;"","")</f>
        <v/>
      </c>
    </row>
    <row r="459" spans="2:46" x14ac:dyDescent="0.45">
      <c r="B459" t="str">
        <f>TRIM(Funde_observations_osservazioni!B462)</f>
        <v/>
      </c>
      <c r="C459" t="str">
        <f>TRIM(Funde_observations_osservazioni!C462)</f>
        <v/>
      </c>
      <c r="D459" t="str">
        <f>TRIM(Funde_observations_osservazioni!D462)</f>
        <v/>
      </c>
      <c r="E459" t="str">
        <f>TRIM(Funde_observations_osservazioni!AN462)</f>
        <v/>
      </c>
      <c r="F459" t="str">
        <f>TRIM(Funde_observations_osservazioni!AO462)</f>
        <v/>
      </c>
      <c r="G459" t="str">
        <f>TRIM(Funde_observations_osservazioni!AP462)</f>
        <v/>
      </c>
      <c r="H459" t="str">
        <f>TRIM(Funde_observations_osservazioni!AQ462)</f>
        <v/>
      </c>
      <c r="I459" t="str">
        <f>TRIM(Funde_observations_osservazioni!AR462)</f>
        <v/>
      </c>
      <c r="J459" t="str">
        <f>TRIM(Funde_observations_osservazioni!AS462)</f>
        <v/>
      </c>
      <c r="K459" t="str">
        <f>IFERROR(VLOOKUP(Funde_observations_osservazioni!E462,Table31_Praezis[], 2, FALSE)&amp;"", "")</f>
        <v/>
      </c>
      <c r="L459" t="str">
        <f>TRIM(Funde_observations_osservazioni!AT462)</f>
        <v/>
      </c>
      <c r="M459" t="str">
        <f>TRIM(Funde_observations_osservazioni!F462)</f>
        <v/>
      </c>
      <c r="N459" t="str">
        <f>TRIM(Funde_observations_osservazioni!G462)</f>
        <v/>
      </c>
      <c r="O459" t="str">
        <f>TRIM(Funde_observations_osservazioni!H462)</f>
        <v/>
      </c>
      <c r="P459" s="161" t="str">
        <f>IF(Funde_observations_osservazioni!I462=0, "", TEXT(Funde_observations_osservazioni!I462,"dd/mm/yyyy"))</f>
        <v/>
      </c>
      <c r="Q459" t="str">
        <f>IFERROR(VLOOKUP(Funde_observations_osservazioni!J462,Table32_Datkante[],2,FALSE)&amp;"",  "")</f>
        <v/>
      </c>
      <c r="R459" t="str">
        <f>Funde_observations_osservazioni!K462&amp;""</f>
        <v/>
      </c>
      <c r="S459" t="str">
        <f>Funde_observations_osservazioni!L462&amp;""</f>
        <v/>
      </c>
      <c r="T459" t="str">
        <f>Funde_observations_osservazioni!N462&amp;""</f>
        <v/>
      </c>
      <c r="U459" t="str">
        <f>Funde_observations_osservazioni!O462&amp;""</f>
        <v/>
      </c>
      <c r="V459" t="str">
        <f>Funde_observations_osservazioni!P462&amp;""</f>
        <v/>
      </c>
      <c r="W459" t="str">
        <f ca="1">IFERROR(VLOOKUP(Funde_observations_osservazioni!V462,Table30_Delarze[],2,FALSE)&amp;"", "")</f>
        <v/>
      </c>
      <c r="X459" t="str">
        <f>IFERROR(VLOOKUP(Funde_observations_osservazioni!R462,Table6_Subgrob[],2,FALSE)&amp;"","")</f>
        <v/>
      </c>
      <c r="Y459" t="str">
        <f>IFERROR(VLOOKUP(Funde_observations_osservazioni!S462,#REF!,2,FALSE)&amp;"", "")</f>
        <v/>
      </c>
      <c r="Z459" t="str">
        <f ca="1">IFERROR(VLOOKUP(Funde_observations_osservazioni!W462,Table245_Host_tree[],2,FALSE)&amp;"", "")</f>
        <v/>
      </c>
      <c r="AA459" t="str">
        <f>TRIM(Funde_observations_osservazioni!X462)</f>
        <v/>
      </c>
      <c r="AB459" t="str">
        <f>TRIM(Funde_observations_osservazioni!Y462)</f>
        <v/>
      </c>
      <c r="AC459" t="str">
        <f ca="1">IFERROR(VLOOKUP(Funde_observations_osservazioni!T462,Holzabgr_mapping,2,FALSE)&amp;"", "")</f>
        <v/>
      </c>
      <c r="AD459" t="str">
        <f ca="1">IFERROR(VLOOKUP(Funde_observations_osservazioni!U462,Holzqual_mapping,2,FALSE)&amp;"", "")</f>
        <v/>
      </c>
      <c r="AE459" t="str">
        <f ca="1">IFERROR(VLOOKUP(Funde_observations_osservazioni!Z462,Table24_Near_tree[],2,FALSE)&amp;"", "")</f>
        <v/>
      </c>
      <c r="AF459" t="str">
        <f ca="1">IFERROR(VLOOKUP(Funde_observations_osservazioni!AA462,Table24_Near_tree[],2,FALSE)&amp;"", "")</f>
        <v/>
      </c>
      <c r="AG459" t="str">
        <f ca="1">IFERROR(VLOOKUP(Funde_observations_osservazioni!AB462,Table24_Near_tree[],2,FALSE)&amp;"", "")</f>
        <v/>
      </c>
      <c r="AH459" t="str">
        <f ca="1">IFERROR(VLOOKUP(Funde_observations_osservazioni!AC462,Anzfrk_mapping,2,FALSE)&amp;"", "")</f>
        <v/>
      </c>
      <c r="AI459" t="str">
        <f ca="1">IFERROR(VLOOKUP(Funde_observations_osservazioni!AD462,Sex_stage_mapping,2,FALSE)&amp;"", "")</f>
        <v/>
      </c>
      <c r="AJ459" t="str">
        <f ca="1">IFERROR(VLOOKUP(Funde_observations_osservazioni!AE462,Rust_spore_type_mapping,2,FALSE)&amp;"", "")</f>
        <v/>
      </c>
      <c r="AK459" t="str">
        <f>TRIM(Funde_observations_osservazioni!AU462)</f>
        <v/>
      </c>
      <c r="AL459" t="str">
        <f>TRIM( Funde_observations_osservazioni!AH462)</f>
        <v/>
      </c>
      <c r="AM459" t="str">
        <f>TRIM(Funde_observations_osservazioni!AI462)</f>
        <v/>
      </c>
      <c r="AN459" t="str">
        <f ca="1">IFERROR(VLOOKUP(Funde_observations_osservazioni!AG462,Table28_Herbaria[],2,FALSE)&amp;"", "")</f>
        <v/>
      </c>
      <c r="AO459" t="str">
        <f ca="1">IFERROR(VLOOKUP(Funde_observations_osservazioni!AF462,Beleg_mapping,2,FALSE)&amp;"","")</f>
        <v/>
      </c>
      <c r="AP459" t="str">
        <f>IFERROR(VLOOKUP(Funde_observations_osservazioni!AJ462,Tabelle10_literature[],2,FALSE)&amp;"", "")</f>
        <v/>
      </c>
      <c r="AQ459" t="str">
        <f>TRIM(Funde_observations_osservazioni!AV462)</f>
        <v/>
      </c>
      <c r="AR459" t="str">
        <f ca="1">IFERROR(VLOOKUP(Funde_observations_osservazioni!AK462,Rest_mapping,2,0)&amp;"","")</f>
        <v/>
      </c>
      <c r="AS459" t="str">
        <f ca="1">IFERROR(VLOOKUP(Funde_observations_osservazioni!AL462,Oeff_privat_mapping,2,0)&amp;"","")</f>
        <v/>
      </c>
      <c r="AT459" t="str">
        <f ca="1">IFERROR(VLOOKUP(Funde_observations_osservazioni!AM462,Namen_pub_mapping,2,0)&amp;"","")</f>
        <v/>
      </c>
    </row>
    <row r="460" spans="2:46" x14ac:dyDescent="0.45">
      <c r="B460" t="str">
        <f>TRIM(Funde_observations_osservazioni!B463)</f>
        <v/>
      </c>
      <c r="C460" t="str">
        <f>TRIM(Funde_observations_osservazioni!C463)</f>
        <v/>
      </c>
      <c r="D460" t="str">
        <f>TRIM(Funde_observations_osservazioni!D463)</f>
        <v/>
      </c>
      <c r="E460" t="str">
        <f>TRIM(Funde_observations_osservazioni!AN463)</f>
        <v/>
      </c>
      <c r="F460" t="str">
        <f>TRIM(Funde_observations_osservazioni!AO463)</f>
        <v/>
      </c>
      <c r="G460" t="str">
        <f>TRIM(Funde_observations_osservazioni!AP463)</f>
        <v/>
      </c>
      <c r="H460" t="str">
        <f>TRIM(Funde_observations_osservazioni!AQ463)</f>
        <v/>
      </c>
      <c r="I460" t="str">
        <f>TRIM(Funde_observations_osservazioni!AR463)</f>
        <v/>
      </c>
      <c r="J460" t="str">
        <f>TRIM(Funde_observations_osservazioni!AS463)</f>
        <v/>
      </c>
      <c r="K460" t="str">
        <f>IFERROR(VLOOKUP(Funde_observations_osservazioni!E463,Table31_Praezis[], 2, FALSE)&amp;"", "")</f>
        <v/>
      </c>
      <c r="L460" t="str">
        <f>TRIM(Funde_observations_osservazioni!AT463)</f>
        <v/>
      </c>
      <c r="M460" t="str">
        <f>TRIM(Funde_observations_osservazioni!F463)</f>
        <v/>
      </c>
      <c r="N460" t="str">
        <f>TRIM(Funde_observations_osservazioni!G463)</f>
        <v/>
      </c>
      <c r="O460" t="str">
        <f>TRIM(Funde_observations_osservazioni!H463)</f>
        <v/>
      </c>
      <c r="P460" s="161" t="str">
        <f>IF(Funde_observations_osservazioni!I463=0, "", TEXT(Funde_observations_osservazioni!I463,"dd/mm/yyyy"))</f>
        <v/>
      </c>
      <c r="Q460" t="str">
        <f>IFERROR(VLOOKUP(Funde_observations_osservazioni!J463,Table32_Datkante[],2,FALSE)&amp;"",  "")</f>
        <v/>
      </c>
      <c r="R460" t="str">
        <f>Funde_observations_osservazioni!K463&amp;""</f>
        <v/>
      </c>
      <c r="S460" t="str">
        <f>Funde_observations_osservazioni!L463&amp;""</f>
        <v/>
      </c>
      <c r="T460" t="str">
        <f>Funde_observations_osservazioni!N463&amp;""</f>
        <v/>
      </c>
      <c r="U460" t="str">
        <f>Funde_observations_osservazioni!O463&amp;""</f>
        <v/>
      </c>
      <c r="V460" t="str">
        <f>Funde_observations_osservazioni!P463&amp;""</f>
        <v/>
      </c>
      <c r="W460" t="str">
        <f ca="1">IFERROR(VLOOKUP(Funde_observations_osservazioni!V463,Table30_Delarze[],2,FALSE)&amp;"", "")</f>
        <v/>
      </c>
      <c r="X460" t="str">
        <f>IFERROR(VLOOKUP(Funde_observations_osservazioni!R463,Table6_Subgrob[],2,FALSE)&amp;"","")</f>
        <v/>
      </c>
      <c r="Y460" t="str">
        <f>IFERROR(VLOOKUP(Funde_observations_osservazioni!S463,#REF!,2,FALSE)&amp;"", "")</f>
        <v/>
      </c>
      <c r="Z460" t="str">
        <f ca="1">IFERROR(VLOOKUP(Funde_observations_osservazioni!W463,Table245_Host_tree[],2,FALSE)&amp;"", "")</f>
        <v/>
      </c>
      <c r="AA460" t="str">
        <f>TRIM(Funde_observations_osservazioni!X463)</f>
        <v/>
      </c>
      <c r="AB460" t="str">
        <f>TRIM(Funde_observations_osservazioni!Y463)</f>
        <v/>
      </c>
      <c r="AC460" t="str">
        <f ca="1">IFERROR(VLOOKUP(Funde_observations_osservazioni!T463,Holzabgr_mapping,2,FALSE)&amp;"", "")</f>
        <v/>
      </c>
      <c r="AD460" t="str">
        <f ca="1">IFERROR(VLOOKUP(Funde_observations_osservazioni!U463,Holzqual_mapping,2,FALSE)&amp;"", "")</f>
        <v/>
      </c>
      <c r="AE460" t="str">
        <f ca="1">IFERROR(VLOOKUP(Funde_observations_osservazioni!Z463,Table24_Near_tree[],2,FALSE)&amp;"", "")</f>
        <v/>
      </c>
      <c r="AF460" t="str">
        <f ca="1">IFERROR(VLOOKUP(Funde_observations_osservazioni!AA463,Table24_Near_tree[],2,FALSE)&amp;"", "")</f>
        <v/>
      </c>
      <c r="AG460" t="str">
        <f ca="1">IFERROR(VLOOKUP(Funde_observations_osservazioni!AB463,Table24_Near_tree[],2,FALSE)&amp;"", "")</f>
        <v/>
      </c>
      <c r="AH460" t="str">
        <f ca="1">IFERROR(VLOOKUP(Funde_observations_osservazioni!AC463,Anzfrk_mapping,2,FALSE)&amp;"", "")</f>
        <v/>
      </c>
      <c r="AI460" t="str">
        <f ca="1">IFERROR(VLOOKUP(Funde_observations_osservazioni!AD463,Sex_stage_mapping,2,FALSE)&amp;"", "")</f>
        <v/>
      </c>
      <c r="AJ460" t="str">
        <f ca="1">IFERROR(VLOOKUP(Funde_observations_osservazioni!AE463,Rust_spore_type_mapping,2,FALSE)&amp;"", "")</f>
        <v/>
      </c>
      <c r="AK460" t="str">
        <f>TRIM(Funde_observations_osservazioni!AU463)</f>
        <v/>
      </c>
      <c r="AL460" t="str">
        <f>TRIM( Funde_observations_osservazioni!AH463)</f>
        <v/>
      </c>
      <c r="AM460" t="str">
        <f>TRIM(Funde_observations_osservazioni!AI463)</f>
        <v/>
      </c>
      <c r="AN460" t="str">
        <f ca="1">IFERROR(VLOOKUP(Funde_observations_osservazioni!AG463,Table28_Herbaria[],2,FALSE)&amp;"", "")</f>
        <v/>
      </c>
      <c r="AO460" t="str">
        <f ca="1">IFERROR(VLOOKUP(Funde_observations_osservazioni!AF463,Beleg_mapping,2,FALSE)&amp;"","")</f>
        <v/>
      </c>
      <c r="AP460" t="str">
        <f>IFERROR(VLOOKUP(Funde_observations_osservazioni!AJ463,Tabelle10_literature[],2,FALSE)&amp;"", "")</f>
        <v/>
      </c>
      <c r="AQ460" t="str">
        <f>TRIM(Funde_observations_osservazioni!AV463)</f>
        <v/>
      </c>
      <c r="AR460" t="str">
        <f ca="1">IFERROR(VLOOKUP(Funde_observations_osservazioni!AK463,Rest_mapping,2,0)&amp;"","")</f>
        <v/>
      </c>
      <c r="AS460" t="str">
        <f ca="1">IFERROR(VLOOKUP(Funde_observations_osservazioni!AL463,Oeff_privat_mapping,2,0)&amp;"","")</f>
        <v/>
      </c>
      <c r="AT460" t="str">
        <f ca="1">IFERROR(VLOOKUP(Funde_observations_osservazioni!AM463,Namen_pub_mapping,2,0)&amp;"","")</f>
        <v/>
      </c>
    </row>
    <row r="461" spans="2:46" x14ac:dyDescent="0.45">
      <c r="B461" t="str">
        <f>TRIM(Funde_observations_osservazioni!B464)</f>
        <v/>
      </c>
      <c r="C461" t="str">
        <f>TRIM(Funde_observations_osservazioni!C464)</f>
        <v/>
      </c>
      <c r="D461" t="str">
        <f>TRIM(Funde_observations_osservazioni!D464)</f>
        <v/>
      </c>
      <c r="E461" t="str">
        <f>TRIM(Funde_observations_osservazioni!AN464)</f>
        <v/>
      </c>
      <c r="F461" t="str">
        <f>TRIM(Funde_observations_osservazioni!AO464)</f>
        <v/>
      </c>
      <c r="G461" t="str">
        <f>TRIM(Funde_observations_osservazioni!AP464)</f>
        <v/>
      </c>
      <c r="H461" t="str">
        <f>TRIM(Funde_observations_osservazioni!AQ464)</f>
        <v/>
      </c>
      <c r="I461" t="str">
        <f>TRIM(Funde_observations_osservazioni!AR464)</f>
        <v/>
      </c>
      <c r="J461" t="str">
        <f>TRIM(Funde_observations_osservazioni!AS464)</f>
        <v/>
      </c>
      <c r="K461" t="str">
        <f>IFERROR(VLOOKUP(Funde_observations_osservazioni!E464,Table31_Praezis[], 2, FALSE)&amp;"", "")</f>
        <v/>
      </c>
      <c r="L461" t="str">
        <f>TRIM(Funde_observations_osservazioni!AT464)</f>
        <v/>
      </c>
      <c r="M461" t="str">
        <f>TRIM(Funde_observations_osservazioni!F464)</f>
        <v/>
      </c>
      <c r="N461" t="str">
        <f>TRIM(Funde_observations_osservazioni!G464)</f>
        <v/>
      </c>
      <c r="O461" t="str">
        <f>TRIM(Funde_observations_osservazioni!H464)</f>
        <v/>
      </c>
      <c r="P461" s="161" t="str">
        <f>IF(Funde_observations_osservazioni!I464=0, "", TEXT(Funde_observations_osservazioni!I464,"dd/mm/yyyy"))</f>
        <v/>
      </c>
      <c r="Q461" t="str">
        <f>IFERROR(VLOOKUP(Funde_observations_osservazioni!J464,Table32_Datkante[],2,FALSE)&amp;"",  "")</f>
        <v/>
      </c>
      <c r="R461" t="str">
        <f>Funde_observations_osservazioni!K464&amp;""</f>
        <v/>
      </c>
      <c r="S461" t="str">
        <f>Funde_observations_osservazioni!L464&amp;""</f>
        <v/>
      </c>
      <c r="T461" t="str">
        <f>Funde_observations_osservazioni!N464&amp;""</f>
        <v/>
      </c>
      <c r="U461" t="str">
        <f>Funde_observations_osservazioni!O464&amp;""</f>
        <v/>
      </c>
      <c r="V461" t="str">
        <f>Funde_observations_osservazioni!P464&amp;""</f>
        <v/>
      </c>
      <c r="W461" t="str">
        <f ca="1">IFERROR(VLOOKUP(Funde_observations_osservazioni!V464,Table30_Delarze[],2,FALSE)&amp;"", "")</f>
        <v/>
      </c>
      <c r="X461" t="str">
        <f>IFERROR(VLOOKUP(Funde_observations_osservazioni!R464,Table6_Subgrob[],2,FALSE)&amp;"","")</f>
        <v/>
      </c>
      <c r="Y461" t="str">
        <f>IFERROR(VLOOKUP(Funde_observations_osservazioni!S464,#REF!,2,FALSE)&amp;"", "")</f>
        <v/>
      </c>
      <c r="Z461" t="str">
        <f ca="1">IFERROR(VLOOKUP(Funde_observations_osservazioni!W464,Table245_Host_tree[],2,FALSE)&amp;"", "")</f>
        <v/>
      </c>
      <c r="AA461" t="str">
        <f>TRIM(Funde_observations_osservazioni!X464)</f>
        <v/>
      </c>
      <c r="AB461" t="str">
        <f>TRIM(Funde_observations_osservazioni!Y464)</f>
        <v/>
      </c>
      <c r="AC461" t="str">
        <f ca="1">IFERROR(VLOOKUP(Funde_observations_osservazioni!T464,Holzabgr_mapping,2,FALSE)&amp;"", "")</f>
        <v/>
      </c>
      <c r="AD461" t="str">
        <f ca="1">IFERROR(VLOOKUP(Funde_observations_osservazioni!U464,Holzqual_mapping,2,FALSE)&amp;"", "")</f>
        <v/>
      </c>
      <c r="AE461" t="str">
        <f ca="1">IFERROR(VLOOKUP(Funde_observations_osservazioni!Z464,Table24_Near_tree[],2,FALSE)&amp;"", "")</f>
        <v/>
      </c>
      <c r="AF461" t="str">
        <f ca="1">IFERROR(VLOOKUP(Funde_observations_osservazioni!AA464,Table24_Near_tree[],2,FALSE)&amp;"", "")</f>
        <v/>
      </c>
      <c r="AG461" t="str">
        <f ca="1">IFERROR(VLOOKUP(Funde_observations_osservazioni!AB464,Table24_Near_tree[],2,FALSE)&amp;"", "")</f>
        <v/>
      </c>
      <c r="AH461" t="str">
        <f ca="1">IFERROR(VLOOKUP(Funde_observations_osservazioni!AC464,Anzfrk_mapping,2,FALSE)&amp;"", "")</f>
        <v/>
      </c>
      <c r="AI461" t="str">
        <f ca="1">IFERROR(VLOOKUP(Funde_observations_osservazioni!AD464,Sex_stage_mapping,2,FALSE)&amp;"", "")</f>
        <v/>
      </c>
      <c r="AJ461" t="str">
        <f ca="1">IFERROR(VLOOKUP(Funde_observations_osservazioni!AE464,Rust_spore_type_mapping,2,FALSE)&amp;"", "")</f>
        <v/>
      </c>
      <c r="AK461" t="str">
        <f>TRIM(Funde_observations_osservazioni!AU464)</f>
        <v/>
      </c>
      <c r="AL461" t="str">
        <f>TRIM( Funde_observations_osservazioni!AH464)</f>
        <v/>
      </c>
      <c r="AM461" t="str">
        <f>TRIM(Funde_observations_osservazioni!AI464)</f>
        <v/>
      </c>
      <c r="AN461" t="str">
        <f ca="1">IFERROR(VLOOKUP(Funde_observations_osservazioni!AG464,Table28_Herbaria[],2,FALSE)&amp;"", "")</f>
        <v/>
      </c>
      <c r="AO461" t="str">
        <f ca="1">IFERROR(VLOOKUP(Funde_observations_osservazioni!AF464,Beleg_mapping,2,FALSE)&amp;"","")</f>
        <v/>
      </c>
      <c r="AP461" t="str">
        <f>IFERROR(VLOOKUP(Funde_observations_osservazioni!AJ464,Tabelle10_literature[],2,FALSE)&amp;"", "")</f>
        <v/>
      </c>
      <c r="AQ461" t="str">
        <f>TRIM(Funde_observations_osservazioni!AV464)</f>
        <v/>
      </c>
      <c r="AR461" t="str">
        <f ca="1">IFERROR(VLOOKUP(Funde_observations_osservazioni!AK464,Rest_mapping,2,0)&amp;"","")</f>
        <v/>
      </c>
      <c r="AS461" t="str">
        <f ca="1">IFERROR(VLOOKUP(Funde_observations_osservazioni!AL464,Oeff_privat_mapping,2,0)&amp;"","")</f>
        <v/>
      </c>
      <c r="AT461" t="str">
        <f ca="1">IFERROR(VLOOKUP(Funde_observations_osservazioni!AM464,Namen_pub_mapping,2,0)&amp;"","")</f>
        <v/>
      </c>
    </row>
    <row r="462" spans="2:46" x14ac:dyDescent="0.45">
      <c r="B462" t="str">
        <f>TRIM(Funde_observations_osservazioni!B465)</f>
        <v/>
      </c>
      <c r="C462" t="str">
        <f>TRIM(Funde_observations_osservazioni!C465)</f>
        <v/>
      </c>
      <c r="D462" t="str">
        <f>TRIM(Funde_observations_osservazioni!D465)</f>
        <v/>
      </c>
      <c r="E462" t="str">
        <f>TRIM(Funde_observations_osservazioni!AN465)</f>
        <v/>
      </c>
      <c r="F462" t="str">
        <f>TRIM(Funde_observations_osservazioni!AO465)</f>
        <v/>
      </c>
      <c r="G462" t="str">
        <f>TRIM(Funde_observations_osservazioni!AP465)</f>
        <v/>
      </c>
      <c r="H462" t="str">
        <f>TRIM(Funde_observations_osservazioni!AQ465)</f>
        <v/>
      </c>
      <c r="I462" t="str">
        <f>TRIM(Funde_observations_osservazioni!AR465)</f>
        <v/>
      </c>
      <c r="J462" t="str">
        <f>TRIM(Funde_observations_osservazioni!AS465)</f>
        <v/>
      </c>
      <c r="K462" t="str">
        <f>IFERROR(VLOOKUP(Funde_observations_osservazioni!E465,Table31_Praezis[], 2, FALSE)&amp;"", "")</f>
        <v/>
      </c>
      <c r="L462" t="str">
        <f>TRIM(Funde_observations_osservazioni!AT465)</f>
        <v/>
      </c>
      <c r="M462" t="str">
        <f>TRIM(Funde_observations_osservazioni!F465)</f>
        <v/>
      </c>
      <c r="N462" t="str">
        <f>TRIM(Funde_observations_osservazioni!G465)</f>
        <v/>
      </c>
      <c r="O462" t="str">
        <f>TRIM(Funde_observations_osservazioni!H465)</f>
        <v/>
      </c>
      <c r="P462" s="161" t="str">
        <f>IF(Funde_observations_osservazioni!I465=0, "", TEXT(Funde_observations_osservazioni!I465,"dd/mm/yyyy"))</f>
        <v/>
      </c>
      <c r="Q462" t="str">
        <f>IFERROR(VLOOKUP(Funde_observations_osservazioni!J465,Table32_Datkante[],2,FALSE)&amp;"",  "")</f>
        <v/>
      </c>
      <c r="R462" t="str">
        <f>Funde_observations_osservazioni!K465&amp;""</f>
        <v/>
      </c>
      <c r="S462" t="str">
        <f>Funde_observations_osservazioni!L465&amp;""</f>
        <v/>
      </c>
      <c r="T462" t="str">
        <f>Funde_observations_osservazioni!N465&amp;""</f>
        <v/>
      </c>
      <c r="U462" t="str">
        <f>Funde_observations_osservazioni!O465&amp;""</f>
        <v/>
      </c>
      <c r="V462" t="str">
        <f>Funde_observations_osservazioni!P465&amp;""</f>
        <v/>
      </c>
      <c r="W462" t="str">
        <f ca="1">IFERROR(VLOOKUP(Funde_observations_osservazioni!V465,Table30_Delarze[],2,FALSE)&amp;"", "")</f>
        <v/>
      </c>
      <c r="X462" t="str">
        <f>IFERROR(VLOOKUP(Funde_observations_osservazioni!R465,Table6_Subgrob[],2,FALSE)&amp;"","")</f>
        <v/>
      </c>
      <c r="Y462" t="str">
        <f>IFERROR(VLOOKUP(Funde_observations_osservazioni!S465,#REF!,2,FALSE)&amp;"", "")</f>
        <v/>
      </c>
      <c r="Z462" t="str">
        <f ca="1">IFERROR(VLOOKUP(Funde_observations_osservazioni!W465,Table245_Host_tree[],2,FALSE)&amp;"", "")</f>
        <v/>
      </c>
      <c r="AA462" t="str">
        <f>TRIM(Funde_observations_osservazioni!X465)</f>
        <v/>
      </c>
      <c r="AB462" t="str">
        <f>TRIM(Funde_observations_osservazioni!Y465)</f>
        <v/>
      </c>
      <c r="AC462" t="str">
        <f ca="1">IFERROR(VLOOKUP(Funde_observations_osservazioni!T465,Holzabgr_mapping,2,FALSE)&amp;"", "")</f>
        <v/>
      </c>
      <c r="AD462" t="str">
        <f ca="1">IFERROR(VLOOKUP(Funde_observations_osservazioni!U465,Holzqual_mapping,2,FALSE)&amp;"", "")</f>
        <v/>
      </c>
      <c r="AE462" t="str">
        <f ca="1">IFERROR(VLOOKUP(Funde_observations_osservazioni!Z465,Table24_Near_tree[],2,FALSE)&amp;"", "")</f>
        <v/>
      </c>
      <c r="AF462" t="str">
        <f ca="1">IFERROR(VLOOKUP(Funde_observations_osservazioni!AA465,Table24_Near_tree[],2,FALSE)&amp;"", "")</f>
        <v/>
      </c>
      <c r="AG462" t="str">
        <f ca="1">IFERROR(VLOOKUP(Funde_observations_osservazioni!AB465,Table24_Near_tree[],2,FALSE)&amp;"", "")</f>
        <v/>
      </c>
      <c r="AH462" t="str">
        <f ca="1">IFERROR(VLOOKUP(Funde_observations_osservazioni!AC465,Anzfrk_mapping,2,FALSE)&amp;"", "")</f>
        <v/>
      </c>
      <c r="AI462" t="str">
        <f ca="1">IFERROR(VLOOKUP(Funde_observations_osservazioni!AD465,Sex_stage_mapping,2,FALSE)&amp;"", "")</f>
        <v/>
      </c>
      <c r="AJ462" t="str">
        <f ca="1">IFERROR(VLOOKUP(Funde_observations_osservazioni!AE465,Rust_spore_type_mapping,2,FALSE)&amp;"", "")</f>
        <v/>
      </c>
      <c r="AK462" t="str">
        <f>TRIM(Funde_observations_osservazioni!AU465)</f>
        <v/>
      </c>
      <c r="AL462" t="str">
        <f>TRIM( Funde_observations_osservazioni!AH465)</f>
        <v/>
      </c>
      <c r="AM462" t="str">
        <f>TRIM(Funde_observations_osservazioni!AI465)</f>
        <v/>
      </c>
      <c r="AN462" t="str">
        <f ca="1">IFERROR(VLOOKUP(Funde_observations_osservazioni!AG465,Table28_Herbaria[],2,FALSE)&amp;"", "")</f>
        <v/>
      </c>
      <c r="AO462" t="str">
        <f ca="1">IFERROR(VLOOKUP(Funde_observations_osservazioni!AF465,Beleg_mapping,2,FALSE)&amp;"","")</f>
        <v/>
      </c>
      <c r="AP462" t="str">
        <f>IFERROR(VLOOKUP(Funde_observations_osservazioni!AJ465,Tabelle10_literature[],2,FALSE)&amp;"", "")</f>
        <v/>
      </c>
      <c r="AQ462" t="str">
        <f>TRIM(Funde_observations_osservazioni!AV465)</f>
        <v/>
      </c>
      <c r="AR462" t="str">
        <f ca="1">IFERROR(VLOOKUP(Funde_observations_osservazioni!AK465,Rest_mapping,2,0)&amp;"","")</f>
        <v/>
      </c>
      <c r="AS462" t="str">
        <f ca="1">IFERROR(VLOOKUP(Funde_observations_osservazioni!AL465,Oeff_privat_mapping,2,0)&amp;"","")</f>
        <v/>
      </c>
      <c r="AT462" t="str">
        <f ca="1">IFERROR(VLOOKUP(Funde_observations_osservazioni!AM465,Namen_pub_mapping,2,0)&amp;"","")</f>
        <v/>
      </c>
    </row>
    <row r="463" spans="2:46" x14ac:dyDescent="0.45">
      <c r="B463" t="str">
        <f>TRIM(Funde_observations_osservazioni!B466)</f>
        <v/>
      </c>
      <c r="C463" t="str">
        <f>TRIM(Funde_observations_osservazioni!C466)</f>
        <v/>
      </c>
      <c r="D463" t="str">
        <f>TRIM(Funde_observations_osservazioni!D466)</f>
        <v/>
      </c>
      <c r="E463" t="str">
        <f>TRIM(Funde_observations_osservazioni!AN466)</f>
        <v/>
      </c>
      <c r="F463" t="str">
        <f>TRIM(Funde_observations_osservazioni!AO466)</f>
        <v/>
      </c>
      <c r="G463" t="str">
        <f>TRIM(Funde_observations_osservazioni!AP466)</f>
        <v/>
      </c>
      <c r="H463" t="str">
        <f>TRIM(Funde_observations_osservazioni!AQ466)</f>
        <v/>
      </c>
      <c r="I463" t="str">
        <f>TRIM(Funde_observations_osservazioni!AR466)</f>
        <v/>
      </c>
      <c r="J463" t="str">
        <f>TRIM(Funde_observations_osservazioni!AS466)</f>
        <v/>
      </c>
      <c r="K463" t="str">
        <f>IFERROR(VLOOKUP(Funde_observations_osservazioni!E466,Table31_Praezis[], 2, FALSE)&amp;"", "")</f>
        <v/>
      </c>
      <c r="L463" t="str">
        <f>TRIM(Funde_observations_osservazioni!AT466)</f>
        <v/>
      </c>
      <c r="M463" t="str">
        <f>TRIM(Funde_observations_osservazioni!F466)</f>
        <v/>
      </c>
      <c r="N463" t="str">
        <f>TRIM(Funde_observations_osservazioni!G466)</f>
        <v/>
      </c>
      <c r="O463" t="str">
        <f>TRIM(Funde_observations_osservazioni!H466)</f>
        <v/>
      </c>
      <c r="P463" s="161" t="str">
        <f>IF(Funde_observations_osservazioni!I466=0, "", TEXT(Funde_observations_osservazioni!I466,"dd/mm/yyyy"))</f>
        <v/>
      </c>
      <c r="Q463" t="str">
        <f>IFERROR(VLOOKUP(Funde_observations_osservazioni!J466,Table32_Datkante[],2,FALSE)&amp;"",  "")</f>
        <v/>
      </c>
      <c r="R463" t="str">
        <f>Funde_observations_osservazioni!K466&amp;""</f>
        <v/>
      </c>
      <c r="S463" t="str">
        <f>Funde_observations_osservazioni!L466&amp;""</f>
        <v/>
      </c>
      <c r="T463" t="str">
        <f>Funde_observations_osservazioni!N466&amp;""</f>
        <v/>
      </c>
      <c r="U463" t="str">
        <f>Funde_observations_osservazioni!O466&amp;""</f>
        <v/>
      </c>
      <c r="V463" t="str">
        <f>Funde_observations_osservazioni!P466&amp;""</f>
        <v/>
      </c>
      <c r="W463" t="str">
        <f ca="1">IFERROR(VLOOKUP(Funde_observations_osservazioni!V466,Table30_Delarze[],2,FALSE)&amp;"", "")</f>
        <v/>
      </c>
      <c r="X463" t="str">
        <f>IFERROR(VLOOKUP(Funde_observations_osservazioni!R466,Table6_Subgrob[],2,FALSE)&amp;"","")</f>
        <v/>
      </c>
      <c r="Y463" t="str">
        <f>IFERROR(VLOOKUP(Funde_observations_osservazioni!S466,#REF!,2,FALSE)&amp;"", "")</f>
        <v/>
      </c>
      <c r="Z463" t="str">
        <f ca="1">IFERROR(VLOOKUP(Funde_observations_osservazioni!W466,Table245_Host_tree[],2,FALSE)&amp;"", "")</f>
        <v/>
      </c>
      <c r="AA463" t="str">
        <f>TRIM(Funde_observations_osservazioni!X466)</f>
        <v/>
      </c>
      <c r="AB463" t="str">
        <f>TRIM(Funde_observations_osservazioni!Y466)</f>
        <v/>
      </c>
      <c r="AC463" t="str">
        <f ca="1">IFERROR(VLOOKUP(Funde_observations_osservazioni!T466,Holzabgr_mapping,2,FALSE)&amp;"", "")</f>
        <v/>
      </c>
      <c r="AD463" t="str">
        <f ca="1">IFERROR(VLOOKUP(Funde_observations_osservazioni!U466,Holzqual_mapping,2,FALSE)&amp;"", "")</f>
        <v/>
      </c>
      <c r="AE463" t="str">
        <f ca="1">IFERROR(VLOOKUP(Funde_observations_osservazioni!Z466,Table24_Near_tree[],2,FALSE)&amp;"", "")</f>
        <v/>
      </c>
      <c r="AF463" t="str">
        <f ca="1">IFERROR(VLOOKUP(Funde_observations_osservazioni!AA466,Table24_Near_tree[],2,FALSE)&amp;"", "")</f>
        <v/>
      </c>
      <c r="AG463" t="str">
        <f ca="1">IFERROR(VLOOKUP(Funde_observations_osservazioni!AB466,Table24_Near_tree[],2,FALSE)&amp;"", "")</f>
        <v/>
      </c>
      <c r="AH463" t="str">
        <f ca="1">IFERROR(VLOOKUP(Funde_observations_osservazioni!AC466,Anzfrk_mapping,2,FALSE)&amp;"", "")</f>
        <v/>
      </c>
      <c r="AI463" t="str">
        <f ca="1">IFERROR(VLOOKUP(Funde_observations_osservazioni!AD466,Sex_stage_mapping,2,FALSE)&amp;"", "")</f>
        <v/>
      </c>
      <c r="AJ463" t="str">
        <f ca="1">IFERROR(VLOOKUP(Funde_observations_osservazioni!AE466,Rust_spore_type_mapping,2,FALSE)&amp;"", "")</f>
        <v/>
      </c>
      <c r="AK463" t="str">
        <f>TRIM(Funde_observations_osservazioni!AU466)</f>
        <v/>
      </c>
      <c r="AL463" t="str">
        <f>TRIM( Funde_observations_osservazioni!AH466)</f>
        <v/>
      </c>
      <c r="AM463" t="str">
        <f>TRIM(Funde_observations_osservazioni!AI466)</f>
        <v/>
      </c>
      <c r="AN463" t="str">
        <f ca="1">IFERROR(VLOOKUP(Funde_observations_osservazioni!AG466,Table28_Herbaria[],2,FALSE)&amp;"", "")</f>
        <v/>
      </c>
      <c r="AO463" t="str">
        <f ca="1">IFERROR(VLOOKUP(Funde_observations_osservazioni!AF466,Beleg_mapping,2,FALSE)&amp;"","")</f>
        <v/>
      </c>
      <c r="AP463" t="str">
        <f>IFERROR(VLOOKUP(Funde_observations_osservazioni!AJ466,Tabelle10_literature[],2,FALSE)&amp;"", "")</f>
        <v/>
      </c>
      <c r="AQ463" t="str">
        <f>TRIM(Funde_observations_osservazioni!AV466)</f>
        <v/>
      </c>
      <c r="AR463" t="str">
        <f ca="1">IFERROR(VLOOKUP(Funde_observations_osservazioni!AK466,Rest_mapping,2,0)&amp;"","")</f>
        <v/>
      </c>
      <c r="AS463" t="str">
        <f ca="1">IFERROR(VLOOKUP(Funde_observations_osservazioni!AL466,Oeff_privat_mapping,2,0)&amp;"","")</f>
        <v/>
      </c>
      <c r="AT463" t="str">
        <f ca="1">IFERROR(VLOOKUP(Funde_observations_osservazioni!AM466,Namen_pub_mapping,2,0)&amp;"","")</f>
        <v/>
      </c>
    </row>
    <row r="464" spans="2:46" x14ac:dyDescent="0.45">
      <c r="B464" t="str">
        <f>TRIM(Funde_observations_osservazioni!B467)</f>
        <v/>
      </c>
      <c r="C464" t="str">
        <f>TRIM(Funde_observations_osservazioni!C467)</f>
        <v/>
      </c>
      <c r="D464" t="str">
        <f>TRIM(Funde_observations_osservazioni!D467)</f>
        <v/>
      </c>
      <c r="E464" t="str">
        <f>TRIM(Funde_observations_osservazioni!AN467)</f>
        <v/>
      </c>
      <c r="F464" t="str">
        <f>TRIM(Funde_observations_osservazioni!AO467)</f>
        <v/>
      </c>
      <c r="G464" t="str">
        <f>TRIM(Funde_observations_osservazioni!AP467)</f>
        <v/>
      </c>
      <c r="H464" t="str">
        <f>TRIM(Funde_observations_osservazioni!AQ467)</f>
        <v/>
      </c>
      <c r="I464" t="str">
        <f>TRIM(Funde_observations_osservazioni!AR467)</f>
        <v/>
      </c>
      <c r="J464" t="str">
        <f>TRIM(Funde_observations_osservazioni!AS467)</f>
        <v/>
      </c>
      <c r="K464" t="str">
        <f>IFERROR(VLOOKUP(Funde_observations_osservazioni!E467,Table31_Praezis[], 2, FALSE)&amp;"", "")</f>
        <v/>
      </c>
      <c r="L464" t="str">
        <f>TRIM(Funde_observations_osservazioni!AT467)</f>
        <v/>
      </c>
      <c r="M464" t="str">
        <f>TRIM(Funde_observations_osservazioni!F467)</f>
        <v/>
      </c>
      <c r="N464" t="str">
        <f>TRIM(Funde_observations_osservazioni!G467)</f>
        <v/>
      </c>
      <c r="O464" t="str">
        <f>TRIM(Funde_observations_osservazioni!H467)</f>
        <v/>
      </c>
      <c r="P464" s="161" t="str">
        <f>IF(Funde_observations_osservazioni!I467=0, "", TEXT(Funde_observations_osservazioni!I467,"dd/mm/yyyy"))</f>
        <v/>
      </c>
      <c r="Q464" t="str">
        <f>IFERROR(VLOOKUP(Funde_observations_osservazioni!J467,Table32_Datkante[],2,FALSE)&amp;"",  "")</f>
        <v/>
      </c>
      <c r="R464" t="str">
        <f>Funde_observations_osservazioni!K467&amp;""</f>
        <v/>
      </c>
      <c r="S464" t="str">
        <f>Funde_observations_osservazioni!L467&amp;""</f>
        <v/>
      </c>
      <c r="T464" t="str">
        <f>Funde_observations_osservazioni!N467&amp;""</f>
        <v/>
      </c>
      <c r="U464" t="str">
        <f>Funde_observations_osservazioni!O467&amp;""</f>
        <v/>
      </c>
      <c r="V464" t="str">
        <f>Funde_observations_osservazioni!P467&amp;""</f>
        <v/>
      </c>
      <c r="W464" t="str">
        <f ca="1">IFERROR(VLOOKUP(Funde_observations_osservazioni!V467,Table30_Delarze[],2,FALSE)&amp;"", "")</f>
        <v/>
      </c>
      <c r="X464" t="str">
        <f>IFERROR(VLOOKUP(Funde_observations_osservazioni!R467,Table6_Subgrob[],2,FALSE)&amp;"","")</f>
        <v/>
      </c>
      <c r="Y464" t="str">
        <f>IFERROR(VLOOKUP(Funde_observations_osservazioni!S467,#REF!,2,FALSE)&amp;"", "")</f>
        <v/>
      </c>
      <c r="Z464" t="str">
        <f ca="1">IFERROR(VLOOKUP(Funde_observations_osservazioni!W467,Table245_Host_tree[],2,FALSE)&amp;"", "")</f>
        <v/>
      </c>
      <c r="AA464" t="str">
        <f>TRIM(Funde_observations_osservazioni!X467)</f>
        <v/>
      </c>
      <c r="AB464" t="str">
        <f>TRIM(Funde_observations_osservazioni!Y467)</f>
        <v/>
      </c>
      <c r="AC464" t="str">
        <f ca="1">IFERROR(VLOOKUP(Funde_observations_osservazioni!T467,Holzabgr_mapping,2,FALSE)&amp;"", "")</f>
        <v/>
      </c>
      <c r="AD464" t="str">
        <f ca="1">IFERROR(VLOOKUP(Funde_observations_osservazioni!U467,Holzqual_mapping,2,FALSE)&amp;"", "")</f>
        <v/>
      </c>
      <c r="AE464" t="str">
        <f ca="1">IFERROR(VLOOKUP(Funde_observations_osservazioni!Z467,Table24_Near_tree[],2,FALSE)&amp;"", "")</f>
        <v/>
      </c>
      <c r="AF464" t="str">
        <f ca="1">IFERROR(VLOOKUP(Funde_observations_osservazioni!AA467,Table24_Near_tree[],2,FALSE)&amp;"", "")</f>
        <v/>
      </c>
      <c r="AG464" t="str">
        <f ca="1">IFERROR(VLOOKUP(Funde_observations_osservazioni!AB467,Table24_Near_tree[],2,FALSE)&amp;"", "")</f>
        <v/>
      </c>
      <c r="AH464" t="str">
        <f ca="1">IFERROR(VLOOKUP(Funde_observations_osservazioni!AC467,Anzfrk_mapping,2,FALSE)&amp;"", "")</f>
        <v/>
      </c>
      <c r="AI464" t="str">
        <f ca="1">IFERROR(VLOOKUP(Funde_observations_osservazioni!AD467,Sex_stage_mapping,2,FALSE)&amp;"", "")</f>
        <v/>
      </c>
      <c r="AJ464" t="str">
        <f ca="1">IFERROR(VLOOKUP(Funde_observations_osservazioni!AE467,Rust_spore_type_mapping,2,FALSE)&amp;"", "")</f>
        <v/>
      </c>
      <c r="AK464" t="str">
        <f>TRIM(Funde_observations_osservazioni!AU467)</f>
        <v/>
      </c>
      <c r="AL464" t="str">
        <f>TRIM( Funde_observations_osservazioni!AH467)</f>
        <v/>
      </c>
      <c r="AM464" t="str">
        <f>TRIM(Funde_observations_osservazioni!AI467)</f>
        <v/>
      </c>
      <c r="AN464" t="str">
        <f ca="1">IFERROR(VLOOKUP(Funde_observations_osservazioni!AG467,Table28_Herbaria[],2,FALSE)&amp;"", "")</f>
        <v/>
      </c>
      <c r="AO464" t="str">
        <f ca="1">IFERROR(VLOOKUP(Funde_observations_osservazioni!AF467,Beleg_mapping,2,FALSE)&amp;"","")</f>
        <v/>
      </c>
      <c r="AP464" t="str">
        <f>IFERROR(VLOOKUP(Funde_observations_osservazioni!AJ467,Tabelle10_literature[],2,FALSE)&amp;"", "")</f>
        <v/>
      </c>
      <c r="AQ464" t="str">
        <f>TRIM(Funde_observations_osservazioni!AV467)</f>
        <v/>
      </c>
      <c r="AR464" t="str">
        <f ca="1">IFERROR(VLOOKUP(Funde_observations_osservazioni!AK467,Rest_mapping,2,0)&amp;"","")</f>
        <v/>
      </c>
      <c r="AS464" t="str">
        <f ca="1">IFERROR(VLOOKUP(Funde_observations_osservazioni!AL467,Oeff_privat_mapping,2,0)&amp;"","")</f>
        <v/>
      </c>
      <c r="AT464" t="str">
        <f ca="1">IFERROR(VLOOKUP(Funde_observations_osservazioni!AM467,Namen_pub_mapping,2,0)&amp;"","")</f>
        <v/>
      </c>
    </row>
    <row r="465" spans="2:46" x14ac:dyDescent="0.45">
      <c r="B465" t="str">
        <f>TRIM(Funde_observations_osservazioni!B468)</f>
        <v/>
      </c>
      <c r="C465" t="str">
        <f>TRIM(Funde_observations_osservazioni!C468)</f>
        <v/>
      </c>
      <c r="D465" t="str">
        <f>TRIM(Funde_observations_osservazioni!D468)</f>
        <v/>
      </c>
      <c r="E465" t="str">
        <f>TRIM(Funde_observations_osservazioni!AN468)</f>
        <v/>
      </c>
      <c r="F465" t="str">
        <f>TRIM(Funde_observations_osservazioni!AO468)</f>
        <v/>
      </c>
      <c r="G465" t="str">
        <f>TRIM(Funde_observations_osservazioni!AP468)</f>
        <v/>
      </c>
      <c r="H465" t="str">
        <f>TRIM(Funde_observations_osservazioni!AQ468)</f>
        <v/>
      </c>
      <c r="I465" t="str">
        <f>TRIM(Funde_observations_osservazioni!AR468)</f>
        <v/>
      </c>
      <c r="J465" t="str">
        <f>TRIM(Funde_observations_osservazioni!AS468)</f>
        <v/>
      </c>
      <c r="K465" t="str">
        <f>IFERROR(VLOOKUP(Funde_observations_osservazioni!E468,Table31_Praezis[], 2, FALSE)&amp;"", "")</f>
        <v/>
      </c>
      <c r="L465" t="str">
        <f>TRIM(Funde_observations_osservazioni!AT468)</f>
        <v/>
      </c>
      <c r="M465" t="str">
        <f>TRIM(Funde_observations_osservazioni!F468)</f>
        <v/>
      </c>
      <c r="N465" t="str">
        <f>TRIM(Funde_observations_osservazioni!G468)</f>
        <v/>
      </c>
      <c r="O465" t="str">
        <f>TRIM(Funde_observations_osservazioni!H468)</f>
        <v/>
      </c>
      <c r="P465" s="161" t="str">
        <f>IF(Funde_observations_osservazioni!I468=0, "", TEXT(Funde_observations_osservazioni!I468,"dd/mm/yyyy"))</f>
        <v/>
      </c>
      <c r="Q465" t="str">
        <f>IFERROR(VLOOKUP(Funde_observations_osservazioni!J468,Table32_Datkante[],2,FALSE)&amp;"",  "")</f>
        <v/>
      </c>
      <c r="R465" t="str">
        <f>Funde_observations_osservazioni!K468&amp;""</f>
        <v/>
      </c>
      <c r="S465" t="str">
        <f>Funde_observations_osservazioni!L468&amp;""</f>
        <v/>
      </c>
      <c r="T465" t="str">
        <f>Funde_observations_osservazioni!N468&amp;""</f>
        <v/>
      </c>
      <c r="U465" t="str">
        <f>Funde_observations_osservazioni!O468&amp;""</f>
        <v/>
      </c>
      <c r="V465" t="str">
        <f>Funde_observations_osservazioni!P468&amp;""</f>
        <v/>
      </c>
      <c r="W465" t="str">
        <f ca="1">IFERROR(VLOOKUP(Funde_observations_osservazioni!V468,Table30_Delarze[],2,FALSE)&amp;"", "")</f>
        <v/>
      </c>
      <c r="X465" t="str">
        <f>IFERROR(VLOOKUP(Funde_observations_osservazioni!R468,Table6_Subgrob[],2,FALSE)&amp;"","")</f>
        <v/>
      </c>
      <c r="Y465" t="str">
        <f>IFERROR(VLOOKUP(Funde_observations_osservazioni!S468,#REF!,2,FALSE)&amp;"", "")</f>
        <v/>
      </c>
      <c r="Z465" t="str">
        <f ca="1">IFERROR(VLOOKUP(Funde_observations_osservazioni!W468,Table245_Host_tree[],2,FALSE)&amp;"", "")</f>
        <v/>
      </c>
      <c r="AA465" t="str">
        <f>TRIM(Funde_observations_osservazioni!X468)</f>
        <v/>
      </c>
      <c r="AB465" t="str">
        <f>TRIM(Funde_observations_osservazioni!Y468)</f>
        <v/>
      </c>
      <c r="AC465" t="str">
        <f ca="1">IFERROR(VLOOKUP(Funde_observations_osservazioni!T468,Holzabgr_mapping,2,FALSE)&amp;"", "")</f>
        <v/>
      </c>
      <c r="AD465" t="str">
        <f ca="1">IFERROR(VLOOKUP(Funde_observations_osservazioni!U468,Holzqual_mapping,2,FALSE)&amp;"", "")</f>
        <v/>
      </c>
      <c r="AE465" t="str">
        <f ca="1">IFERROR(VLOOKUP(Funde_observations_osservazioni!Z468,Table24_Near_tree[],2,FALSE)&amp;"", "")</f>
        <v/>
      </c>
      <c r="AF465" t="str">
        <f ca="1">IFERROR(VLOOKUP(Funde_observations_osservazioni!AA468,Table24_Near_tree[],2,FALSE)&amp;"", "")</f>
        <v/>
      </c>
      <c r="AG465" t="str">
        <f ca="1">IFERROR(VLOOKUP(Funde_observations_osservazioni!AB468,Table24_Near_tree[],2,FALSE)&amp;"", "")</f>
        <v/>
      </c>
      <c r="AH465" t="str">
        <f ca="1">IFERROR(VLOOKUP(Funde_observations_osservazioni!AC468,Anzfrk_mapping,2,FALSE)&amp;"", "")</f>
        <v/>
      </c>
      <c r="AI465" t="str">
        <f ca="1">IFERROR(VLOOKUP(Funde_observations_osservazioni!AD468,Sex_stage_mapping,2,FALSE)&amp;"", "")</f>
        <v/>
      </c>
      <c r="AJ465" t="str">
        <f ca="1">IFERROR(VLOOKUP(Funde_observations_osservazioni!AE468,Rust_spore_type_mapping,2,FALSE)&amp;"", "")</f>
        <v/>
      </c>
      <c r="AK465" t="str">
        <f>TRIM(Funde_observations_osservazioni!AU468)</f>
        <v/>
      </c>
      <c r="AL465" t="str">
        <f>TRIM( Funde_observations_osservazioni!AH468)</f>
        <v/>
      </c>
      <c r="AM465" t="str">
        <f>TRIM(Funde_observations_osservazioni!AI468)</f>
        <v/>
      </c>
      <c r="AN465" t="str">
        <f ca="1">IFERROR(VLOOKUP(Funde_observations_osservazioni!AG468,Table28_Herbaria[],2,FALSE)&amp;"", "")</f>
        <v/>
      </c>
      <c r="AO465" t="str">
        <f ca="1">IFERROR(VLOOKUP(Funde_observations_osservazioni!AF468,Beleg_mapping,2,FALSE)&amp;"","")</f>
        <v/>
      </c>
      <c r="AP465" t="str">
        <f>IFERROR(VLOOKUP(Funde_observations_osservazioni!AJ468,Tabelle10_literature[],2,FALSE)&amp;"", "")</f>
        <v/>
      </c>
      <c r="AQ465" t="str">
        <f>TRIM(Funde_observations_osservazioni!AV468)</f>
        <v/>
      </c>
      <c r="AR465" t="str">
        <f ca="1">IFERROR(VLOOKUP(Funde_observations_osservazioni!AK468,Rest_mapping,2,0)&amp;"","")</f>
        <v/>
      </c>
      <c r="AS465" t="str">
        <f ca="1">IFERROR(VLOOKUP(Funde_observations_osservazioni!AL468,Oeff_privat_mapping,2,0)&amp;"","")</f>
        <v/>
      </c>
      <c r="AT465" t="str">
        <f ca="1">IFERROR(VLOOKUP(Funde_observations_osservazioni!AM468,Namen_pub_mapping,2,0)&amp;"","")</f>
        <v/>
      </c>
    </row>
    <row r="466" spans="2:46" x14ac:dyDescent="0.45">
      <c r="B466" t="str">
        <f>TRIM(Funde_observations_osservazioni!B469)</f>
        <v/>
      </c>
      <c r="C466" t="str">
        <f>TRIM(Funde_observations_osservazioni!C469)</f>
        <v/>
      </c>
      <c r="D466" t="str">
        <f>TRIM(Funde_observations_osservazioni!D469)</f>
        <v/>
      </c>
      <c r="E466" t="str">
        <f>TRIM(Funde_observations_osservazioni!AN469)</f>
        <v/>
      </c>
      <c r="F466" t="str">
        <f>TRIM(Funde_observations_osservazioni!AO469)</f>
        <v/>
      </c>
      <c r="G466" t="str">
        <f>TRIM(Funde_observations_osservazioni!AP469)</f>
        <v/>
      </c>
      <c r="H466" t="str">
        <f>TRIM(Funde_observations_osservazioni!AQ469)</f>
        <v/>
      </c>
      <c r="I466" t="str">
        <f>TRIM(Funde_observations_osservazioni!AR469)</f>
        <v/>
      </c>
      <c r="J466" t="str">
        <f>TRIM(Funde_observations_osservazioni!AS469)</f>
        <v/>
      </c>
      <c r="K466" t="str">
        <f>IFERROR(VLOOKUP(Funde_observations_osservazioni!E469,Table31_Praezis[], 2, FALSE)&amp;"", "")</f>
        <v/>
      </c>
      <c r="L466" t="str">
        <f>TRIM(Funde_observations_osservazioni!AT469)</f>
        <v/>
      </c>
      <c r="M466" t="str">
        <f>TRIM(Funde_observations_osservazioni!F469)</f>
        <v/>
      </c>
      <c r="N466" t="str">
        <f>TRIM(Funde_observations_osservazioni!G469)</f>
        <v/>
      </c>
      <c r="O466" t="str">
        <f>TRIM(Funde_observations_osservazioni!H469)</f>
        <v/>
      </c>
      <c r="P466" s="161" t="str">
        <f>IF(Funde_observations_osservazioni!I469=0, "", TEXT(Funde_observations_osservazioni!I469,"dd/mm/yyyy"))</f>
        <v/>
      </c>
      <c r="Q466" t="str">
        <f>IFERROR(VLOOKUP(Funde_observations_osservazioni!J469,Table32_Datkante[],2,FALSE)&amp;"",  "")</f>
        <v/>
      </c>
      <c r="R466" t="str">
        <f>Funde_observations_osservazioni!K469&amp;""</f>
        <v/>
      </c>
      <c r="S466" t="str">
        <f>Funde_observations_osservazioni!L469&amp;""</f>
        <v/>
      </c>
      <c r="T466" t="str">
        <f>Funde_observations_osservazioni!N469&amp;""</f>
        <v/>
      </c>
      <c r="U466" t="str">
        <f>Funde_observations_osservazioni!O469&amp;""</f>
        <v/>
      </c>
      <c r="V466" t="str">
        <f>Funde_observations_osservazioni!P469&amp;""</f>
        <v/>
      </c>
      <c r="W466" t="str">
        <f ca="1">IFERROR(VLOOKUP(Funde_observations_osservazioni!V469,Table30_Delarze[],2,FALSE)&amp;"", "")</f>
        <v/>
      </c>
      <c r="X466" t="str">
        <f>IFERROR(VLOOKUP(Funde_observations_osservazioni!R469,Table6_Subgrob[],2,FALSE)&amp;"","")</f>
        <v/>
      </c>
      <c r="Y466" t="str">
        <f>IFERROR(VLOOKUP(Funde_observations_osservazioni!S469,#REF!,2,FALSE)&amp;"", "")</f>
        <v/>
      </c>
      <c r="Z466" t="str">
        <f ca="1">IFERROR(VLOOKUP(Funde_observations_osservazioni!W469,Table245_Host_tree[],2,FALSE)&amp;"", "")</f>
        <v/>
      </c>
      <c r="AA466" t="str">
        <f>TRIM(Funde_observations_osservazioni!X469)</f>
        <v/>
      </c>
      <c r="AB466" t="str">
        <f>TRIM(Funde_observations_osservazioni!Y469)</f>
        <v/>
      </c>
      <c r="AC466" t="str">
        <f ca="1">IFERROR(VLOOKUP(Funde_observations_osservazioni!T469,Holzabgr_mapping,2,FALSE)&amp;"", "")</f>
        <v/>
      </c>
      <c r="AD466" t="str">
        <f ca="1">IFERROR(VLOOKUP(Funde_observations_osservazioni!U469,Holzqual_mapping,2,FALSE)&amp;"", "")</f>
        <v/>
      </c>
      <c r="AE466" t="str">
        <f ca="1">IFERROR(VLOOKUP(Funde_observations_osservazioni!Z469,Table24_Near_tree[],2,FALSE)&amp;"", "")</f>
        <v/>
      </c>
      <c r="AF466" t="str">
        <f ca="1">IFERROR(VLOOKUP(Funde_observations_osservazioni!AA469,Table24_Near_tree[],2,FALSE)&amp;"", "")</f>
        <v/>
      </c>
      <c r="AG466" t="str">
        <f ca="1">IFERROR(VLOOKUP(Funde_observations_osservazioni!AB469,Table24_Near_tree[],2,FALSE)&amp;"", "")</f>
        <v/>
      </c>
      <c r="AH466" t="str">
        <f ca="1">IFERROR(VLOOKUP(Funde_observations_osservazioni!AC469,Anzfrk_mapping,2,FALSE)&amp;"", "")</f>
        <v/>
      </c>
      <c r="AI466" t="str">
        <f ca="1">IFERROR(VLOOKUP(Funde_observations_osservazioni!AD469,Sex_stage_mapping,2,FALSE)&amp;"", "")</f>
        <v/>
      </c>
      <c r="AJ466" t="str">
        <f ca="1">IFERROR(VLOOKUP(Funde_observations_osservazioni!AE469,Rust_spore_type_mapping,2,FALSE)&amp;"", "")</f>
        <v/>
      </c>
      <c r="AK466" t="str">
        <f>TRIM(Funde_observations_osservazioni!AU469)</f>
        <v/>
      </c>
      <c r="AL466" t="str">
        <f>TRIM( Funde_observations_osservazioni!AH469)</f>
        <v/>
      </c>
      <c r="AM466" t="str">
        <f>TRIM(Funde_observations_osservazioni!AI469)</f>
        <v/>
      </c>
      <c r="AN466" t="str">
        <f ca="1">IFERROR(VLOOKUP(Funde_observations_osservazioni!AG469,Table28_Herbaria[],2,FALSE)&amp;"", "")</f>
        <v/>
      </c>
      <c r="AO466" t="str">
        <f ca="1">IFERROR(VLOOKUP(Funde_observations_osservazioni!AF469,Beleg_mapping,2,FALSE)&amp;"","")</f>
        <v/>
      </c>
      <c r="AP466" t="str">
        <f>IFERROR(VLOOKUP(Funde_observations_osservazioni!AJ469,Tabelle10_literature[],2,FALSE)&amp;"", "")</f>
        <v/>
      </c>
      <c r="AQ466" t="str">
        <f>TRIM(Funde_observations_osservazioni!AV469)</f>
        <v/>
      </c>
      <c r="AR466" t="str">
        <f ca="1">IFERROR(VLOOKUP(Funde_observations_osservazioni!AK469,Rest_mapping,2,0)&amp;"","")</f>
        <v/>
      </c>
      <c r="AS466" t="str">
        <f ca="1">IFERROR(VLOOKUP(Funde_observations_osservazioni!AL469,Oeff_privat_mapping,2,0)&amp;"","")</f>
        <v/>
      </c>
      <c r="AT466" t="str">
        <f ca="1">IFERROR(VLOOKUP(Funde_observations_osservazioni!AM469,Namen_pub_mapping,2,0)&amp;"","")</f>
        <v/>
      </c>
    </row>
    <row r="467" spans="2:46" x14ac:dyDescent="0.45">
      <c r="B467" t="str">
        <f>TRIM(Funde_observations_osservazioni!B470)</f>
        <v/>
      </c>
      <c r="C467" t="str">
        <f>TRIM(Funde_observations_osservazioni!C470)</f>
        <v/>
      </c>
      <c r="D467" t="str">
        <f>TRIM(Funde_observations_osservazioni!D470)</f>
        <v/>
      </c>
      <c r="E467" t="str">
        <f>TRIM(Funde_observations_osservazioni!AN470)</f>
        <v/>
      </c>
      <c r="F467" t="str">
        <f>TRIM(Funde_observations_osservazioni!AO470)</f>
        <v/>
      </c>
      <c r="G467" t="str">
        <f>TRIM(Funde_observations_osservazioni!AP470)</f>
        <v/>
      </c>
      <c r="H467" t="str">
        <f>TRIM(Funde_observations_osservazioni!AQ470)</f>
        <v/>
      </c>
      <c r="I467" t="str">
        <f>TRIM(Funde_observations_osservazioni!AR470)</f>
        <v/>
      </c>
      <c r="J467" t="str">
        <f>TRIM(Funde_observations_osservazioni!AS470)</f>
        <v/>
      </c>
      <c r="K467" t="str">
        <f>IFERROR(VLOOKUP(Funde_observations_osservazioni!E470,Table31_Praezis[], 2, FALSE)&amp;"", "")</f>
        <v/>
      </c>
      <c r="L467" t="str">
        <f>TRIM(Funde_observations_osservazioni!AT470)</f>
        <v/>
      </c>
      <c r="M467" t="str">
        <f>TRIM(Funde_observations_osservazioni!F470)</f>
        <v/>
      </c>
      <c r="N467" t="str">
        <f>TRIM(Funde_observations_osservazioni!G470)</f>
        <v/>
      </c>
      <c r="O467" t="str">
        <f>TRIM(Funde_observations_osservazioni!H470)</f>
        <v/>
      </c>
      <c r="P467" s="161" t="str">
        <f>IF(Funde_observations_osservazioni!I470=0, "", TEXT(Funde_observations_osservazioni!I470,"dd/mm/yyyy"))</f>
        <v/>
      </c>
      <c r="Q467" t="str">
        <f>IFERROR(VLOOKUP(Funde_observations_osservazioni!J470,Table32_Datkante[],2,FALSE)&amp;"",  "")</f>
        <v/>
      </c>
      <c r="R467" t="str">
        <f>Funde_observations_osservazioni!K470&amp;""</f>
        <v/>
      </c>
      <c r="S467" t="str">
        <f>Funde_observations_osservazioni!L470&amp;""</f>
        <v/>
      </c>
      <c r="T467" t="str">
        <f>Funde_observations_osservazioni!N470&amp;""</f>
        <v/>
      </c>
      <c r="U467" t="str">
        <f>Funde_observations_osservazioni!O470&amp;""</f>
        <v/>
      </c>
      <c r="V467" t="str">
        <f>Funde_observations_osservazioni!P470&amp;""</f>
        <v/>
      </c>
      <c r="W467" t="str">
        <f ca="1">IFERROR(VLOOKUP(Funde_observations_osservazioni!V470,Table30_Delarze[],2,FALSE)&amp;"", "")</f>
        <v/>
      </c>
      <c r="X467" t="str">
        <f>IFERROR(VLOOKUP(Funde_observations_osservazioni!R470,Table6_Subgrob[],2,FALSE)&amp;"","")</f>
        <v/>
      </c>
      <c r="Y467" t="str">
        <f>IFERROR(VLOOKUP(Funde_observations_osservazioni!S470,#REF!,2,FALSE)&amp;"", "")</f>
        <v/>
      </c>
      <c r="Z467" t="str">
        <f ca="1">IFERROR(VLOOKUP(Funde_observations_osservazioni!W470,Table245_Host_tree[],2,FALSE)&amp;"", "")</f>
        <v/>
      </c>
      <c r="AA467" t="str">
        <f>TRIM(Funde_observations_osservazioni!X470)</f>
        <v/>
      </c>
      <c r="AB467" t="str">
        <f>TRIM(Funde_observations_osservazioni!Y470)</f>
        <v/>
      </c>
      <c r="AC467" t="str">
        <f ca="1">IFERROR(VLOOKUP(Funde_observations_osservazioni!T470,Holzabgr_mapping,2,FALSE)&amp;"", "")</f>
        <v/>
      </c>
      <c r="AD467" t="str">
        <f ca="1">IFERROR(VLOOKUP(Funde_observations_osservazioni!U470,Holzqual_mapping,2,FALSE)&amp;"", "")</f>
        <v/>
      </c>
      <c r="AE467" t="str">
        <f ca="1">IFERROR(VLOOKUP(Funde_observations_osservazioni!Z470,Table24_Near_tree[],2,FALSE)&amp;"", "")</f>
        <v/>
      </c>
      <c r="AF467" t="str">
        <f ca="1">IFERROR(VLOOKUP(Funde_observations_osservazioni!AA470,Table24_Near_tree[],2,FALSE)&amp;"", "")</f>
        <v/>
      </c>
      <c r="AG467" t="str">
        <f ca="1">IFERROR(VLOOKUP(Funde_observations_osservazioni!AB470,Table24_Near_tree[],2,FALSE)&amp;"", "")</f>
        <v/>
      </c>
      <c r="AH467" t="str">
        <f ca="1">IFERROR(VLOOKUP(Funde_observations_osservazioni!AC470,Anzfrk_mapping,2,FALSE)&amp;"", "")</f>
        <v/>
      </c>
      <c r="AI467" t="str">
        <f ca="1">IFERROR(VLOOKUP(Funde_observations_osservazioni!AD470,Sex_stage_mapping,2,FALSE)&amp;"", "")</f>
        <v/>
      </c>
      <c r="AJ467" t="str">
        <f ca="1">IFERROR(VLOOKUP(Funde_observations_osservazioni!AE470,Rust_spore_type_mapping,2,FALSE)&amp;"", "")</f>
        <v/>
      </c>
      <c r="AK467" t="str">
        <f>TRIM(Funde_observations_osservazioni!AU470)</f>
        <v/>
      </c>
      <c r="AL467" t="str">
        <f>TRIM( Funde_observations_osservazioni!AH470)</f>
        <v/>
      </c>
      <c r="AM467" t="str">
        <f>TRIM(Funde_observations_osservazioni!AI470)</f>
        <v/>
      </c>
      <c r="AN467" t="str">
        <f ca="1">IFERROR(VLOOKUP(Funde_observations_osservazioni!AG470,Table28_Herbaria[],2,FALSE)&amp;"", "")</f>
        <v/>
      </c>
      <c r="AO467" t="str">
        <f ca="1">IFERROR(VLOOKUP(Funde_observations_osservazioni!AF470,Beleg_mapping,2,FALSE)&amp;"","")</f>
        <v/>
      </c>
      <c r="AP467" t="str">
        <f>IFERROR(VLOOKUP(Funde_observations_osservazioni!AJ470,Tabelle10_literature[],2,FALSE)&amp;"", "")</f>
        <v/>
      </c>
      <c r="AQ467" t="str">
        <f>TRIM(Funde_observations_osservazioni!AV470)</f>
        <v/>
      </c>
      <c r="AR467" t="str">
        <f ca="1">IFERROR(VLOOKUP(Funde_observations_osservazioni!AK470,Rest_mapping,2,0)&amp;"","")</f>
        <v/>
      </c>
      <c r="AS467" t="str">
        <f ca="1">IFERROR(VLOOKUP(Funde_observations_osservazioni!AL470,Oeff_privat_mapping,2,0)&amp;"","")</f>
        <v/>
      </c>
      <c r="AT467" t="str">
        <f ca="1">IFERROR(VLOOKUP(Funde_observations_osservazioni!AM470,Namen_pub_mapping,2,0)&amp;"","")</f>
        <v/>
      </c>
    </row>
    <row r="468" spans="2:46" x14ac:dyDescent="0.45">
      <c r="B468" t="str">
        <f>TRIM(Funde_observations_osservazioni!B471)</f>
        <v/>
      </c>
      <c r="C468" t="str">
        <f>TRIM(Funde_observations_osservazioni!C471)</f>
        <v/>
      </c>
      <c r="D468" t="str">
        <f>TRIM(Funde_observations_osservazioni!D471)</f>
        <v/>
      </c>
      <c r="E468" t="str">
        <f>TRIM(Funde_observations_osservazioni!AN471)</f>
        <v/>
      </c>
      <c r="F468" t="str">
        <f>TRIM(Funde_observations_osservazioni!AO471)</f>
        <v/>
      </c>
      <c r="G468" t="str">
        <f>TRIM(Funde_observations_osservazioni!AP471)</f>
        <v/>
      </c>
      <c r="H468" t="str">
        <f>TRIM(Funde_observations_osservazioni!AQ471)</f>
        <v/>
      </c>
      <c r="I468" t="str">
        <f>TRIM(Funde_observations_osservazioni!AR471)</f>
        <v/>
      </c>
      <c r="J468" t="str">
        <f>TRIM(Funde_observations_osservazioni!AS471)</f>
        <v/>
      </c>
      <c r="K468" t="str">
        <f>IFERROR(VLOOKUP(Funde_observations_osservazioni!E471,Table31_Praezis[], 2, FALSE)&amp;"", "")</f>
        <v/>
      </c>
      <c r="L468" t="str">
        <f>TRIM(Funde_observations_osservazioni!AT471)</f>
        <v/>
      </c>
      <c r="M468" t="str">
        <f>TRIM(Funde_observations_osservazioni!F471)</f>
        <v/>
      </c>
      <c r="N468" t="str">
        <f>TRIM(Funde_observations_osservazioni!G471)</f>
        <v/>
      </c>
      <c r="O468" t="str">
        <f>TRIM(Funde_observations_osservazioni!H471)</f>
        <v/>
      </c>
      <c r="P468" s="161" t="str">
        <f>IF(Funde_observations_osservazioni!I471=0, "", TEXT(Funde_observations_osservazioni!I471,"dd/mm/yyyy"))</f>
        <v/>
      </c>
      <c r="Q468" t="str">
        <f>IFERROR(VLOOKUP(Funde_observations_osservazioni!J471,Table32_Datkante[],2,FALSE)&amp;"",  "")</f>
        <v/>
      </c>
      <c r="R468" t="str">
        <f>Funde_observations_osservazioni!K471&amp;""</f>
        <v/>
      </c>
      <c r="S468" t="str">
        <f>Funde_observations_osservazioni!L471&amp;""</f>
        <v/>
      </c>
      <c r="T468" t="str">
        <f>Funde_observations_osservazioni!N471&amp;""</f>
        <v/>
      </c>
      <c r="U468" t="str">
        <f>Funde_observations_osservazioni!O471&amp;""</f>
        <v/>
      </c>
      <c r="V468" t="str">
        <f>Funde_observations_osservazioni!P471&amp;""</f>
        <v/>
      </c>
      <c r="W468" t="str">
        <f ca="1">IFERROR(VLOOKUP(Funde_observations_osservazioni!V471,Table30_Delarze[],2,FALSE)&amp;"", "")</f>
        <v/>
      </c>
      <c r="X468" t="str">
        <f>IFERROR(VLOOKUP(Funde_observations_osservazioni!R471,Table6_Subgrob[],2,FALSE)&amp;"","")</f>
        <v/>
      </c>
      <c r="Y468" t="str">
        <f>IFERROR(VLOOKUP(Funde_observations_osservazioni!S471,#REF!,2,FALSE)&amp;"", "")</f>
        <v/>
      </c>
      <c r="Z468" t="str">
        <f ca="1">IFERROR(VLOOKUP(Funde_observations_osservazioni!W471,Table245_Host_tree[],2,FALSE)&amp;"", "")</f>
        <v/>
      </c>
      <c r="AA468" t="str">
        <f>TRIM(Funde_observations_osservazioni!X471)</f>
        <v/>
      </c>
      <c r="AB468" t="str">
        <f>TRIM(Funde_observations_osservazioni!Y471)</f>
        <v/>
      </c>
      <c r="AC468" t="str">
        <f ca="1">IFERROR(VLOOKUP(Funde_observations_osservazioni!T471,Holzabgr_mapping,2,FALSE)&amp;"", "")</f>
        <v/>
      </c>
      <c r="AD468" t="str">
        <f ca="1">IFERROR(VLOOKUP(Funde_observations_osservazioni!U471,Holzqual_mapping,2,FALSE)&amp;"", "")</f>
        <v/>
      </c>
      <c r="AE468" t="str">
        <f ca="1">IFERROR(VLOOKUP(Funde_observations_osservazioni!Z471,Table24_Near_tree[],2,FALSE)&amp;"", "")</f>
        <v/>
      </c>
      <c r="AF468" t="str">
        <f ca="1">IFERROR(VLOOKUP(Funde_observations_osservazioni!AA471,Table24_Near_tree[],2,FALSE)&amp;"", "")</f>
        <v/>
      </c>
      <c r="AG468" t="str">
        <f ca="1">IFERROR(VLOOKUP(Funde_observations_osservazioni!AB471,Table24_Near_tree[],2,FALSE)&amp;"", "")</f>
        <v/>
      </c>
      <c r="AH468" t="str">
        <f ca="1">IFERROR(VLOOKUP(Funde_observations_osservazioni!AC471,Anzfrk_mapping,2,FALSE)&amp;"", "")</f>
        <v/>
      </c>
      <c r="AI468" t="str">
        <f ca="1">IFERROR(VLOOKUP(Funde_observations_osservazioni!AD471,Sex_stage_mapping,2,FALSE)&amp;"", "")</f>
        <v/>
      </c>
      <c r="AJ468" t="str">
        <f ca="1">IFERROR(VLOOKUP(Funde_observations_osservazioni!AE471,Rust_spore_type_mapping,2,FALSE)&amp;"", "")</f>
        <v/>
      </c>
      <c r="AK468" t="str">
        <f>TRIM(Funde_observations_osservazioni!AU471)</f>
        <v/>
      </c>
      <c r="AL468" t="str">
        <f>TRIM( Funde_observations_osservazioni!AH471)</f>
        <v/>
      </c>
      <c r="AM468" t="str">
        <f>TRIM(Funde_observations_osservazioni!AI471)</f>
        <v/>
      </c>
      <c r="AN468" t="str">
        <f ca="1">IFERROR(VLOOKUP(Funde_observations_osservazioni!AG471,Table28_Herbaria[],2,FALSE)&amp;"", "")</f>
        <v/>
      </c>
      <c r="AO468" t="str">
        <f ca="1">IFERROR(VLOOKUP(Funde_observations_osservazioni!AF471,Beleg_mapping,2,FALSE)&amp;"","")</f>
        <v/>
      </c>
      <c r="AP468" t="str">
        <f>IFERROR(VLOOKUP(Funde_observations_osservazioni!AJ471,Tabelle10_literature[],2,FALSE)&amp;"", "")</f>
        <v/>
      </c>
      <c r="AQ468" t="str">
        <f>TRIM(Funde_observations_osservazioni!AV471)</f>
        <v/>
      </c>
      <c r="AR468" t="str">
        <f ca="1">IFERROR(VLOOKUP(Funde_observations_osservazioni!AK471,Rest_mapping,2,0)&amp;"","")</f>
        <v/>
      </c>
      <c r="AS468" t="str">
        <f ca="1">IFERROR(VLOOKUP(Funde_observations_osservazioni!AL471,Oeff_privat_mapping,2,0)&amp;"","")</f>
        <v/>
      </c>
      <c r="AT468" t="str">
        <f ca="1">IFERROR(VLOOKUP(Funde_observations_osservazioni!AM471,Namen_pub_mapping,2,0)&amp;"","")</f>
        <v/>
      </c>
    </row>
    <row r="469" spans="2:46" x14ac:dyDescent="0.45">
      <c r="B469" t="str">
        <f>TRIM(Funde_observations_osservazioni!B472)</f>
        <v/>
      </c>
      <c r="C469" t="str">
        <f>TRIM(Funde_observations_osservazioni!C472)</f>
        <v/>
      </c>
      <c r="D469" t="str">
        <f>TRIM(Funde_observations_osservazioni!D472)</f>
        <v/>
      </c>
      <c r="E469" t="str">
        <f>TRIM(Funde_observations_osservazioni!AN472)</f>
        <v/>
      </c>
      <c r="F469" t="str">
        <f>TRIM(Funde_observations_osservazioni!AO472)</f>
        <v/>
      </c>
      <c r="G469" t="str">
        <f>TRIM(Funde_observations_osservazioni!AP472)</f>
        <v/>
      </c>
      <c r="H469" t="str">
        <f>TRIM(Funde_observations_osservazioni!AQ472)</f>
        <v/>
      </c>
      <c r="I469" t="str">
        <f>TRIM(Funde_observations_osservazioni!AR472)</f>
        <v/>
      </c>
      <c r="J469" t="str">
        <f>TRIM(Funde_observations_osservazioni!AS472)</f>
        <v/>
      </c>
      <c r="K469" t="str">
        <f>IFERROR(VLOOKUP(Funde_observations_osservazioni!E472,Table31_Praezis[], 2, FALSE)&amp;"", "")</f>
        <v/>
      </c>
      <c r="L469" t="str">
        <f>TRIM(Funde_observations_osservazioni!AT472)</f>
        <v/>
      </c>
      <c r="M469" t="str">
        <f>TRIM(Funde_observations_osservazioni!F472)</f>
        <v/>
      </c>
      <c r="N469" t="str">
        <f>TRIM(Funde_observations_osservazioni!G472)</f>
        <v/>
      </c>
      <c r="O469" t="str">
        <f>TRIM(Funde_observations_osservazioni!H472)</f>
        <v/>
      </c>
      <c r="P469" s="161" t="str">
        <f>IF(Funde_observations_osservazioni!I472=0, "", TEXT(Funde_observations_osservazioni!I472,"dd/mm/yyyy"))</f>
        <v/>
      </c>
      <c r="Q469" t="str">
        <f>IFERROR(VLOOKUP(Funde_observations_osservazioni!J472,Table32_Datkante[],2,FALSE)&amp;"",  "")</f>
        <v/>
      </c>
      <c r="R469" t="str">
        <f>Funde_observations_osservazioni!K472&amp;""</f>
        <v/>
      </c>
      <c r="S469" t="str">
        <f>Funde_observations_osservazioni!L472&amp;""</f>
        <v/>
      </c>
      <c r="T469" t="str">
        <f>Funde_observations_osservazioni!N472&amp;""</f>
        <v/>
      </c>
      <c r="U469" t="str">
        <f>Funde_observations_osservazioni!O472&amp;""</f>
        <v/>
      </c>
      <c r="V469" t="str">
        <f>Funde_observations_osservazioni!P472&amp;""</f>
        <v/>
      </c>
      <c r="W469" t="str">
        <f ca="1">IFERROR(VLOOKUP(Funde_observations_osservazioni!V472,Table30_Delarze[],2,FALSE)&amp;"", "")</f>
        <v/>
      </c>
      <c r="X469" t="str">
        <f>IFERROR(VLOOKUP(Funde_observations_osservazioni!R472,Table6_Subgrob[],2,FALSE)&amp;"","")</f>
        <v/>
      </c>
      <c r="Y469" t="str">
        <f>IFERROR(VLOOKUP(Funde_observations_osservazioni!S472,#REF!,2,FALSE)&amp;"", "")</f>
        <v/>
      </c>
      <c r="Z469" t="str">
        <f ca="1">IFERROR(VLOOKUP(Funde_observations_osservazioni!W472,Table245_Host_tree[],2,FALSE)&amp;"", "")</f>
        <v/>
      </c>
      <c r="AA469" t="str">
        <f>TRIM(Funde_observations_osservazioni!X472)</f>
        <v/>
      </c>
      <c r="AB469" t="str">
        <f>TRIM(Funde_observations_osservazioni!Y472)</f>
        <v/>
      </c>
      <c r="AC469" t="str">
        <f ca="1">IFERROR(VLOOKUP(Funde_observations_osservazioni!T472,Holzabgr_mapping,2,FALSE)&amp;"", "")</f>
        <v/>
      </c>
      <c r="AD469" t="str">
        <f ca="1">IFERROR(VLOOKUP(Funde_observations_osservazioni!U472,Holzqual_mapping,2,FALSE)&amp;"", "")</f>
        <v/>
      </c>
      <c r="AE469" t="str">
        <f ca="1">IFERROR(VLOOKUP(Funde_observations_osservazioni!Z472,Table24_Near_tree[],2,FALSE)&amp;"", "")</f>
        <v/>
      </c>
      <c r="AF469" t="str">
        <f ca="1">IFERROR(VLOOKUP(Funde_observations_osservazioni!AA472,Table24_Near_tree[],2,FALSE)&amp;"", "")</f>
        <v/>
      </c>
      <c r="AG469" t="str">
        <f ca="1">IFERROR(VLOOKUP(Funde_observations_osservazioni!AB472,Table24_Near_tree[],2,FALSE)&amp;"", "")</f>
        <v/>
      </c>
      <c r="AH469" t="str">
        <f ca="1">IFERROR(VLOOKUP(Funde_observations_osservazioni!AC472,Anzfrk_mapping,2,FALSE)&amp;"", "")</f>
        <v/>
      </c>
      <c r="AI469" t="str">
        <f ca="1">IFERROR(VLOOKUP(Funde_observations_osservazioni!AD472,Sex_stage_mapping,2,FALSE)&amp;"", "")</f>
        <v/>
      </c>
      <c r="AJ469" t="str">
        <f ca="1">IFERROR(VLOOKUP(Funde_observations_osservazioni!AE472,Rust_spore_type_mapping,2,FALSE)&amp;"", "")</f>
        <v/>
      </c>
      <c r="AK469" t="str">
        <f>TRIM(Funde_observations_osservazioni!AU472)</f>
        <v/>
      </c>
      <c r="AL469" t="str">
        <f>TRIM( Funde_observations_osservazioni!AH472)</f>
        <v/>
      </c>
      <c r="AM469" t="str">
        <f>TRIM(Funde_observations_osservazioni!AI472)</f>
        <v/>
      </c>
      <c r="AN469" t="str">
        <f ca="1">IFERROR(VLOOKUP(Funde_observations_osservazioni!AG472,Table28_Herbaria[],2,FALSE)&amp;"", "")</f>
        <v/>
      </c>
      <c r="AO469" t="str">
        <f ca="1">IFERROR(VLOOKUP(Funde_observations_osservazioni!AF472,Beleg_mapping,2,FALSE)&amp;"","")</f>
        <v/>
      </c>
      <c r="AP469" t="str">
        <f>IFERROR(VLOOKUP(Funde_observations_osservazioni!AJ472,Tabelle10_literature[],2,FALSE)&amp;"", "")</f>
        <v/>
      </c>
      <c r="AQ469" t="str">
        <f>TRIM(Funde_observations_osservazioni!AV472)</f>
        <v/>
      </c>
      <c r="AR469" t="str">
        <f ca="1">IFERROR(VLOOKUP(Funde_observations_osservazioni!AK472,Rest_mapping,2,0)&amp;"","")</f>
        <v/>
      </c>
      <c r="AS469" t="str">
        <f ca="1">IFERROR(VLOOKUP(Funde_observations_osservazioni!AL472,Oeff_privat_mapping,2,0)&amp;"","")</f>
        <v/>
      </c>
      <c r="AT469" t="str">
        <f ca="1">IFERROR(VLOOKUP(Funde_observations_osservazioni!AM472,Namen_pub_mapping,2,0)&amp;"","")</f>
        <v/>
      </c>
    </row>
    <row r="470" spans="2:46" x14ac:dyDescent="0.45">
      <c r="B470" t="str">
        <f>TRIM(Funde_observations_osservazioni!B473)</f>
        <v/>
      </c>
      <c r="C470" t="str">
        <f>TRIM(Funde_observations_osservazioni!C473)</f>
        <v/>
      </c>
      <c r="D470" t="str">
        <f>TRIM(Funde_observations_osservazioni!D473)</f>
        <v/>
      </c>
      <c r="E470" t="str">
        <f>TRIM(Funde_observations_osservazioni!AN473)</f>
        <v/>
      </c>
      <c r="F470" t="str">
        <f>TRIM(Funde_observations_osservazioni!AO473)</f>
        <v/>
      </c>
      <c r="G470" t="str">
        <f>TRIM(Funde_observations_osservazioni!AP473)</f>
        <v/>
      </c>
      <c r="H470" t="str">
        <f>TRIM(Funde_observations_osservazioni!AQ473)</f>
        <v/>
      </c>
      <c r="I470" t="str">
        <f>TRIM(Funde_observations_osservazioni!AR473)</f>
        <v/>
      </c>
      <c r="J470" t="str">
        <f>TRIM(Funde_observations_osservazioni!AS473)</f>
        <v/>
      </c>
      <c r="K470" t="str">
        <f>IFERROR(VLOOKUP(Funde_observations_osservazioni!E473,Table31_Praezis[], 2, FALSE)&amp;"", "")</f>
        <v/>
      </c>
      <c r="L470" t="str">
        <f>TRIM(Funde_observations_osservazioni!AT473)</f>
        <v/>
      </c>
      <c r="M470" t="str">
        <f>TRIM(Funde_observations_osservazioni!F473)</f>
        <v/>
      </c>
      <c r="N470" t="str">
        <f>TRIM(Funde_observations_osservazioni!G473)</f>
        <v/>
      </c>
      <c r="O470" t="str">
        <f>TRIM(Funde_observations_osservazioni!H473)</f>
        <v/>
      </c>
      <c r="P470" s="161" t="str">
        <f>IF(Funde_observations_osservazioni!I473=0, "", TEXT(Funde_observations_osservazioni!I473,"dd/mm/yyyy"))</f>
        <v/>
      </c>
      <c r="Q470" t="str">
        <f>IFERROR(VLOOKUP(Funde_observations_osservazioni!J473,Table32_Datkante[],2,FALSE)&amp;"",  "")</f>
        <v/>
      </c>
      <c r="R470" t="str">
        <f>Funde_observations_osservazioni!K473&amp;""</f>
        <v/>
      </c>
      <c r="S470" t="str">
        <f>Funde_observations_osservazioni!L473&amp;""</f>
        <v/>
      </c>
      <c r="T470" t="str">
        <f>Funde_observations_osservazioni!N473&amp;""</f>
        <v/>
      </c>
      <c r="U470" t="str">
        <f>Funde_observations_osservazioni!O473&amp;""</f>
        <v/>
      </c>
      <c r="V470" t="str">
        <f>Funde_observations_osservazioni!P473&amp;""</f>
        <v/>
      </c>
      <c r="W470" t="str">
        <f ca="1">IFERROR(VLOOKUP(Funde_observations_osservazioni!V473,Table30_Delarze[],2,FALSE)&amp;"", "")</f>
        <v/>
      </c>
      <c r="X470" t="str">
        <f>IFERROR(VLOOKUP(Funde_observations_osservazioni!R473,Table6_Subgrob[],2,FALSE)&amp;"","")</f>
        <v/>
      </c>
      <c r="Y470" t="str">
        <f>IFERROR(VLOOKUP(Funde_observations_osservazioni!S473,#REF!,2,FALSE)&amp;"", "")</f>
        <v/>
      </c>
      <c r="Z470" t="str">
        <f ca="1">IFERROR(VLOOKUP(Funde_observations_osservazioni!W473,Table245_Host_tree[],2,FALSE)&amp;"", "")</f>
        <v/>
      </c>
      <c r="AA470" t="str">
        <f>TRIM(Funde_observations_osservazioni!X473)</f>
        <v/>
      </c>
      <c r="AB470" t="str">
        <f>TRIM(Funde_observations_osservazioni!Y473)</f>
        <v/>
      </c>
      <c r="AC470" t="str">
        <f ca="1">IFERROR(VLOOKUP(Funde_observations_osservazioni!T473,Holzabgr_mapping,2,FALSE)&amp;"", "")</f>
        <v/>
      </c>
      <c r="AD470" t="str">
        <f ca="1">IFERROR(VLOOKUP(Funde_observations_osservazioni!U473,Holzqual_mapping,2,FALSE)&amp;"", "")</f>
        <v/>
      </c>
      <c r="AE470" t="str">
        <f ca="1">IFERROR(VLOOKUP(Funde_observations_osservazioni!Z473,Table24_Near_tree[],2,FALSE)&amp;"", "")</f>
        <v/>
      </c>
      <c r="AF470" t="str">
        <f ca="1">IFERROR(VLOOKUP(Funde_observations_osservazioni!AA473,Table24_Near_tree[],2,FALSE)&amp;"", "")</f>
        <v/>
      </c>
      <c r="AG470" t="str">
        <f ca="1">IFERROR(VLOOKUP(Funde_observations_osservazioni!AB473,Table24_Near_tree[],2,FALSE)&amp;"", "")</f>
        <v/>
      </c>
      <c r="AH470" t="str">
        <f ca="1">IFERROR(VLOOKUP(Funde_observations_osservazioni!AC473,Anzfrk_mapping,2,FALSE)&amp;"", "")</f>
        <v/>
      </c>
      <c r="AI470" t="str">
        <f ca="1">IFERROR(VLOOKUP(Funde_observations_osservazioni!AD473,Sex_stage_mapping,2,FALSE)&amp;"", "")</f>
        <v/>
      </c>
      <c r="AJ470" t="str">
        <f ca="1">IFERROR(VLOOKUP(Funde_observations_osservazioni!AE473,Rust_spore_type_mapping,2,FALSE)&amp;"", "")</f>
        <v/>
      </c>
      <c r="AK470" t="str">
        <f>TRIM(Funde_observations_osservazioni!AU473)</f>
        <v/>
      </c>
      <c r="AL470" t="str">
        <f>TRIM( Funde_observations_osservazioni!AH473)</f>
        <v/>
      </c>
      <c r="AM470" t="str">
        <f>TRIM(Funde_observations_osservazioni!AI473)</f>
        <v/>
      </c>
      <c r="AN470" t="str">
        <f ca="1">IFERROR(VLOOKUP(Funde_observations_osservazioni!AG473,Table28_Herbaria[],2,FALSE)&amp;"", "")</f>
        <v/>
      </c>
      <c r="AO470" t="str">
        <f ca="1">IFERROR(VLOOKUP(Funde_observations_osservazioni!AF473,Beleg_mapping,2,FALSE)&amp;"","")</f>
        <v/>
      </c>
      <c r="AP470" t="str">
        <f>IFERROR(VLOOKUP(Funde_observations_osservazioni!AJ473,Tabelle10_literature[],2,FALSE)&amp;"", "")</f>
        <v/>
      </c>
      <c r="AQ470" t="str">
        <f>TRIM(Funde_observations_osservazioni!AV473)</f>
        <v/>
      </c>
      <c r="AR470" t="str">
        <f ca="1">IFERROR(VLOOKUP(Funde_observations_osservazioni!AK473,Rest_mapping,2,0)&amp;"","")</f>
        <v/>
      </c>
      <c r="AS470" t="str">
        <f ca="1">IFERROR(VLOOKUP(Funde_observations_osservazioni!AL473,Oeff_privat_mapping,2,0)&amp;"","")</f>
        <v/>
      </c>
      <c r="AT470" t="str">
        <f ca="1">IFERROR(VLOOKUP(Funde_observations_osservazioni!AM473,Namen_pub_mapping,2,0)&amp;"","")</f>
        <v/>
      </c>
    </row>
    <row r="471" spans="2:46" x14ac:dyDescent="0.45">
      <c r="B471" t="str">
        <f>TRIM(Funde_observations_osservazioni!B474)</f>
        <v/>
      </c>
      <c r="C471" t="str">
        <f>TRIM(Funde_observations_osservazioni!C474)</f>
        <v/>
      </c>
      <c r="D471" t="str">
        <f>TRIM(Funde_observations_osservazioni!D474)</f>
        <v/>
      </c>
      <c r="E471" t="str">
        <f>TRIM(Funde_observations_osservazioni!AN474)</f>
        <v/>
      </c>
      <c r="F471" t="str">
        <f>TRIM(Funde_observations_osservazioni!AO474)</f>
        <v/>
      </c>
      <c r="G471" t="str">
        <f>TRIM(Funde_observations_osservazioni!AP474)</f>
        <v/>
      </c>
      <c r="H471" t="str">
        <f>TRIM(Funde_observations_osservazioni!AQ474)</f>
        <v/>
      </c>
      <c r="I471" t="str">
        <f>TRIM(Funde_observations_osservazioni!AR474)</f>
        <v/>
      </c>
      <c r="J471" t="str">
        <f>TRIM(Funde_observations_osservazioni!AS474)</f>
        <v/>
      </c>
      <c r="K471" t="str">
        <f>IFERROR(VLOOKUP(Funde_observations_osservazioni!E474,Table31_Praezis[], 2, FALSE)&amp;"", "")</f>
        <v/>
      </c>
      <c r="L471" t="str">
        <f>TRIM(Funde_observations_osservazioni!AT474)</f>
        <v/>
      </c>
      <c r="M471" t="str">
        <f>TRIM(Funde_observations_osservazioni!F474)</f>
        <v/>
      </c>
      <c r="N471" t="str">
        <f>TRIM(Funde_observations_osservazioni!G474)</f>
        <v/>
      </c>
      <c r="O471" t="str">
        <f>TRIM(Funde_observations_osservazioni!H474)</f>
        <v/>
      </c>
      <c r="P471" s="161" t="str">
        <f>IF(Funde_observations_osservazioni!I474=0, "", TEXT(Funde_observations_osservazioni!I474,"dd/mm/yyyy"))</f>
        <v/>
      </c>
      <c r="Q471" t="str">
        <f>IFERROR(VLOOKUP(Funde_observations_osservazioni!J474,Table32_Datkante[],2,FALSE)&amp;"",  "")</f>
        <v/>
      </c>
      <c r="R471" t="str">
        <f>Funde_observations_osservazioni!K474&amp;""</f>
        <v/>
      </c>
      <c r="S471" t="str">
        <f>Funde_observations_osservazioni!L474&amp;""</f>
        <v/>
      </c>
      <c r="T471" t="str">
        <f>Funde_observations_osservazioni!N474&amp;""</f>
        <v/>
      </c>
      <c r="U471" t="str">
        <f>Funde_observations_osservazioni!O474&amp;""</f>
        <v/>
      </c>
      <c r="V471" t="str">
        <f>Funde_observations_osservazioni!P474&amp;""</f>
        <v/>
      </c>
      <c r="W471" t="str">
        <f ca="1">IFERROR(VLOOKUP(Funde_observations_osservazioni!V474,Table30_Delarze[],2,FALSE)&amp;"", "")</f>
        <v/>
      </c>
      <c r="X471" t="str">
        <f>IFERROR(VLOOKUP(Funde_observations_osservazioni!R474,Table6_Subgrob[],2,FALSE)&amp;"","")</f>
        <v/>
      </c>
      <c r="Y471" t="str">
        <f>IFERROR(VLOOKUP(Funde_observations_osservazioni!S474,#REF!,2,FALSE)&amp;"", "")</f>
        <v/>
      </c>
      <c r="Z471" t="str">
        <f ca="1">IFERROR(VLOOKUP(Funde_observations_osservazioni!W474,Table245_Host_tree[],2,FALSE)&amp;"", "")</f>
        <v/>
      </c>
      <c r="AA471" t="str">
        <f>TRIM(Funde_observations_osservazioni!X474)</f>
        <v/>
      </c>
      <c r="AB471" t="str">
        <f>TRIM(Funde_observations_osservazioni!Y474)</f>
        <v/>
      </c>
      <c r="AC471" t="str">
        <f ca="1">IFERROR(VLOOKUP(Funde_observations_osservazioni!T474,Holzabgr_mapping,2,FALSE)&amp;"", "")</f>
        <v/>
      </c>
      <c r="AD471" t="str">
        <f ca="1">IFERROR(VLOOKUP(Funde_observations_osservazioni!U474,Holzqual_mapping,2,FALSE)&amp;"", "")</f>
        <v/>
      </c>
      <c r="AE471" t="str">
        <f ca="1">IFERROR(VLOOKUP(Funde_observations_osservazioni!Z474,Table24_Near_tree[],2,FALSE)&amp;"", "")</f>
        <v/>
      </c>
      <c r="AF471" t="str">
        <f ca="1">IFERROR(VLOOKUP(Funde_observations_osservazioni!AA474,Table24_Near_tree[],2,FALSE)&amp;"", "")</f>
        <v/>
      </c>
      <c r="AG471" t="str">
        <f ca="1">IFERROR(VLOOKUP(Funde_observations_osservazioni!AB474,Table24_Near_tree[],2,FALSE)&amp;"", "")</f>
        <v/>
      </c>
      <c r="AH471" t="str">
        <f ca="1">IFERROR(VLOOKUP(Funde_observations_osservazioni!AC474,Anzfrk_mapping,2,FALSE)&amp;"", "")</f>
        <v/>
      </c>
      <c r="AI471" t="str">
        <f ca="1">IFERROR(VLOOKUP(Funde_observations_osservazioni!AD474,Sex_stage_mapping,2,FALSE)&amp;"", "")</f>
        <v/>
      </c>
      <c r="AJ471" t="str">
        <f ca="1">IFERROR(VLOOKUP(Funde_observations_osservazioni!AE474,Rust_spore_type_mapping,2,FALSE)&amp;"", "")</f>
        <v/>
      </c>
      <c r="AK471" t="str">
        <f>TRIM(Funde_observations_osservazioni!AU474)</f>
        <v/>
      </c>
      <c r="AL471" t="str">
        <f>TRIM( Funde_observations_osservazioni!AH474)</f>
        <v/>
      </c>
      <c r="AM471" t="str">
        <f>TRIM(Funde_observations_osservazioni!AI474)</f>
        <v/>
      </c>
      <c r="AN471" t="str">
        <f ca="1">IFERROR(VLOOKUP(Funde_observations_osservazioni!AG474,Table28_Herbaria[],2,FALSE)&amp;"", "")</f>
        <v/>
      </c>
      <c r="AO471" t="str">
        <f ca="1">IFERROR(VLOOKUP(Funde_observations_osservazioni!AF474,Beleg_mapping,2,FALSE)&amp;"","")</f>
        <v/>
      </c>
      <c r="AP471" t="str">
        <f>IFERROR(VLOOKUP(Funde_observations_osservazioni!AJ474,Tabelle10_literature[],2,FALSE)&amp;"", "")</f>
        <v/>
      </c>
      <c r="AQ471" t="str">
        <f>TRIM(Funde_observations_osservazioni!AV474)</f>
        <v/>
      </c>
      <c r="AR471" t="str">
        <f ca="1">IFERROR(VLOOKUP(Funde_observations_osservazioni!AK474,Rest_mapping,2,0)&amp;"","")</f>
        <v/>
      </c>
      <c r="AS471" t="str">
        <f ca="1">IFERROR(VLOOKUP(Funde_observations_osservazioni!AL474,Oeff_privat_mapping,2,0)&amp;"","")</f>
        <v/>
      </c>
      <c r="AT471" t="str">
        <f ca="1">IFERROR(VLOOKUP(Funde_observations_osservazioni!AM474,Namen_pub_mapping,2,0)&amp;"","")</f>
        <v/>
      </c>
    </row>
    <row r="472" spans="2:46" x14ac:dyDescent="0.45">
      <c r="B472" t="str">
        <f>TRIM(Funde_observations_osservazioni!B475)</f>
        <v/>
      </c>
      <c r="C472" t="str">
        <f>TRIM(Funde_observations_osservazioni!C475)</f>
        <v/>
      </c>
      <c r="D472" t="str">
        <f>TRIM(Funde_observations_osservazioni!D475)</f>
        <v/>
      </c>
      <c r="E472" t="str">
        <f>TRIM(Funde_observations_osservazioni!AN475)</f>
        <v/>
      </c>
      <c r="F472" t="str">
        <f>TRIM(Funde_observations_osservazioni!AO475)</f>
        <v/>
      </c>
      <c r="G472" t="str">
        <f>TRIM(Funde_observations_osservazioni!AP475)</f>
        <v/>
      </c>
      <c r="H472" t="str">
        <f>TRIM(Funde_observations_osservazioni!AQ475)</f>
        <v/>
      </c>
      <c r="I472" t="str">
        <f>TRIM(Funde_observations_osservazioni!AR475)</f>
        <v/>
      </c>
      <c r="J472" t="str">
        <f>TRIM(Funde_observations_osservazioni!AS475)</f>
        <v/>
      </c>
      <c r="K472" t="str">
        <f>IFERROR(VLOOKUP(Funde_observations_osservazioni!E475,Table31_Praezis[], 2, FALSE)&amp;"", "")</f>
        <v/>
      </c>
      <c r="L472" t="str">
        <f>TRIM(Funde_observations_osservazioni!AT475)</f>
        <v/>
      </c>
      <c r="M472" t="str">
        <f>TRIM(Funde_observations_osservazioni!F475)</f>
        <v/>
      </c>
      <c r="N472" t="str">
        <f>TRIM(Funde_observations_osservazioni!G475)</f>
        <v/>
      </c>
      <c r="O472" t="str">
        <f>TRIM(Funde_observations_osservazioni!H475)</f>
        <v/>
      </c>
      <c r="P472" s="161" t="str">
        <f>IF(Funde_observations_osservazioni!I475=0, "", TEXT(Funde_observations_osservazioni!I475,"dd/mm/yyyy"))</f>
        <v/>
      </c>
      <c r="Q472" t="str">
        <f>IFERROR(VLOOKUP(Funde_observations_osservazioni!J475,Table32_Datkante[],2,FALSE)&amp;"",  "")</f>
        <v/>
      </c>
      <c r="R472" t="str">
        <f>Funde_observations_osservazioni!K475&amp;""</f>
        <v/>
      </c>
      <c r="S472" t="str">
        <f>Funde_observations_osservazioni!L475&amp;""</f>
        <v/>
      </c>
      <c r="T472" t="str">
        <f>Funde_observations_osservazioni!N475&amp;""</f>
        <v/>
      </c>
      <c r="U472" t="str">
        <f>Funde_observations_osservazioni!O475&amp;""</f>
        <v/>
      </c>
      <c r="V472" t="str">
        <f>Funde_observations_osservazioni!P475&amp;""</f>
        <v/>
      </c>
      <c r="W472" t="str">
        <f ca="1">IFERROR(VLOOKUP(Funde_observations_osservazioni!V475,Table30_Delarze[],2,FALSE)&amp;"", "")</f>
        <v/>
      </c>
      <c r="X472" t="str">
        <f>IFERROR(VLOOKUP(Funde_observations_osservazioni!R475,Table6_Subgrob[],2,FALSE)&amp;"","")</f>
        <v/>
      </c>
      <c r="Y472" t="str">
        <f>IFERROR(VLOOKUP(Funde_observations_osservazioni!S475,#REF!,2,FALSE)&amp;"", "")</f>
        <v/>
      </c>
      <c r="Z472" t="str">
        <f ca="1">IFERROR(VLOOKUP(Funde_observations_osservazioni!W475,Table245_Host_tree[],2,FALSE)&amp;"", "")</f>
        <v/>
      </c>
      <c r="AA472" t="str">
        <f>TRIM(Funde_observations_osservazioni!X475)</f>
        <v/>
      </c>
      <c r="AB472" t="str">
        <f>TRIM(Funde_observations_osservazioni!Y475)</f>
        <v/>
      </c>
      <c r="AC472" t="str">
        <f ca="1">IFERROR(VLOOKUP(Funde_observations_osservazioni!T475,Holzabgr_mapping,2,FALSE)&amp;"", "")</f>
        <v/>
      </c>
      <c r="AD472" t="str">
        <f ca="1">IFERROR(VLOOKUP(Funde_observations_osservazioni!U475,Holzqual_mapping,2,FALSE)&amp;"", "")</f>
        <v/>
      </c>
      <c r="AE472" t="str">
        <f ca="1">IFERROR(VLOOKUP(Funde_observations_osservazioni!Z475,Table24_Near_tree[],2,FALSE)&amp;"", "")</f>
        <v/>
      </c>
      <c r="AF472" t="str">
        <f ca="1">IFERROR(VLOOKUP(Funde_observations_osservazioni!AA475,Table24_Near_tree[],2,FALSE)&amp;"", "")</f>
        <v/>
      </c>
      <c r="AG472" t="str">
        <f ca="1">IFERROR(VLOOKUP(Funde_observations_osservazioni!AB475,Table24_Near_tree[],2,FALSE)&amp;"", "")</f>
        <v/>
      </c>
      <c r="AH472" t="str">
        <f ca="1">IFERROR(VLOOKUP(Funde_observations_osservazioni!AC475,Anzfrk_mapping,2,FALSE)&amp;"", "")</f>
        <v/>
      </c>
      <c r="AI472" t="str">
        <f ca="1">IFERROR(VLOOKUP(Funde_observations_osservazioni!AD475,Sex_stage_mapping,2,FALSE)&amp;"", "")</f>
        <v/>
      </c>
      <c r="AJ472" t="str">
        <f ca="1">IFERROR(VLOOKUP(Funde_observations_osservazioni!AE475,Rust_spore_type_mapping,2,FALSE)&amp;"", "")</f>
        <v/>
      </c>
      <c r="AK472" t="str">
        <f>TRIM(Funde_observations_osservazioni!AU475)</f>
        <v/>
      </c>
      <c r="AL472" t="str">
        <f>TRIM( Funde_observations_osservazioni!AH475)</f>
        <v/>
      </c>
      <c r="AM472" t="str">
        <f>TRIM(Funde_observations_osservazioni!AI475)</f>
        <v/>
      </c>
      <c r="AN472" t="str">
        <f ca="1">IFERROR(VLOOKUP(Funde_observations_osservazioni!AG475,Table28_Herbaria[],2,FALSE)&amp;"", "")</f>
        <v/>
      </c>
      <c r="AO472" t="str">
        <f ca="1">IFERROR(VLOOKUP(Funde_observations_osservazioni!AF475,Beleg_mapping,2,FALSE)&amp;"","")</f>
        <v/>
      </c>
      <c r="AP472" t="str">
        <f>IFERROR(VLOOKUP(Funde_observations_osservazioni!AJ475,Tabelle10_literature[],2,FALSE)&amp;"", "")</f>
        <v/>
      </c>
      <c r="AQ472" t="str">
        <f>TRIM(Funde_observations_osservazioni!AV475)</f>
        <v/>
      </c>
      <c r="AR472" t="str">
        <f ca="1">IFERROR(VLOOKUP(Funde_observations_osservazioni!AK475,Rest_mapping,2,0)&amp;"","")</f>
        <v/>
      </c>
      <c r="AS472" t="str">
        <f ca="1">IFERROR(VLOOKUP(Funde_observations_osservazioni!AL475,Oeff_privat_mapping,2,0)&amp;"","")</f>
        <v/>
      </c>
      <c r="AT472" t="str">
        <f ca="1">IFERROR(VLOOKUP(Funde_observations_osservazioni!AM475,Namen_pub_mapping,2,0)&amp;"","")</f>
        <v/>
      </c>
    </row>
    <row r="473" spans="2:46" x14ac:dyDescent="0.45">
      <c r="B473" t="str">
        <f>TRIM(Funde_observations_osservazioni!B476)</f>
        <v/>
      </c>
      <c r="C473" t="str">
        <f>TRIM(Funde_observations_osservazioni!C476)</f>
        <v/>
      </c>
      <c r="D473" t="str">
        <f>TRIM(Funde_observations_osservazioni!D476)</f>
        <v/>
      </c>
      <c r="E473" t="str">
        <f>TRIM(Funde_observations_osservazioni!AN476)</f>
        <v/>
      </c>
      <c r="F473" t="str">
        <f>TRIM(Funde_observations_osservazioni!AO476)</f>
        <v/>
      </c>
      <c r="G473" t="str">
        <f>TRIM(Funde_observations_osservazioni!AP476)</f>
        <v/>
      </c>
      <c r="H473" t="str">
        <f>TRIM(Funde_observations_osservazioni!AQ476)</f>
        <v/>
      </c>
      <c r="I473" t="str">
        <f>TRIM(Funde_observations_osservazioni!AR476)</f>
        <v/>
      </c>
      <c r="J473" t="str">
        <f>TRIM(Funde_observations_osservazioni!AS476)</f>
        <v/>
      </c>
      <c r="K473" t="str">
        <f>IFERROR(VLOOKUP(Funde_observations_osservazioni!E476,Table31_Praezis[], 2, FALSE)&amp;"", "")</f>
        <v/>
      </c>
      <c r="L473" t="str">
        <f>TRIM(Funde_observations_osservazioni!AT476)</f>
        <v/>
      </c>
      <c r="M473" t="str">
        <f>TRIM(Funde_observations_osservazioni!F476)</f>
        <v/>
      </c>
      <c r="N473" t="str">
        <f>TRIM(Funde_observations_osservazioni!G476)</f>
        <v/>
      </c>
      <c r="O473" t="str">
        <f>TRIM(Funde_observations_osservazioni!H476)</f>
        <v/>
      </c>
      <c r="P473" s="161" t="str">
        <f>IF(Funde_observations_osservazioni!I476=0, "", TEXT(Funde_observations_osservazioni!I476,"dd/mm/yyyy"))</f>
        <v/>
      </c>
      <c r="Q473" t="str">
        <f>IFERROR(VLOOKUP(Funde_observations_osservazioni!J476,Table32_Datkante[],2,FALSE)&amp;"",  "")</f>
        <v/>
      </c>
      <c r="R473" t="str">
        <f>Funde_observations_osservazioni!K476&amp;""</f>
        <v/>
      </c>
      <c r="S473" t="str">
        <f>Funde_observations_osservazioni!L476&amp;""</f>
        <v/>
      </c>
      <c r="T473" t="str">
        <f>Funde_observations_osservazioni!N476&amp;""</f>
        <v/>
      </c>
      <c r="U473" t="str">
        <f>Funde_observations_osservazioni!O476&amp;""</f>
        <v/>
      </c>
      <c r="V473" t="str">
        <f>Funde_observations_osservazioni!P476&amp;""</f>
        <v/>
      </c>
      <c r="W473" t="str">
        <f ca="1">IFERROR(VLOOKUP(Funde_observations_osservazioni!V476,Table30_Delarze[],2,FALSE)&amp;"", "")</f>
        <v/>
      </c>
      <c r="X473" t="str">
        <f>IFERROR(VLOOKUP(Funde_observations_osservazioni!R476,Table6_Subgrob[],2,FALSE)&amp;"","")</f>
        <v/>
      </c>
      <c r="Y473" t="str">
        <f>IFERROR(VLOOKUP(Funde_observations_osservazioni!S476,#REF!,2,FALSE)&amp;"", "")</f>
        <v/>
      </c>
      <c r="Z473" t="str">
        <f ca="1">IFERROR(VLOOKUP(Funde_observations_osservazioni!W476,Table245_Host_tree[],2,FALSE)&amp;"", "")</f>
        <v/>
      </c>
      <c r="AA473" t="str">
        <f>TRIM(Funde_observations_osservazioni!X476)</f>
        <v/>
      </c>
      <c r="AB473" t="str">
        <f>TRIM(Funde_observations_osservazioni!Y476)</f>
        <v/>
      </c>
      <c r="AC473" t="str">
        <f ca="1">IFERROR(VLOOKUP(Funde_observations_osservazioni!T476,Holzabgr_mapping,2,FALSE)&amp;"", "")</f>
        <v/>
      </c>
      <c r="AD473" t="str">
        <f ca="1">IFERROR(VLOOKUP(Funde_observations_osservazioni!U476,Holzqual_mapping,2,FALSE)&amp;"", "")</f>
        <v/>
      </c>
      <c r="AE473" t="str">
        <f ca="1">IFERROR(VLOOKUP(Funde_observations_osservazioni!Z476,Table24_Near_tree[],2,FALSE)&amp;"", "")</f>
        <v/>
      </c>
      <c r="AF473" t="str">
        <f ca="1">IFERROR(VLOOKUP(Funde_observations_osservazioni!AA476,Table24_Near_tree[],2,FALSE)&amp;"", "")</f>
        <v/>
      </c>
      <c r="AG473" t="str">
        <f ca="1">IFERROR(VLOOKUP(Funde_observations_osservazioni!AB476,Table24_Near_tree[],2,FALSE)&amp;"", "")</f>
        <v/>
      </c>
      <c r="AH473" t="str">
        <f ca="1">IFERROR(VLOOKUP(Funde_observations_osservazioni!AC476,Anzfrk_mapping,2,FALSE)&amp;"", "")</f>
        <v/>
      </c>
      <c r="AI473" t="str">
        <f ca="1">IFERROR(VLOOKUP(Funde_observations_osservazioni!AD476,Sex_stage_mapping,2,FALSE)&amp;"", "")</f>
        <v/>
      </c>
      <c r="AJ473" t="str">
        <f ca="1">IFERROR(VLOOKUP(Funde_observations_osservazioni!AE476,Rust_spore_type_mapping,2,FALSE)&amp;"", "")</f>
        <v/>
      </c>
      <c r="AK473" t="str">
        <f>TRIM(Funde_observations_osservazioni!AU476)</f>
        <v/>
      </c>
      <c r="AL473" t="str">
        <f>TRIM( Funde_observations_osservazioni!AH476)</f>
        <v/>
      </c>
      <c r="AM473" t="str">
        <f>TRIM(Funde_observations_osservazioni!AI476)</f>
        <v/>
      </c>
      <c r="AN473" t="str">
        <f ca="1">IFERROR(VLOOKUP(Funde_observations_osservazioni!AG476,Table28_Herbaria[],2,FALSE)&amp;"", "")</f>
        <v/>
      </c>
      <c r="AO473" t="str">
        <f ca="1">IFERROR(VLOOKUP(Funde_observations_osservazioni!AF476,Beleg_mapping,2,FALSE)&amp;"","")</f>
        <v/>
      </c>
      <c r="AP473" t="str">
        <f>IFERROR(VLOOKUP(Funde_observations_osservazioni!AJ476,Tabelle10_literature[],2,FALSE)&amp;"", "")</f>
        <v/>
      </c>
      <c r="AQ473" t="str">
        <f>TRIM(Funde_observations_osservazioni!AV476)</f>
        <v/>
      </c>
      <c r="AR473" t="str">
        <f ca="1">IFERROR(VLOOKUP(Funde_observations_osservazioni!AK476,Rest_mapping,2,0)&amp;"","")</f>
        <v/>
      </c>
      <c r="AS473" t="str">
        <f ca="1">IFERROR(VLOOKUP(Funde_observations_osservazioni!AL476,Oeff_privat_mapping,2,0)&amp;"","")</f>
        <v/>
      </c>
      <c r="AT473" t="str">
        <f ca="1">IFERROR(VLOOKUP(Funde_observations_osservazioni!AM476,Namen_pub_mapping,2,0)&amp;"","")</f>
        <v/>
      </c>
    </row>
    <row r="474" spans="2:46" x14ac:dyDescent="0.45">
      <c r="B474" t="str">
        <f>TRIM(Funde_observations_osservazioni!B477)</f>
        <v/>
      </c>
      <c r="C474" t="str">
        <f>TRIM(Funde_observations_osservazioni!C477)</f>
        <v/>
      </c>
      <c r="D474" t="str">
        <f>TRIM(Funde_observations_osservazioni!D477)</f>
        <v/>
      </c>
      <c r="E474" t="str">
        <f>TRIM(Funde_observations_osservazioni!AN477)</f>
        <v/>
      </c>
      <c r="F474" t="str">
        <f>TRIM(Funde_observations_osservazioni!AO477)</f>
        <v/>
      </c>
      <c r="G474" t="str">
        <f>TRIM(Funde_observations_osservazioni!AP477)</f>
        <v/>
      </c>
      <c r="H474" t="str">
        <f>TRIM(Funde_observations_osservazioni!AQ477)</f>
        <v/>
      </c>
      <c r="I474" t="str">
        <f>TRIM(Funde_observations_osservazioni!AR477)</f>
        <v/>
      </c>
      <c r="J474" t="str">
        <f>TRIM(Funde_observations_osservazioni!AS477)</f>
        <v/>
      </c>
      <c r="K474" t="str">
        <f>IFERROR(VLOOKUP(Funde_observations_osservazioni!E477,Table31_Praezis[], 2, FALSE)&amp;"", "")</f>
        <v/>
      </c>
      <c r="L474" t="str">
        <f>TRIM(Funde_observations_osservazioni!AT477)</f>
        <v/>
      </c>
      <c r="M474" t="str">
        <f>TRIM(Funde_observations_osservazioni!F477)</f>
        <v/>
      </c>
      <c r="N474" t="str">
        <f>TRIM(Funde_observations_osservazioni!G477)</f>
        <v/>
      </c>
      <c r="O474" t="str">
        <f>TRIM(Funde_observations_osservazioni!H477)</f>
        <v/>
      </c>
      <c r="P474" s="161" t="str">
        <f>IF(Funde_observations_osservazioni!I477=0, "", TEXT(Funde_observations_osservazioni!I477,"dd/mm/yyyy"))</f>
        <v/>
      </c>
      <c r="Q474" t="str">
        <f>IFERROR(VLOOKUP(Funde_observations_osservazioni!J477,Table32_Datkante[],2,FALSE)&amp;"",  "")</f>
        <v/>
      </c>
      <c r="R474" t="str">
        <f>Funde_observations_osservazioni!K477&amp;""</f>
        <v/>
      </c>
      <c r="S474" t="str">
        <f>Funde_observations_osservazioni!L477&amp;""</f>
        <v/>
      </c>
      <c r="T474" t="str">
        <f>Funde_observations_osservazioni!N477&amp;""</f>
        <v/>
      </c>
      <c r="U474" t="str">
        <f>Funde_observations_osservazioni!O477&amp;""</f>
        <v/>
      </c>
      <c r="V474" t="str">
        <f>Funde_observations_osservazioni!P477&amp;""</f>
        <v/>
      </c>
      <c r="W474" t="str">
        <f ca="1">IFERROR(VLOOKUP(Funde_observations_osservazioni!V477,Table30_Delarze[],2,FALSE)&amp;"", "")</f>
        <v/>
      </c>
      <c r="X474" t="str">
        <f>IFERROR(VLOOKUP(Funde_observations_osservazioni!R477,Table6_Subgrob[],2,FALSE)&amp;"","")</f>
        <v/>
      </c>
      <c r="Y474" t="str">
        <f>IFERROR(VLOOKUP(Funde_observations_osservazioni!S477,#REF!,2,FALSE)&amp;"", "")</f>
        <v/>
      </c>
      <c r="Z474" t="str">
        <f ca="1">IFERROR(VLOOKUP(Funde_observations_osservazioni!W477,Table245_Host_tree[],2,FALSE)&amp;"", "")</f>
        <v/>
      </c>
      <c r="AA474" t="str">
        <f>TRIM(Funde_observations_osservazioni!X477)</f>
        <v/>
      </c>
      <c r="AB474" t="str">
        <f>TRIM(Funde_observations_osservazioni!Y477)</f>
        <v/>
      </c>
      <c r="AC474" t="str">
        <f ca="1">IFERROR(VLOOKUP(Funde_observations_osservazioni!T477,Holzabgr_mapping,2,FALSE)&amp;"", "")</f>
        <v/>
      </c>
      <c r="AD474" t="str">
        <f ca="1">IFERROR(VLOOKUP(Funde_observations_osservazioni!U477,Holzqual_mapping,2,FALSE)&amp;"", "")</f>
        <v/>
      </c>
      <c r="AE474" t="str">
        <f ca="1">IFERROR(VLOOKUP(Funde_observations_osservazioni!Z477,Table24_Near_tree[],2,FALSE)&amp;"", "")</f>
        <v/>
      </c>
      <c r="AF474" t="str">
        <f ca="1">IFERROR(VLOOKUP(Funde_observations_osservazioni!AA477,Table24_Near_tree[],2,FALSE)&amp;"", "")</f>
        <v/>
      </c>
      <c r="AG474" t="str">
        <f ca="1">IFERROR(VLOOKUP(Funde_observations_osservazioni!AB477,Table24_Near_tree[],2,FALSE)&amp;"", "")</f>
        <v/>
      </c>
      <c r="AH474" t="str">
        <f ca="1">IFERROR(VLOOKUP(Funde_observations_osservazioni!AC477,Anzfrk_mapping,2,FALSE)&amp;"", "")</f>
        <v/>
      </c>
      <c r="AI474" t="str">
        <f ca="1">IFERROR(VLOOKUP(Funde_observations_osservazioni!AD477,Sex_stage_mapping,2,FALSE)&amp;"", "")</f>
        <v/>
      </c>
      <c r="AJ474" t="str">
        <f ca="1">IFERROR(VLOOKUP(Funde_observations_osservazioni!AE477,Rust_spore_type_mapping,2,FALSE)&amp;"", "")</f>
        <v/>
      </c>
      <c r="AK474" t="str">
        <f>TRIM(Funde_observations_osservazioni!AU477)</f>
        <v/>
      </c>
      <c r="AL474" t="str">
        <f>TRIM( Funde_observations_osservazioni!AH477)</f>
        <v/>
      </c>
      <c r="AM474" t="str">
        <f>TRIM(Funde_observations_osservazioni!AI477)</f>
        <v/>
      </c>
      <c r="AN474" t="str">
        <f ca="1">IFERROR(VLOOKUP(Funde_observations_osservazioni!AG477,Table28_Herbaria[],2,FALSE)&amp;"", "")</f>
        <v/>
      </c>
      <c r="AO474" t="str">
        <f ca="1">IFERROR(VLOOKUP(Funde_observations_osservazioni!AF477,Beleg_mapping,2,FALSE)&amp;"","")</f>
        <v/>
      </c>
      <c r="AP474" t="str">
        <f>IFERROR(VLOOKUP(Funde_observations_osservazioni!AJ477,Tabelle10_literature[],2,FALSE)&amp;"", "")</f>
        <v/>
      </c>
      <c r="AQ474" t="str">
        <f>TRIM(Funde_observations_osservazioni!AV477)</f>
        <v/>
      </c>
      <c r="AR474" t="str">
        <f ca="1">IFERROR(VLOOKUP(Funde_observations_osservazioni!AK477,Rest_mapping,2,0)&amp;"","")</f>
        <v/>
      </c>
      <c r="AS474" t="str">
        <f ca="1">IFERROR(VLOOKUP(Funde_observations_osservazioni!AL477,Oeff_privat_mapping,2,0)&amp;"","")</f>
        <v/>
      </c>
      <c r="AT474" t="str">
        <f ca="1">IFERROR(VLOOKUP(Funde_observations_osservazioni!AM477,Namen_pub_mapping,2,0)&amp;"","")</f>
        <v/>
      </c>
    </row>
    <row r="475" spans="2:46" x14ac:dyDescent="0.45">
      <c r="B475" t="str">
        <f>TRIM(Funde_observations_osservazioni!B478)</f>
        <v/>
      </c>
      <c r="C475" t="str">
        <f>TRIM(Funde_observations_osservazioni!C478)</f>
        <v/>
      </c>
      <c r="D475" t="str">
        <f>TRIM(Funde_observations_osservazioni!D478)</f>
        <v/>
      </c>
      <c r="E475" t="str">
        <f>TRIM(Funde_observations_osservazioni!AN478)</f>
        <v/>
      </c>
      <c r="F475" t="str">
        <f>TRIM(Funde_observations_osservazioni!AO478)</f>
        <v/>
      </c>
      <c r="G475" t="str">
        <f>TRIM(Funde_observations_osservazioni!AP478)</f>
        <v/>
      </c>
      <c r="H475" t="str">
        <f>TRIM(Funde_observations_osservazioni!AQ478)</f>
        <v/>
      </c>
      <c r="I475" t="str">
        <f>TRIM(Funde_observations_osservazioni!AR478)</f>
        <v/>
      </c>
      <c r="J475" t="str">
        <f>TRIM(Funde_observations_osservazioni!AS478)</f>
        <v/>
      </c>
      <c r="K475" t="str">
        <f>IFERROR(VLOOKUP(Funde_observations_osservazioni!E478,Table31_Praezis[], 2, FALSE)&amp;"", "")</f>
        <v/>
      </c>
      <c r="L475" t="str">
        <f>TRIM(Funde_observations_osservazioni!AT478)</f>
        <v/>
      </c>
      <c r="M475" t="str">
        <f>TRIM(Funde_observations_osservazioni!F478)</f>
        <v/>
      </c>
      <c r="N475" t="str">
        <f>TRIM(Funde_observations_osservazioni!G478)</f>
        <v/>
      </c>
      <c r="O475" t="str">
        <f>TRIM(Funde_observations_osservazioni!H478)</f>
        <v/>
      </c>
      <c r="P475" s="161" t="str">
        <f>IF(Funde_observations_osservazioni!I478=0, "", TEXT(Funde_observations_osservazioni!I478,"dd/mm/yyyy"))</f>
        <v/>
      </c>
      <c r="Q475" t="str">
        <f>IFERROR(VLOOKUP(Funde_observations_osservazioni!J478,Table32_Datkante[],2,FALSE)&amp;"",  "")</f>
        <v/>
      </c>
      <c r="R475" t="str">
        <f>Funde_observations_osservazioni!K478&amp;""</f>
        <v/>
      </c>
      <c r="S475" t="str">
        <f>Funde_observations_osservazioni!L478&amp;""</f>
        <v/>
      </c>
      <c r="T475" t="str">
        <f>Funde_observations_osservazioni!N478&amp;""</f>
        <v/>
      </c>
      <c r="U475" t="str">
        <f>Funde_observations_osservazioni!O478&amp;""</f>
        <v/>
      </c>
      <c r="V475" t="str">
        <f>Funde_observations_osservazioni!P478&amp;""</f>
        <v/>
      </c>
      <c r="W475" t="str">
        <f ca="1">IFERROR(VLOOKUP(Funde_observations_osservazioni!V478,Table30_Delarze[],2,FALSE)&amp;"", "")</f>
        <v/>
      </c>
      <c r="X475" t="str">
        <f>IFERROR(VLOOKUP(Funde_observations_osservazioni!R478,Table6_Subgrob[],2,FALSE)&amp;"","")</f>
        <v/>
      </c>
      <c r="Y475" t="str">
        <f>IFERROR(VLOOKUP(Funde_observations_osservazioni!S478,#REF!,2,FALSE)&amp;"", "")</f>
        <v/>
      </c>
      <c r="Z475" t="str">
        <f ca="1">IFERROR(VLOOKUP(Funde_observations_osservazioni!W478,Table245_Host_tree[],2,FALSE)&amp;"", "")</f>
        <v/>
      </c>
      <c r="AA475" t="str">
        <f>TRIM(Funde_observations_osservazioni!X478)</f>
        <v/>
      </c>
      <c r="AB475" t="str">
        <f>TRIM(Funde_observations_osservazioni!Y478)</f>
        <v/>
      </c>
      <c r="AC475" t="str">
        <f ca="1">IFERROR(VLOOKUP(Funde_observations_osservazioni!T478,Holzabgr_mapping,2,FALSE)&amp;"", "")</f>
        <v/>
      </c>
      <c r="AD475" t="str">
        <f ca="1">IFERROR(VLOOKUP(Funde_observations_osservazioni!U478,Holzqual_mapping,2,FALSE)&amp;"", "")</f>
        <v/>
      </c>
      <c r="AE475" t="str">
        <f ca="1">IFERROR(VLOOKUP(Funde_observations_osservazioni!Z478,Table24_Near_tree[],2,FALSE)&amp;"", "")</f>
        <v/>
      </c>
      <c r="AF475" t="str">
        <f ca="1">IFERROR(VLOOKUP(Funde_observations_osservazioni!AA478,Table24_Near_tree[],2,FALSE)&amp;"", "")</f>
        <v/>
      </c>
      <c r="AG475" t="str">
        <f ca="1">IFERROR(VLOOKUP(Funde_observations_osservazioni!AB478,Table24_Near_tree[],2,FALSE)&amp;"", "")</f>
        <v/>
      </c>
      <c r="AH475" t="str">
        <f ca="1">IFERROR(VLOOKUP(Funde_observations_osservazioni!AC478,Anzfrk_mapping,2,FALSE)&amp;"", "")</f>
        <v/>
      </c>
      <c r="AI475" t="str">
        <f ca="1">IFERROR(VLOOKUP(Funde_observations_osservazioni!AD478,Sex_stage_mapping,2,FALSE)&amp;"", "")</f>
        <v/>
      </c>
      <c r="AJ475" t="str">
        <f ca="1">IFERROR(VLOOKUP(Funde_observations_osservazioni!AE478,Rust_spore_type_mapping,2,FALSE)&amp;"", "")</f>
        <v/>
      </c>
      <c r="AK475" t="str">
        <f>TRIM(Funde_observations_osservazioni!AU478)</f>
        <v/>
      </c>
      <c r="AL475" t="str">
        <f>TRIM( Funde_observations_osservazioni!AH478)</f>
        <v/>
      </c>
      <c r="AM475" t="str">
        <f>TRIM(Funde_observations_osservazioni!AI478)</f>
        <v/>
      </c>
      <c r="AN475" t="str">
        <f ca="1">IFERROR(VLOOKUP(Funde_observations_osservazioni!AG478,Table28_Herbaria[],2,FALSE)&amp;"", "")</f>
        <v/>
      </c>
      <c r="AO475" t="str">
        <f ca="1">IFERROR(VLOOKUP(Funde_observations_osservazioni!AF478,Beleg_mapping,2,FALSE)&amp;"","")</f>
        <v/>
      </c>
      <c r="AP475" t="str">
        <f>IFERROR(VLOOKUP(Funde_observations_osservazioni!AJ478,Tabelle10_literature[],2,FALSE)&amp;"", "")</f>
        <v/>
      </c>
      <c r="AQ475" t="str">
        <f>TRIM(Funde_observations_osservazioni!AV478)</f>
        <v/>
      </c>
      <c r="AR475" t="str">
        <f ca="1">IFERROR(VLOOKUP(Funde_observations_osservazioni!AK478,Rest_mapping,2,0)&amp;"","")</f>
        <v/>
      </c>
      <c r="AS475" t="str">
        <f ca="1">IFERROR(VLOOKUP(Funde_observations_osservazioni!AL478,Oeff_privat_mapping,2,0)&amp;"","")</f>
        <v/>
      </c>
      <c r="AT475" t="str">
        <f ca="1">IFERROR(VLOOKUP(Funde_observations_osservazioni!AM478,Namen_pub_mapping,2,0)&amp;"","")</f>
        <v/>
      </c>
    </row>
    <row r="476" spans="2:46" x14ac:dyDescent="0.45">
      <c r="B476" t="str">
        <f>TRIM(Funde_observations_osservazioni!B479)</f>
        <v/>
      </c>
      <c r="C476" t="str">
        <f>TRIM(Funde_observations_osservazioni!C479)</f>
        <v/>
      </c>
      <c r="D476" t="str">
        <f>TRIM(Funde_observations_osservazioni!D479)</f>
        <v/>
      </c>
      <c r="E476" t="str">
        <f>TRIM(Funde_observations_osservazioni!AN479)</f>
        <v/>
      </c>
      <c r="F476" t="str">
        <f>TRIM(Funde_observations_osservazioni!AO479)</f>
        <v/>
      </c>
      <c r="G476" t="str">
        <f>TRIM(Funde_observations_osservazioni!AP479)</f>
        <v/>
      </c>
      <c r="H476" t="str">
        <f>TRIM(Funde_observations_osservazioni!AQ479)</f>
        <v/>
      </c>
      <c r="I476" t="str">
        <f>TRIM(Funde_observations_osservazioni!AR479)</f>
        <v/>
      </c>
      <c r="J476" t="str">
        <f>TRIM(Funde_observations_osservazioni!AS479)</f>
        <v/>
      </c>
      <c r="K476" t="str">
        <f>IFERROR(VLOOKUP(Funde_observations_osservazioni!E479,Table31_Praezis[], 2, FALSE)&amp;"", "")</f>
        <v/>
      </c>
      <c r="L476" t="str">
        <f>TRIM(Funde_observations_osservazioni!AT479)</f>
        <v/>
      </c>
      <c r="M476" t="str">
        <f>TRIM(Funde_observations_osservazioni!F479)</f>
        <v/>
      </c>
      <c r="N476" t="str">
        <f>TRIM(Funde_observations_osservazioni!G479)</f>
        <v/>
      </c>
      <c r="O476" t="str">
        <f>TRIM(Funde_observations_osservazioni!H479)</f>
        <v/>
      </c>
      <c r="P476" s="161" t="str">
        <f>IF(Funde_observations_osservazioni!I479=0, "", TEXT(Funde_observations_osservazioni!I479,"dd/mm/yyyy"))</f>
        <v/>
      </c>
      <c r="Q476" t="str">
        <f>IFERROR(VLOOKUP(Funde_observations_osservazioni!J479,Table32_Datkante[],2,FALSE)&amp;"",  "")</f>
        <v/>
      </c>
      <c r="R476" t="str">
        <f>Funde_observations_osservazioni!K479&amp;""</f>
        <v/>
      </c>
      <c r="S476" t="str">
        <f>Funde_observations_osservazioni!L479&amp;""</f>
        <v/>
      </c>
      <c r="T476" t="str">
        <f>Funde_observations_osservazioni!N479&amp;""</f>
        <v/>
      </c>
      <c r="U476" t="str">
        <f>Funde_observations_osservazioni!O479&amp;""</f>
        <v/>
      </c>
      <c r="V476" t="str">
        <f>Funde_observations_osservazioni!P479&amp;""</f>
        <v/>
      </c>
      <c r="W476" t="str">
        <f ca="1">IFERROR(VLOOKUP(Funde_observations_osservazioni!V479,Table30_Delarze[],2,FALSE)&amp;"", "")</f>
        <v/>
      </c>
      <c r="X476" t="str">
        <f>IFERROR(VLOOKUP(Funde_observations_osservazioni!R479,Table6_Subgrob[],2,FALSE)&amp;"","")</f>
        <v/>
      </c>
      <c r="Y476" t="str">
        <f>IFERROR(VLOOKUP(Funde_observations_osservazioni!S479,#REF!,2,FALSE)&amp;"", "")</f>
        <v/>
      </c>
      <c r="Z476" t="str">
        <f ca="1">IFERROR(VLOOKUP(Funde_observations_osservazioni!W479,Table245_Host_tree[],2,FALSE)&amp;"", "")</f>
        <v/>
      </c>
      <c r="AA476" t="str">
        <f>TRIM(Funde_observations_osservazioni!X479)</f>
        <v/>
      </c>
      <c r="AB476" t="str">
        <f>TRIM(Funde_observations_osservazioni!Y479)</f>
        <v/>
      </c>
      <c r="AC476" t="str">
        <f ca="1">IFERROR(VLOOKUP(Funde_observations_osservazioni!T479,Holzabgr_mapping,2,FALSE)&amp;"", "")</f>
        <v/>
      </c>
      <c r="AD476" t="str">
        <f ca="1">IFERROR(VLOOKUP(Funde_observations_osservazioni!U479,Holzqual_mapping,2,FALSE)&amp;"", "")</f>
        <v/>
      </c>
      <c r="AE476" t="str">
        <f ca="1">IFERROR(VLOOKUP(Funde_observations_osservazioni!Z479,Table24_Near_tree[],2,FALSE)&amp;"", "")</f>
        <v/>
      </c>
      <c r="AF476" t="str">
        <f ca="1">IFERROR(VLOOKUP(Funde_observations_osservazioni!AA479,Table24_Near_tree[],2,FALSE)&amp;"", "")</f>
        <v/>
      </c>
      <c r="AG476" t="str">
        <f ca="1">IFERROR(VLOOKUP(Funde_observations_osservazioni!AB479,Table24_Near_tree[],2,FALSE)&amp;"", "")</f>
        <v/>
      </c>
      <c r="AH476" t="str">
        <f ca="1">IFERROR(VLOOKUP(Funde_observations_osservazioni!AC479,Anzfrk_mapping,2,FALSE)&amp;"", "")</f>
        <v/>
      </c>
      <c r="AI476" t="str">
        <f ca="1">IFERROR(VLOOKUP(Funde_observations_osservazioni!AD479,Sex_stage_mapping,2,FALSE)&amp;"", "")</f>
        <v/>
      </c>
      <c r="AJ476" t="str">
        <f ca="1">IFERROR(VLOOKUP(Funde_observations_osservazioni!AE479,Rust_spore_type_mapping,2,FALSE)&amp;"", "")</f>
        <v/>
      </c>
      <c r="AK476" t="str">
        <f>TRIM(Funde_observations_osservazioni!AU479)</f>
        <v/>
      </c>
      <c r="AL476" t="str">
        <f>TRIM( Funde_observations_osservazioni!AH479)</f>
        <v/>
      </c>
      <c r="AM476" t="str">
        <f>TRIM(Funde_observations_osservazioni!AI479)</f>
        <v/>
      </c>
      <c r="AN476" t="str">
        <f ca="1">IFERROR(VLOOKUP(Funde_observations_osservazioni!AG479,Table28_Herbaria[],2,FALSE)&amp;"", "")</f>
        <v/>
      </c>
      <c r="AO476" t="str">
        <f ca="1">IFERROR(VLOOKUP(Funde_observations_osservazioni!AF479,Beleg_mapping,2,FALSE)&amp;"","")</f>
        <v/>
      </c>
      <c r="AP476" t="str">
        <f>IFERROR(VLOOKUP(Funde_observations_osservazioni!AJ479,Tabelle10_literature[],2,FALSE)&amp;"", "")</f>
        <v/>
      </c>
      <c r="AQ476" t="str">
        <f>TRIM(Funde_observations_osservazioni!AV479)</f>
        <v/>
      </c>
      <c r="AR476" t="str">
        <f ca="1">IFERROR(VLOOKUP(Funde_observations_osservazioni!AK479,Rest_mapping,2,0)&amp;"","")</f>
        <v/>
      </c>
      <c r="AS476" t="str">
        <f ca="1">IFERROR(VLOOKUP(Funde_observations_osservazioni!AL479,Oeff_privat_mapping,2,0)&amp;"","")</f>
        <v/>
      </c>
      <c r="AT476" t="str">
        <f ca="1">IFERROR(VLOOKUP(Funde_observations_osservazioni!AM479,Namen_pub_mapping,2,0)&amp;"","")</f>
        <v/>
      </c>
    </row>
    <row r="477" spans="2:46" x14ac:dyDescent="0.45">
      <c r="B477" t="str">
        <f>TRIM(Funde_observations_osservazioni!B480)</f>
        <v/>
      </c>
      <c r="C477" t="str">
        <f>TRIM(Funde_observations_osservazioni!C480)</f>
        <v/>
      </c>
      <c r="D477" t="str">
        <f>TRIM(Funde_observations_osservazioni!D480)</f>
        <v/>
      </c>
      <c r="E477" t="str">
        <f>TRIM(Funde_observations_osservazioni!AN480)</f>
        <v/>
      </c>
      <c r="F477" t="str">
        <f>TRIM(Funde_observations_osservazioni!AO480)</f>
        <v/>
      </c>
      <c r="G477" t="str">
        <f>TRIM(Funde_observations_osservazioni!AP480)</f>
        <v/>
      </c>
      <c r="H477" t="str">
        <f>TRIM(Funde_observations_osservazioni!AQ480)</f>
        <v/>
      </c>
      <c r="I477" t="str">
        <f>TRIM(Funde_observations_osservazioni!AR480)</f>
        <v/>
      </c>
      <c r="J477" t="str">
        <f>TRIM(Funde_observations_osservazioni!AS480)</f>
        <v/>
      </c>
      <c r="K477" t="str">
        <f>IFERROR(VLOOKUP(Funde_observations_osservazioni!E480,Table31_Praezis[], 2, FALSE)&amp;"", "")</f>
        <v/>
      </c>
      <c r="L477" t="str">
        <f>TRIM(Funde_observations_osservazioni!AT480)</f>
        <v/>
      </c>
      <c r="M477" t="str">
        <f>TRIM(Funde_observations_osservazioni!F480)</f>
        <v/>
      </c>
      <c r="N477" t="str">
        <f>TRIM(Funde_observations_osservazioni!G480)</f>
        <v/>
      </c>
      <c r="O477" t="str">
        <f>TRIM(Funde_observations_osservazioni!H480)</f>
        <v/>
      </c>
      <c r="P477" s="161" t="str">
        <f>IF(Funde_observations_osservazioni!I480=0, "", TEXT(Funde_observations_osservazioni!I480,"dd/mm/yyyy"))</f>
        <v/>
      </c>
      <c r="Q477" t="str">
        <f>IFERROR(VLOOKUP(Funde_observations_osservazioni!J480,Table32_Datkante[],2,FALSE)&amp;"",  "")</f>
        <v/>
      </c>
      <c r="R477" t="str">
        <f>Funde_observations_osservazioni!K480&amp;""</f>
        <v/>
      </c>
      <c r="S477" t="str">
        <f>Funde_observations_osservazioni!L480&amp;""</f>
        <v/>
      </c>
      <c r="T477" t="str">
        <f>Funde_observations_osservazioni!N480&amp;""</f>
        <v/>
      </c>
      <c r="U477" t="str">
        <f>Funde_observations_osservazioni!O480&amp;""</f>
        <v/>
      </c>
      <c r="V477" t="str">
        <f>Funde_observations_osservazioni!P480&amp;""</f>
        <v/>
      </c>
      <c r="W477" t="str">
        <f ca="1">IFERROR(VLOOKUP(Funde_observations_osservazioni!V480,Table30_Delarze[],2,FALSE)&amp;"", "")</f>
        <v/>
      </c>
      <c r="X477" t="str">
        <f>IFERROR(VLOOKUP(Funde_observations_osservazioni!R480,Table6_Subgrob[],2,FALSE)&amp;"","")</f>
        <v/>
      </c>
      <c r="Y477" t="str">
        <f>IFERROR(VLOOKUP(Funde_observations_osservazioni!S480,#REF!,2,FALSE)&amp;"", "")</f>
        <v/>
      </c>
      <c r="Z477" t="str">
        <f ca="1">IFERROR(VLOOKUP(Funde_observations_osservazioni!W480,Table245_Host_tree[],2,FALSE)&amp;"", "")</f>
        <v/>
      </c>
      <c r="AA477" t="str">
        <f>TRIM(Funde_observations_osservazioni!X480)</f>
        <v/>
      </c>
      <c r="AB477" t="str">
        <f>TRIM(Funde_observations_osservazioni!Y480)</f>
        <v/>
      </c>
      <c r="AC477" t="str">
        <f ca="1">IFERROR(VLOOKUP(Funde_observations_osservazioni!T480,Holzabgr_mapping,2,FALSE)&amp;"", "")</f>
        <v/>
      </c>
      <c r="AD477" t="str">
        <f ca="1">IFERROR(VLOOKUP(Funde_observations_osservazioni!U480,Holzqual_mapping,2,FALSE)&amp;"", "")</f>
        <v/>
      </c>
      <c r="AE477" t="str">
        <f ca="1">IFERROR(VLOOKUP(Funde_observations_osservazioni!Z480,Table24_Near_tree[],2,FALSE)&amp;"", "")</f>
        <v/>
      </c>
      <c r="AF477" t="str">
        <f ca="1">IFERROR(VLOOKUP(Funde_observations_osservazioni!AA480,Table24_Near_tree[],2,FALSE)&amp;"", "")</f>
        <v/>
      </c>
      <c r="AG477" t="str">
        <f ca="1">IFERROR(VLOOKUP(Funde_observations_osservazioni!AB480,Table24_Near_tree[],2,FALSE)&amp;"", "")</f>
        <v/>
      </c>
      <c r="AH477" t="str">
        <f ca="1">IFERROR(VLOOKUP(Funde_observations_osservazioni!AC480,Anzfrk_mapping,2,FALSE)&amp;"", "")</f>
        <v/>
      </c>
      <c r="AI477" t="str">
        <f ca="1">IFERROR(VLOOKUP(Funde_observations_osservazioni!AD480,Sex_stage_mapping,2,FALSE)&amp;"", "")</f>
        <v/>
      </c>
      <c r="AJ477" t="str">
        <f ca="1">IFERROR(VLOOKUP(Funde_observations_osservazioni!AE480,Rust_spore_type_mapping,2,FALSE)&amp;"", "")</f>
        <v/>
      </c>
      <c r="AK477" t="str">
        <f>TRIM(Funde_observations_osservazioni!AU480)</f>
        <v/>
      </c>
      <c r="AL477" t="str">
        <f>TRIM( Funde_observations_osservazioni!AH480)</f>
        <v/>
      </c>
      <c r="AM477" t="str">
        <f>TRIM(Funde_observations_osservazioni!AI480)</f>
        <v/>
      </c>
      <c r="AN477" t="str">
        <f ca="1">IFERROR(VLOOKUP(Funde_observations_osservazioni!AG480,Table28_Herbaria[],2,FALSE)&amp;"", "")</f>
        <v/>
      </c>
      <c r="AO477" t="str">
        <f ca="1">IFERROR(VLOOKUP(Funde_observations_osservazioni!AF480,Beleg_mapping,2,FALSE)&amp;"","")</f>
        <v/>
      </c>
      <c r="AP477" t="str">
        <f>IFERROR(VLOOKUP(Funde_observations_osservazioni!AJ480,Tabelle10_literature[],2,FALSE)&amp;"", "")</f>
        <v/>
      </c>
      <c r="AQ477" t="str">
        <f>TRIM(Funde_observations_osservazioni!AV480)</f>
        <v/>
      </c>
      <c r="AR477" t="str">
        <f ca="1">IFERROR(VLOOKUP(Funde_observations_osservazioni!AK480,Rest_mapping,2,0)&amp;"","")</f>
        <v/>
      </c>
      <c r="AS477" t="str">
        <f ca="1">IFERROR(VLOOKUP(Funde_observations_osservazioni!AL480,Oeff_privat_mapping,2,0)&amp;"","")</f>
        <v/>
      </c>
      <c r="AT477" t="str">
        <f ca="1">IFERROR(VLOOKUP(Funde_observations_osservazioni!AM480,Namen_pub_mapping,2,0)&amp;"","")</f>
        <v/>
      </c>
    </row>
    <row r="478" spans="2:46" x14ac:dyDescent="0.45">
      <c r="B478" t="str">
        <f>TRIM(Funde_observations_osservazioni!B481)</f>
        <v/>
      </c>
      <c r="C478" t="str">
        <f>TRIM(Funde_observations_osservazioni!C481)</f>
        <v/>
      </c>
      <c r="D478" t="str">
        <f>TRIM(Funde_observations_osservazioni!D481)</f>
        <v/>
      </c>
      <c r="E478" t="str">
        <f>TRIM(Funde_observations_osservazioni!AN481)</f>
        <v/>
      </c>
      <c r="F478" t="str">
        <f>TRIM(Funde_observations_osservazioni!AO481)</f>
        <v/>
      </c>
      <c r="G478" t="str">
        <f>TRIM(Funde_observations_osservazioni!AP481)</f>
        <v/>
      </c>
      <c r="H478" t="str">
        <f>TRIM(Funde_observations_osservazioni!AQ481)</f>
        <v/>
      </c>
      <c r="I478" t="str">
        <f>TRIM(Funde_observations_osservazioni!AR481)</f>
        <v/>
      </c>
      <c r="J478" t="str">
        <f>TRIM(Funde_observations_osservazioni!AS481)</f>
        <v/>
      </c>
      <c r="K478" t="str">
        <f>IFERROR(VLOOKUP(Funde_observations_osservazioni!E481,Table31_Praezis[], 2, FALSE)&amp;"", "")</f>
        <v/>
      </c>
      <c r="L478" t="str">
        <f>TRIM(Funde_observations_osservazioni!AT481)</f>
        <v/>
      </c>
      <c r="M478" t="str">
        <f>TRIM(Funde_observations_osservazioni!F481)</f>
        <v/>
      </c>
      <c r="N478" t="str">
        <f>TRIM(Funde_observations_osservazioni!G481)</f>
        <v/>
      </c>
      <c r="O478" t="str">
        <f>TRIM(Funde_observations_osservazioni!H481)</f>
        <v/>
      </c>
      <c r="P478" s="161" t="str">
        <f>IF(Funde_observations_osservazioni!I481=0, "", TEXT(Funde_observations_osservazioni!I481,"dd/mm/yyyy"))</f>
        <v/>
      </c>
      <c r="Q478" t="str">
        <f>IFERROR(VLOOKUP(Funde_observations_osservazioni!J481,Table32_Datkante[],2,FALSE)&amp;"",  "")</f>
        <v/>
      </c>
      <c r="R478" t="str">
        <f>Funde_observations_osservazioni!K481&amp;""</f>
        <v/>
      </c>
      <c r="S478" t="str">
        <f>Funde_observations_osservazioni!L481&amp;""</f>
        <v/>
      </c>
      <c r="T478" t="str">
        <f>Funde_observations_osservazioni!N481&amp;""</f>
        <v/>
      </c>
      <c r="U478" t="str">
        <f>Funde_observations_osservazioni!O481&amp;""</f>
        <v/>
      </c>
      <c r="V478" t="str">
        <f>Funde_observations_osservazioni!P481&amp;""</f>
        <v/>
      </c>
      <c r="W478" t="str">
        <f ca="1">IFERROR(VLOOKUP(Funde_observations_osservazioni!V481,Table30_Delarze[],2,FALSE)&amp;"", "")</f>
        <v/>
      </c>
      <c r="X478" t="str">
        <f>IFERROR(VLOOKUP(Funde_observations_osservazioni!R481,Table6_Subgrob[],2,FALSE)&amp;"","")</f>
        <v/>
      </c>
      <c r="Y478" t="str">
        <f>IFERROR(VLOOKUP(Funde_observations_osservazioni!S481,#REF!,2,FALSE)&amp;"", "")</f>
        <v/>
      </c>
      <c r="Z478" t="str">
        <f ca="1">IFERROR(VLOOKUP(Funde_observations_osservazioni!W481,Table245_Host_tree[],2,FALSE)&amp;"", "")</f>
        <v/>
      </c>
      <c r="AA478" t="str">
        <f>TRIM(Funde_observations_osservazioni!X481)</f>
        <v/>
      </c>
      <c r="AB478" t="str">
        <f>TRIM(Funde_observations_osservazioni!Y481)</f>
        <v/>
      </c>
      <c r="AC478" t="str">
        <f ca="1">IFERROR(VLOOKUP(Funde_observations_osservazioni!T481,Holzabgr_mapping,2,FALSE)&amp;"", "")</f>
        <v/>
      </c>
      <c r="AD478" t="str">
        <f ca="1">IFERROR(VLOOKUP(Funde_observations_osservazioni!U481,Holzqual_mapping,2,FALSE)&amp;"", "")</f>
        <v/>
      </c>
      <c r="AE478" t="str">
        <f ca="1">IFERROR(VLOOKUP(Funde_observations_osservazioni!Z481,Table24_Near_tree[],2,FALSE)&amp;"", "")</f>
        <v/>
      </c>
      <c r="AF478" t="str">
        <f ca="1">IFERROR(VLOOKUP(Funde_observations_osservazioni!AA481,Table24_Near_tree[],2,FALSE)&amp;"", "")</f>
        <v/>
      </c>
      <c r="AG478" t="str">
        <f ca="1">IFERROR(VLOOKUP(Funde_observations_osservazioni!AB481,Table24_Near_tree[],2,FALSE)&amp;"", "")</f>
        <v/>
      </c>
      <c r="AH478" t="str">
        <f ca="1">IFERROR(VLOOKUP(Funde_observations_osservazioni!AC481,Anzfrk_mapping,2,FALSE)&amp;"", "")</f>
        <v/>
      </c>
      <c r="AI478" t="str">
        <f ca="1">IFERROR(VLOOKUP(Funde_observations_osservazioni!AD481,Sex_stage_mapping,2,FALSE)&amp;"", "")</f>
        <v/>
      </c>
      <c r="AJ478" t="str">
        <f ca="1">IFERROR(VLOOKUP(Funde_observations_osservazioni!AE481,Rust_spore_type_mapping,2,FALSE)&amp;"", "")</f>
        <v/>
      </c>
      <c r="AK478" t="str">
        <f>TRIM(Funde_observations_osservazioni!AU481)</f>
        <v/>
      </c>
      <c r="AL478" t="str">
        <f>TRIM( Funde_observations_osservazioni!AH481)</f>
        <v/>
      </c>
      <c r="AM478" t="str">
        <f>TRIM(Funde_observations_osservazioni!AI481)</f>
        <v/>
      </c>
      <c r="AN478" t="str">
        <f ca="1">IFERROR(VLOOKUP(Funde_observations_osservazioni!AG481,Table28_Herbaria[],2,FALSE)&amp;"", "")</f>
        <v/>
      </c>
      <c r="AO478" t="str">
        <f ca="1">IFERROR(VLOOKUP(Funde_observations_osservazioni!AF481,Beleg_mapping,2,FALSE)&amp;"","")</f>
        <v/>
      </c>
      <c r="AP478" t="str">
        <f>IFERROR(VLOOKUP(Funde_observations_osservazioni!AJ481,Tabelle10_literature[],2,FALSE)&amp;"", "")</f>
        <v/>
      </c>
      <c r="AQ478" t="str">
        <f>TRIM(Funde_observations_osservazioni!AV481)</f>
        <v/>
      </c>
      <c r="AR478" t="str">
        <f ca="1">IFERROR(VLOOKUP(Funde_observations_osservazioni!AK481,Rest_mapping,2,0)&amp;"","")</f>
        <v/>
      </c>
      <c r="AS478" t="str">
        <f ca="1">IFERROR(VLOOKUP(Funde_observations_osservazioni!AL481,Oeff_privat_mapping,2,0)&amp;"","")</f>
        <v/>
      </c>
      <c r="AT478" t="str">
        <f ca="1">IFERROR(VLOOKUP(Funde_observations_osservazioni!AM481,Namen_pub_mapping,2,0)&amp;"","")</f>
        <v/>
      </c>
    </row>
    <row r="479" spans="2:46" x14ac:dyDescent="0.45">
      <c r="B479" t="str">
        <f>TRIM(Funde_observations_osservazioni!B482)</f>
        <v/>
      </c>
      <c r="C479" t="str">
        <f>TRIM(Funde_observations_osservazioni!C482)</f>
        <v/>
      </c>
      <c r="D479" t="str">
        <f>TRIM(Funde_observations_osservazioni!D482)</f>
        <v/>
      </c>
      <c r="E479" t="str">
        <f>TRIM(Funde_observations_osservazioni!AN482)</f>
        <v/>
      </c>
      <c r="F479" t="str">
        <f>TRIM(Funde_observations_osservazioni!AO482)</f>
        <v/>
      </c>
      <c r="G479" t="str">
        <f>TRIM(Funde_observations_osservazioni!AP482)</f>
        <v/>
      </c>
      <c r="H479" t="str">
        <f>TRIM(Funde_observations_osservazioni!AQ482)</f>
        <v/>
      </c>
      <c r="I479" t="str">
        <f>TRIM(Funde_observations_osservazioni!AR482)</f>
        <v/>
      </c>
      <c r="J479" t="str">
        <f>TRIM(Funde_observations_osservazioni!AS482)</f>
        <v/>
      </c>
      <c r="K479" t="str">
        <f>IFERROR(VLOOKUP(Funde_observations_osservazioni!E482,Table31_Praezis[], 2, FALSE)&amp;"", "")</f>
        <v/>
      </c>
      <c r="L479" t="str">
        <f>TRIM(Funde_observations_osservazioni!AT482)</f>
        <v/>
      </c>
      <c r="M479" t="str">
        <f>TRIM(Funde_observations_osservazioni!F482)</f>
        <v/>
      </c>
      <c r="N479" t="str">
        <f>TRIM(Funde_observations_osservazioni!G482)</f>
        <v/>
      </c>
      <c r="O479" t="str">
        <f>TRIM(Funde_observations_osservazioni!H482)</f>
        <v/>
      </c>
      <c r="P479" s="161" t="str">
        <f>IF(Funde_observations_osservazioni!I482=0, "", TEXT(Funde_observations_osservazioni!I482,"dd/mm/yyyy"))</f>
        <v/>
      </c>
      <c r="Q479" t="str">
        <f>IFERROR(VLOOKUP(Funde_observations_osservazioni!J482,Table32_Datkante[],2,FALSE)&amp;"",  "")</f>
        <v/>
      </c>
      <c r="R479" t="str">
        <f>Funde_observations_osservazioni!K482&amp;""</f>
        <v/>
      </c>
      <c r="S479" t="str">
        <f>Funde_observations_osservazioni!L482&amp;""</f>
        <v/>
      </c>
      <c r="T479" t="str">
        <f>Funde_observations_osservazioni!N482&amp;""</f>
        <v/>
      </c>
      <c r="U479" t="str">
        <f>Funde_observations_osservazioni!O482&amp;""</f>
        <v/>
      </c>
      <c r="V479" t="str">
        <f>Funde_observations_osservazioni!P482&amp;""</f>
        <v/>
      </c>
      <c r="W479" t="str">
        <f ca="1">IFERROR(VLOOKUP(Funde_observations_osservazioni!V482,Table30_Delarze[],2,FALSE)&amp;"", "")</f>
        <v/>
      </c>
      <c r="X479" t="str">
        <f>IFERROR(VLOOKUP(Funde_observations_osservazioni!R482,Table6_Subgrob[],2,FALSE)&amp;"","")</f>
        <v/>
      </c>
      <c r="Y479" t="str">
        <f>IFERROR(VLOOKUP(Funde_observations_osservazioni!S482,#REF!,2,FALSE)&amp;"", "")</f>
        <v/>
      </c>
      <c r="Z479" t="str">
        <f ca="1">IFERROR(VLOOKUP(Funde_observations_osservazioni!W482,Table245_Host_tree[],2,FALSE)&amp;"", "")</f>
        <v/>
      </c>
      <c r="AA479" t="str">
        <f>TRIM(Funde_observations_osservazioni!X482)</f>
        <v/>
      </c>
      <c r="AB479" t="str">
        <f>TRIM(Funde_observations_osservazioni!Y482)</f>
        <v/>
      </c>
      <c r="AC479" t="str">
        <f ca="1">IFERROR(VLOOKUP(Funde_observations_osservazioni!T482,Holzabgr_mapping,2,FALSE)&amp;"", "")</f>
        <v/>
      </c>
      <c r="AD479" t="str">
        <f ca="1">IFERROR(VLOOKUP(Funde_observations_osservazioni!U482,Holzqual_mapping,2,FALSE)&amp;"", "")</f>
        <v/>
      </c>
      <c r="AE479" t="str">
        <f ca="1">IFERROR(VLOOKUP(Funde_observations_osservazioni!Z482,Table24_Near_tree[],2,FALSE)&amp;"", "")</f>
        <v/>
      </c>
      <c r="AF479" t="str">
        <f ca="1">IFERROR(VLOOKUP(Funde_observations_osservazioni!AA482,Table24_Near_tree[],2,FALSE)&amp;"", "")</f>
        <v/>
      </c>
      <c r="AG479" t="str">
        <f ca="1">IFERROR(VLOOKUP(Funde_observations_osservazioni!AB482,Table24_Near_tree[],2,FALSE)&amp;"", "")</f>
        <v/>
      </c>
      <c r="AH479" t="str">
        <f ca="1">IFERROR(VLOOKUP(Funde_observations_osservazioni!AC482,Anzfrk_mapping,2,FALSE)&amp;"", "")</f>
        <v/>
      </c>
      <c r="AI479" t="str">
        <f ca="1">IFERROR(VLOOKUP(Funde_observations_osservazioni!AD482,Sex_stage_mapping,2,FALSE)&amp;"", "")</f>
        <v/>
      </c>
      <c r="AJ479" t="str">
        <f ca="1">IFERROR(VLOOKUP(Funde_observations_osservazioni!AE482,Rust_spore_type_mapping,2,FALSE)&amp;"", "")</f>
        <v/>
      </c>
      <c r="AK479" t="str">
        <f>TRIM(Funde_observations_osservazioni!AU482)</f>
        <v/>
      </c>
      <c r="AL479" t="str">
        <f>TRIM( Funde_observations_osservazioni!AH482)</f>
        <v/>
      </c>
      <c r="AM479" t="str">
        <f>TRIM(Funde_observations_osservazioni!AI482)</f>
        <v/>
      </c>
      <c r="AN479" t="str">
        <f ca="1">IFERROR(VLOOKUP(Funde_observations_osservazioni!AG482,Table28_Herbaria[],2,FALSE)&amp;"", "")</f>
        <v/>
      </c>
      <c r="AO479" t="str">
        <f ca="1">IFERROR(VLOOKUP(Funde_observations_osservazioni!AF482,Beleg_mapping,2,FALSE)&amp;"","")</f>
        <v/>
      </c>
      <c r="AP479" t="str">
        <f>IFERROR(VLOOKUP(Funde_observations_osservazioni!AJ482,Tabelle10_literature[],2,FALSE)&amp;"", "")</f>
        <v/>
      </c>
      <c r="AQ479" t="str">
        <f>TRIM(Funde_observations_osservazioni!AV482)</f>
        <v/>
      </c>
      <c r="AR479" t="str">
        <f ca="1">IFERROR(VLOOKUP(Funde_observations_osservazioni!AK482,Rest_mapping,2,0)&amp;"","")</f>
        <v/>
      </c>
      <c r="AS479" t="str">
        <f ca="1">IFERROR(VLOOKUP(Funde_observations_osservazioni!AL482,Oeff_privat_mapping,2,0)&amp;"","")</f>
        <v/>
      </c>
      <c r="AT479" t="str">
        <f ca="1">IFERROR(VLOOKUP(Funde_observations_osservazioni!AM482,Namen_pub_mapping,2,0)&amp;"","")</f>
        <v/>
      </c>
    </row>
    <row r="480" spans="2:46" x14ac:dyDescent="0.45">
      <c r="B480" t="str">
        <f>TRIM(Funde_observations_osservazioni!B483)</f>
        <v/>
      </c>
      <c r="C480" t="str">
        <f>TRIM(Funde_observations_osservazioni!C483)</f>
        <v/>
      </c>
      <c r="D480" t="str">
        <f>TRIM(Funde_observations_osservazioni!D483)</f>
        <v/>
      </c>
      <c r="E480" t="str">
        <f>TRIM(Funde_observations_osservazioni!AN483)</f>
        <v/>
      </c>
      <c r="F480" t="str">
        <f>TRIM(Funde_observations_osservazioni!AO483)</f>
        <v/>
      </c>
      <c r="G480" t="str">
        <f>TRIM(Funde_observations_osservazioni!AP483)</f>
        <v/>
      </c>
      <c r="H480" t="str">
        <f>TRIM(Funde_observations_osservazioni!AQ483)</f>
        <v/>
      </c>
      <c r="I480" t="str">
        <f>TRIM(Funde_observations_osservazioni!AR483)</f>
        <v/>
      </c>
      <c r="J480" t="str">
        <f>TRIM(Funde_observations_osservazioni!AS483)</f>
        <v/>
      </c>
      <c r="K480" t="str">
        <f>IFERROR(VLOOKUP(Funde_observations_osservazioni!E483,Table31_Praezis[], 2, FALSE)&amp;"", "")</f>
        <v/>
      </c>
      <c r="L480" t="str">
        <f>TRIM(Funde_observations_osservazioni!AT483)</f>
        <v/>
      </c>
      <c r="M480" t="str">
        <f>TRIM(Funde_observations_osservazioni!F483)</f>
        <v/>
      </c>
      <c r="N480" t="str">
        <f>TRIM(Funde_observations_osservazioni!G483)</f>
        <v/>
      </c>
      <c r="O480" t="str">
        <f>TRIM(Funde_observations_osservazioni!H483)</f>
        <v/>
      </c>
      <c r="P480" s="161" t="str">
        <f>IF(Funde_observations_osservazioni!I483=0, "", TEXT(Funde_observations_osservazioni!I483,"dd/mm/yyyy"))</f>
        <v/>
      </c>
      <c r="Q480" t="str">
        <f>IFERROR(VLOOKUP(Funde_observations_osservazioni!J483,Table32_Datkante[],2,FALSE)&amp;"",  "")</f>
        <v/>
      </c>
      <c r="R480" t="str">
        <f>Funde_observations_osservazioni!K483&amp;""</f>
        <v/>
      </c>
      <c r="S480" t="str">
        <f>Funde_observations_osservazioni!L483&amp;""</f>
        <v/>
      </c>
      <c r="T480" t="str">
        <f>Funde_observations_osservazioni!N483&amp;""</f>
        <v/>
      </c>
      <c r="U480" t="str">
        <f>Funde_observations_osservazioni!O483&amp;""</f>
        <v/>
      </c>
      <c r="V480" t="str">
        <f>Funde_observations_osservazioni!P483&amp;""</f>
        <v/>
      </c>
      <c r="W480" t="str">
        <f ca="1">IFERROR(VLOOKUP(Funde_observations_osservazioni!V483,Table30_Delarze[],2,FALSE)&amp;"", "")</f>
        <v/>
      </c>
      <c r="X480" t="str">
        <f>IFERROR(VLOOKUP(Funde_observations_osservazioni!R483,Table6_Subgrob[],2,FALSE)&amp;"","")</f>
        <v/>
      </c>
      <c r="Y480" t="str">
        <f>IFERROR(VLOOKUP(Funde_observations_osservazioni!S483,#REF!,2,FALSE)&amp;"", "")</f>
        <v/>
      </c>
      <c r="Z480" t="str">
        <f ca="1">IFERROR(VLOOKUP(Funde_observations_osservazioni!W483,Table245_Host_tree[],2,FALSE)&amp;"", "")</f>
        <v/>
      </c>
      <c r="AA480" t="str">
        <f>TRIM(Funde_observations_osservazioni!X483)</f>
        <v/>
      </c>
      <c r="AB480" t="str">
        <f>TRIM(Funde_observations_osservazioni!Y483)</f>
        <v/>
      </c>
      <c r="AC480" t="str">
        <f ca="1">IFERROR(VLOOKUP(Funde_observations_osservazioni!T483,Holzabgr_mapping,2,FALSE)&amp;"", "")</f>
        <v/>
      </c>
      <c r="AD480" t="str">
        <f ca="1">IFERROR(VLOOKUP(Funde_observations_osservazioni!U483,Holzqual_mapping,2,FALSE)&amp;"", "")</f>
        <v/>
      </c>
      <c r="AE480" t="str">
        <f ca="1">IFERROR(VLOOKUP(Funde_observations_osservazioni!Z483,Table24_Near_tree[],2,FALSE)&amp;"", "")</f>
        <v/>
      </c>
      <c r="AF480" t="str">
        <f ca="1">IFERROR(VLOOKUP(Funde_observations_osservazioni!AA483,Table24_Near_tree[],2,FALSE)&amp;"", "")</f>
        <v/>
      </c>
      <c r="AG480" t="str">
        <f ca="1">IFERROR(VLOOKUP(Funde_observations_osservazioni!AB483,Table24_Near_tree[],2,FALSE)&amp;"", "")</f>
        <v/>
      </c>
      <c r="AH480" t="str">
        <f ca="1">IFERROR(VLOOKUP(Funde_observations_osservazioni!AC483,Anzfrk_mapping,2,FALSE)&amp;"", "")</f>
        <v/>
      </c>
      <c r="AI480" t="str">
        <f ca="1">IFERROR(VLOOKUP(Funde_observations_osservazioni!AD483,Sex_stage_mapping,2,FALSE)&amp;"", "")</f>
        <v/>
      </c>
      <c r="AJ480" t="str">
        <f ca="1">IFERROR(VLOOKUP(Funde_observations_osservazioni!AE483,Rust_spore_type_mapping,2,FALSE)&amp;"", "")</f>
        <v/>
      </c>
      <c r="AK480" t="str">
        <f>TRIM(Funde_observations_osservazioni!AU483)</f>
        <v/>
      </c>
      <c r="AL480" t="str">
        <f>TRIM( Funde_observations_osservazioni!AH483)</f>
        <v/>
      </c>
      <c r="AM480" t="str">
        <f>TRIM(Funde_observations_osservazioni!AI483)</f>
        <v/>
      </c>
      <c r="AN480" t="str">
        <f ca="1">IFERROR(VLOOKUP(Funde_observations_osservazioni!AG483,Table28_Herbaria[],2,FALSE)&amp;"", "")</f>
        <v/>
      </c>
      <c r="AO480" t="str">
        <f ca="1">IFERROR(VLOOKUP(Funde_observations_osservazioni!AF483,Beleg_mapping,2,FALSE)&amp;"","")</f>
        <v/>
      </c>
      <c r="AP480" t="str">
        <f>IFERROR(VLOOKUP(Funde_observations_osservazioni!AJ483,Tabelle10_literature[],2,FALSE)&amp;"", "")</f>
        <v/>
      </c>
      <c r="AQ480" t="str">
        <f>TRIM(Funde_observations_osservazioni!AV483)</f>
        <v/>
      </c>
      <c r="AR480" t="str">
        <f ca="1">IFERROR(VLOOKUP(Funde_observations_osservazioni!AK483,Rest_mapping,2,0)&amp;"","")</f>
        <v/>
      </c>
      <c r="AS480" t="str">
        <f ca="1">IFERROR(VLOOKUP(Funde_observations_osservazioni!AL483,Oeff_privat_mapping,2,0)&amp;"","")</f>
        <v/>
      </c>
      <c r="AT480" t="str">
        <f ca="1">IFERROR(VLOOKUP(Funde_observations_osservazioni!AM483,Namen_pub_mapping,2,0)&amp;"","")</f>
        <v/>
      </c>
    </row>
    <row r="481" spans="2:46" x14ac:dyDescent="0.45">
      <c r="B481" t="str">
        <f>TRIM(Funde_observations_osservazioni!B484)</f>
        <v/>
      </c>
      <c r="C481" t="str">
        <f>TRIM(Funde_observations_osservazioni!C484)</f>
        <v/>
      </c>
      <c r="D481" t="str">
        <f>TRIM(Funde_observations_osservazioni!D484)</f>
        <v/>
      </c>
      <c r="E481" t="str">
        <f>TRIM(Funde_observations_osservazioni!AN484)</f>
        <v/>
      </c>
      <c r="F481" t="str">
        <f>TRIM(Funde_observations_osservazioni!AO484)</f>
        <v/>
      </c>
      <c r="G481" t="str">
        <f>TRIM(Funde_observations_osservazioni!AP484)</f>
        <v/>
      </c>
      <c r="H481" t="str">
        <f>TRIM(Funde_observations_osservazioni!AQ484)</f>
        <v/>
      </c>
      <c r="I481" t="str">
        <f>TRIM(Funde_observations_osservazioni!AR484)</f>
        <v/>
      </c>
      <c r="J481" t="str">
        <f>TRIM(Funde_observations_osservazioni!AS484)</f>
        <v/>
      </c>
      <c r="K481" t="str">
        <f>IFERROR(VLOOKUP(Funde_observations_osservazioni!E484,Table31_Praezis[], 2, FALSE)&amp;"", "")</f>
        <v/>
      </c>
      <c r="L481" t="str">
        <f>TRIM(Funde_observations_osservazioni!AT484)</f>
        <v/>
      </c>
      <c r="M481" t="str">
        <f>TRIM(Funde_observations_osservazioni!F484)</f>
        <v/>
      </c>
      <c r="N481" t="str">
        <f>TRIM(Funde_observations_osservazioni!G484)</f>
        <v/>
      </c>
      <c r="O481" t="str">
        <f>TRIM(Funde_observations_osservazioni!H484)</f>
        <v/>
      </c>
      <c r="P481" s="161" t="str">
        <f>IF(Funde_observations_osservazioni!I484=0, "", TEXT(Funde_observations_osservazioni!I484,"dd/mm/yyyy"))</f>
        <v/>
      </c>
      <c r="Q481" t="str">
        <f>IFERROR(VLOOKUP(Funde_observations_osservazioni!J484,Table32_Datkante[],2,FALSE)&amp;"",  "")</f>
        <v/>
      </c>
      <c r="R481" t="str">
        <f>Funde_observations_osservazioni!K484&amp;""</f>
        <v/>
      </c>
      <c r="S481" t="str">
        <f>Funde_observations_osservazioni!L484&amp;""</f>
        <v/>
      </c>
      <c r="T481" t="str">
        <f>Funde_observations_osservazioni!N484&amp;""</f>
        <v/>
      </c>
      <c r="U481" t="str">
        <f>Funde_observations_osservazioni!O484&amp;""</f>
        <v/>
      </c>
      <c r="V481" t="str">
        <f>Funde_observations_osservazioni!P484&amp;""</f>
        <v/>
      </c>
      <c r="W481" t="str">
        <f ca="1">IFERROR(VLOOKUP(Funde_observations_osservazioni!V484,Table30_Delarze[],2,FALSE)&amp;"", "")</f>
        <v/>
      </c>
      <c r="X481" t="str">
        <f>IFERROR(VLOOKUP(Funde_observations_osservazioni!R484,Table6_Subgrob[],2,FALSE)&amp;"","")</f>
        <v/>
      </c>
      <c r="Y481" t="str">
        <f>IFERROR(VLOOKUP(Funde_observations_osservazioni!S484,#REF!,2,FALSE)&amp;"", "")</f>
        <v/>
      </c>
      <c r="Z481" t="str">
        <f ca="1">IFERROR(VLOOKUP(Funde_observations_osservazioni!W484,Table245_Host_tree[],2,FALSE)&amp;"", "")</f>
        <v/>
      </c>
      <c r="AA481" t="str">
        <f>TRIM(Funde_observations_osservazioni!X484)</f>
        <v/>
      </c>
      <c r="AB481" t="str">
        <f>TRIM(Funde_observations_osservazioni!Y484)</f>
        <v/>
      </c>
      <c r="AC481" t="str">
        <f ca="1">IFERROR(VLOOKUP(Funde_observations_osservazioni!T484,Holzabgr_mapping,2,FALSE)&amp;"", "")</f>
        <v/>
      </c>
      <c r="AD481" t="str">
        <f ca="1">IFERROR(VLOOKUP(Funde_observations_osservazioni!U484,Holzqual_mapping,2,FALSE)&amp;"", "")</f>
        <v/>
      </c>
      <c r="AE481" t="str">
        <f ca="1">IFERROR(VLOOKUP(Funde_observations_osservazioni!Z484,Table24_Near_tree[],2,FALSE)&amp;"", "")</f>
        <v/>
      </c>
      <c r="AF481" t="str">
        <f ca="1">IFERROR(VLOOKUP(Funde_observations_osservazioni!AA484,Table24_Near_tree[],2,FALSE)&amp;"", "")</f>
        <v/>
      </c>
      <c r="AG481" t="str">
        <f ca="1">IFERROR(VLOOKUP(Funde_observations_osservazioni!AB484,Table24_Near_tree[],2,FALSE)&amp;"", "")</f>
        <v/>
      </c>
      <c r="AH481" t="str">
        <f ca="1">IFERROR(VLOOKUP(Funde_observations_osservazioni!AC484,Anzfrk_mapping,2,FALSE)&amp;"", "")</f>
        <v/>
      </c>
      <c r="AI481" t="str">
        <f ca="1">IFERROR(VLOOKUP(Funde_observations_osservazioni!AD484,Sex_stage_mapping,2,FALSE)&amp;"", "")</f>
        <v/>
      </c>
      <c r="AJ481" t="str">
        <f ca="1">IFERROR(VLOOKUP(Funde_observations_osservazioni!AE484,Rust_spore_type_mapping,2,FALSE)&amp;"", "")</f>
        <v/>
      </c>
      <c r="AK481" t="str">
        <f>TRIM(Funde_observations_osservazioni!AU484)</f>
        <v/>
      </c>
      <c r="AL481" t="str">
        <f>TRIM( Funde_observations_osservazioni!AH484)</f>
        <v/>
      </c>
      <c r="AM481" t="str">
        <f>TRIM(Funde_observations_osservazioni!AI484)</f>
        <v/>
      </c>
      <c r="AN481" t="str">
        <f ca="1">IFERROR(VLOOKUP(Funde_observations_osservazioni!AG484,Table28_Herbaria[],2,FALSE)&amp;"", "")</f>
        <v/>
      </c>
      <c r="AO481" t="str">
        <f ca="1">IFERROR(VLOOKUP(Funde_observations_osservazioni!AF484,Beleg_mapping,2,FALSE)&amp;"","")</f>
        <v/>
      </c>
      <c r="AP481" t="str">
        <f>IFERROR(VLOOKUP(Funde_observations_osservazioni!AJ484,Tabelle10_literature[],2,FALSE)&amp;"", "")</f>
        <v/>
      </c>
      <c r="AQ481" t="str">
        <f>TRIM(Funde_observations_osservazioni!AV484)</f>
        <v/>
      </c>
      <c r="AR481" t="str">
        <f ca="1">IFERROR(VLOOKUP(Funde_observations_osservazioni!AK484,Rest_mapping,2,0)&amp;"","")</f>
        <v/>
      </c>
      <c r="AS481" t="str">
        <f ca="1">IFERROR(VLOOKUP(Funde_observations_osservazioni!AL484,Oeff_privat_mapping,2,0)&amp;"","")</f>
        <v/>
      </c>
      <c r="AT481" t="str">
        <f ca="1">IFERROR(VLOOKUP(Funde_observations_osservazioni!AM484,Namen_pub_mapping,2,0)&amp;"","")</f>
        <v/>
      </c>
    </row>
    <row r="482" spans="2:46" x14ac:dyDescent="0.45">
      <c r="B482" t="str">
        <f>TRIM(Funde_observations_osservazioni!B485)</f>
        <v/>
      </c>
      <c r="C482" t="str">
        <f>TRIM(Funde_observations_osservazioni!C485)</f>
        <v/>
      </c>
      <c r="D482" t="str">
        <f>TRIM(Funde_observations_osservazioni!D485)</f>
        <v/>
      </c>
      <c r="E482" t="str">
        <f>TRIM(Funde_observations_osservazioni!AN485)</f>
        <v/>
      </c>
      <c r="F482" t="str">
        <f>TRIM(Funde_observations_osservazioni!AO485)</f>
        <v/>
      </c>
      <c r="G482" t="str">
        <f>TRIM(Funde_observations_osservazioni!AP485)</f>
        <v/>
      </c>
      <c r="H482" t="str">
        <f>TRIM(Funde_observations_osservazioni!AQ485)</f>
        <v/>
      </c>
      <c r="I482" t="str">
        <f>TRIM(Funde_observations_osservazioni!AR485)</f>
        <v/>
      </c>
      <c r="J482" t="str">
        <f>TRIM(Funde_observations_osservazioni!AS485)</f>
        <v/>
      </c>
      <c r="K482" t="str">
        <f>IFERROR(VLOOKUP(Funde_observations_osservazioni!E485,Table31_Praezis[], 2, FALSE)&amp;"", "")</f>
        <v/>
      </c>
      <c r="L482" t="str">
        <f>TRIM(Funde_observations_osservazioni!AT485)</f>
        <v/>
      </c>
      <c r="M482" t="str">
        <f>TRIM(Funde_observations_osservazioni!F485)</f>
        <v/>
      </c>
      <c r="N482" t="str">
        <f>TRIM(Funde_observations_osservazioni!G485)</f>
        <v/>
      </c>
      <c r="O482" t="str">
        <f>TRIM(Funde_observations_osservazioni!H485)</f>
        <v/>
      </c>
      <c r="P482" s="161" t="str">
        <f>IF(Funde_observations_osservazioni!I485=0, "", TEXT(Funde_observations_osservazioni!I485,"dd/mm/yyyy"))</f>
        <v/>
      </c>
      <c r="Q482" t="str">
        <f>IFERROR(VLOOKUP(Funde_observations_osservazioni!J485,Table32_Datkante[],2,FALSE)&amp;"",  "")</f>
        <v/>
      </c>
      <c r="R482" t="str">
        <f>Funde_observations_osservazioni!K485&amp;""</f>
        <v/>
      </c>
      <c r="S482" t="str">
        <f>Funde_observations_osservazioni!L485&amp;""</f>
        <v/>
      </c>
      <c r="T482" t="str">
        <f>Funde_observations_osservazioni!N485&amp;""</f>
        <v/>
      </c>
      <c r="U482" t="str">
        <f>Funde_observations_osservazioni!O485&amp;""</f>
        <v/>
      </c>
      <c r="V482" t="str">
        <f>Funde_observations_osservazioni!P485&amp;""</f>
        <v/>
      </c>
      <c r="W482" t="str">
        <f ca="1">IFERROR(VLOOKUP(Funde_observations_osservazioni!V485,Table30_Delarze[],2,FALSE)&amp;"", "")</f>
        <v/>
      </c>
      <c r="X482" t="str">
        <f>IFERROR(VLOOKUP(Funde_observations_osservazioni!R485,Table6_Subgrob[],2,FALSE)&amp;"","")</f>
        <v/>
      </c>
      <c r="Y482" t="str">
        <f>IFERROR(VLOOKUP(Funde_observations_osservazioni!S485,#REF!,2,FALSE)&amp;"", "")</f>
        <v/>
      </c>
      <c r="Z482" t="str">
        <f ca="1">IFERROR(VLOOKUP(Funde_observations_osservazioni!W485,Table245_Host_tree[],2,FALSE)&amp;"", "")</f>
        <v/>
      </c>
      <c r="AA482" t="str">
        <f>TRIM(Funde_observations_osservazioni!X485)</f>
        <v/>
      </c>
      <c r="AB482" t="str">
        <f>TRIM(Funde_observations_osservazioni!Y485)</f>
        <v/>
      </c>
      <c r="AC482" t="str">
        <f ca="1">IFERROR(VLOOKUP(Funde_observations_osservazioni!T485,Holzabgr_mapping,2,FALSE)&amp;"", "")</f>
        <v/>
      </c>
      <c r="AD482" t="str">
        <f ca="1">IFERROR(VLOOKUP(Funde_observations_osservazioni!U485,Holzqual_mapping,2,FALSE)&amp;"", "")</f>
        <v/>
      </c>
      <c r="AE482" t="str">
        <f ca="1">IFERROR(VLOOKUP(Funde_observations_osservazioni!Z485,Table24_Near_tree[],2,FALSE)&amp;"", "")</f>
        <v/>
      </c>
      <c r="AF482" t="str">
        <f ca="1">IFERROR(VLOOKUP(Funde_observations_osservazioni!AA485,Table24_Near_tree[],2,FALSE)&amp;"", "")</f>
        <v/>
      </c>
      <c r="AG482" t="str">
        <f ca="1">IFERROR(VLOOKUP(Funde_observations_osservazioni!AB485,Table24_Near_tree[],2,FALSE)&amp;"", "")</f>
        <v/>
      </c>
      <c r="AH482" t="str">
        <f ca="1">IFERROR(VLOOKUP(Funde_observations_osservazioni!AC485,Anzfrk_mapping,2,FALSE)&amp;"", "")</f>
        <v/>
      </c>
      <c r="AI482" t="str">
        <f ca="1">IFERROR(VLOOKUP(Funde_observations_osservazioni!AD485,Sex_stage_mapping,2,FALSE)&amp;"", "")</f>
        <v/>
      </c>
      <c r="AJ482" t="str">
        <f ca="1">IFERROR(VLOOKUP(Funde_observations_osservazioni!AE485,Rust_spore_type_mapping,2,FALSE)&amp;"", "")</f>
        <v/>
      </c>
      <c r="AK482" t="str">
        <f>TRIM(Funde_observations_osservazioni!AU485)</f>
        <v/>
      </c>
      <c r="AL482" t="str">
        <f>TRIM( Funde_observations_osservazioni!AH485)</f>
        <v/>
      </c>
      <c r="AM482" t="str">
        <f>TRIM(Funde_observations_osservazioni!AI485)</f>
        <v/>
      </c>
      <c r="AN482" t="str">
        <f ca="1">IFERROR(VLOOKUP(Funde_observations_osservazioni!AG485,Table28_Herbaria[],2,FALSE)&amp;"", "")</f>
        <v/>
      </c>
      <c r="AO482" t="str">
        <f ca="1">IFERROR(VLOOKUP(Funde_observations_osservazioni!AF485,Beleg_mapping,2,FALSE)&amp;"","")</f>
        <v/>
      </c>
      <c r="AP482" t="str">
        <f>IFERROR(VLOOKUP(Funde_observations_osservazioni!AJ485,Tabelle10_literature[],2,FALSE)&amp;"", "")</f>
        <v/>
      </c>
      <c r="AQ482" t="str">
        <f>TRIM(Funde_observations_osservazioni!AV485)</f>
        <v/>
      </c>
      <c r="AR482" t="str">
        <f ca="1">IFERROR(VLOOKUP(Funde_observations_osservazioni!AK485,Rest_mapping,2,0)&amp;"","")</f>
        <v/>
      </c>
      <c r="AS482" t="str">
        <f ca="1">IFERROR(VLOOKUP(Funde_observations_osservazioni!AL485,Oeff_privat_mapping,2,0)&amp;"","")</f>
        <v/>
      </c>
      <c r="AT482" t="str">
        <f ca="1">IFERROR(VLOOKUP(Funde_observations_osservazioni!AM485,Namen_pub_mapping,2,0)&amp;"","")</f>
        <v/>
      </c>
    </row>
    <row r="483" spans="2:46" x14ac:dyDescent="0.45">
      <c r="B483" t="str">
        <f>TRIM(Funde_observations_osservazioni!B486)</f>
        <v/>
      </c>
      <c r="C483" t="str">
        <f>TRIM(Funde_observations_osservazioni!C486)</f>
        <v/>
      </c>
      <c r="D483" t="str">
        <f>TRIM(Funde_observations_osservazioni!D486)</f>
        <v/>
      </c>
      <c r="E483" t="str">
        <f>TRIM(Funde_observations_osservazioni!AN486)</f>
        <v/>
      </c>
      <c r="F483" t="str">
        <f>TRIM(Funde_observations_osservazioni!AO486)</f>
        <v/>
      </c>
      <c r="G483" t="str">
        <f>TRIM(Funde_observations_osservazioni!AP486)</f>
        <v/>
      </c>
      <c r="H483" t="str">
        <f>TRIM(Funde_observations_osservazioni!AQ486)</f>
        <v/>
      </c>
      <c r="I483" t="str">
        <f>TRIM(Funde_observations_osservazioni!AR486)</f>
        <v/>
      </c>
      <c r="J483" t="str">
        <f>TRIM(Funde_observations_osservazioni!AS486)</f>
        <v/>
      </c>
      <c r="K483" t="str">
        <f>IFERROR(VLOOKUP(Funde_observations_osservazioni!E486,Table31_Praezis[], 2, FALSE)&amp;"", "")</f>
        <v/>
      </c>
      <c r="L483" t="str">
        <f>TRIM(Funde_observations_osservazioni!AT486)</f>
        <v/>
      </c>
      <c r="M483" t="str">
        <f>TRIM(Funde_observations_osservazioni!F486)</f>
        <v/>
      </c>
      <c r="N483" t="str">
        <f>TRIM(Funde_observations_osservazioni!G486)</f>
        <v/>
      </c>
      <c r="O483" t="str">
        <f>TRIM(Funde_observations_osservazioni!H486)</f>
        <v/>
      </c>
      <c r="P483" s="161" t="str">
        <f>IF(Funde_observations_osservazioni!I486=0, "", TEXT(Funde_observations_osservazioni!I486,"dd/mm/yyyy"))</f>
        <v/>
      </c>
      <c r="Q483" t="str">
        <f>IFERROR(VLOOKUP(Funde_observations_osservazioni!J486,Table32_Datkante[],2,FALSE)&amp;"",  "")</f>
        <v/>
      </c>
      <c r="R483" t="str">
        <f>Funde_observations_osservazioni!K486&amp;""</f>
        <v/>
      </c>
      <c r="S483" t="str">
        <f>Funde_observations_osservazioni!L486&amp;""</f>
        <v/>
      </c>
      <c r="T483" t="str">
        <f>Funde_observations_osservazioni!N486&amp;""</f>
        <v/>
      </c>
      <c r="U483" t="str">
        <f>Funde_observations_osservazioni!O486&amp;""</f>
        <v/>
      </c>
      <c r="V483" t="str">
        <f>Funde_observations_osservazioni!P486&amp;""</f>
        <v/>
      </c>
      <c r="W483" t="str">
        <f ca="1">IFERROR(VLOOKUP(Funde_observations_osservazioni!V486,Table30_Delarze[],2,FALSE)&amp;"", "")</f>
        <v/>
      </c>
      <c r="X483" t="str">
        <f>IFERROR(VLOOKUP(Funde_observations_osservazioni!R486,Table6_Subgrob[],2,FALSE)&amp;"","")</f>
        <v/>
      </c>
      <c r="Y483" t="str">
        <f>IFERROR(VLOOKUP(Funde_observations_osservazioni!S486,#REF!,2,FALSE)&amp;"", "")</f>
        <v/>
      </c>
      <c r="Z483" t="str">
        <f ca="1">IFERROR(VLOOKUP(Funde_observations_osservazioni!W486,Table245_Host_tree[],2,FALSE)&amp;"", "")</f>
        <v/>
      </c>
      <c r="AA483" t="str">
        <f>TRIM(Funde_observations_osservazioni!X486)</f>
        <v/>
      </c>
      <c r="AB483" t="str">
        <f>TRIM(Funde_observations_osservazioni!Y486)</f>
        <v/>
      </c>
      <c r="AC483" t="str">
        <f ca="1">IFERROR(VLOOKUP(Funde_observations_osservazioni!T486,Holzabgr_mapping,2,FALSE)&amp;"", "")</f>
        <v/>
      </c>
      <c r="AD483" t="str">
        <f ca="1">IFERROR(VLOOKUP(Funde_observations_osservazioni!U486,Holzqual_mapping,2,FALSE)&amp;"", "")</f>
        <v/>
      </c>
      <c r="AE483" t="str">
        <f ca="1">IFERROR(VLOOKUP(Funde_observations_osservazioni!Z486,Table24_Near_tree[],2,FALSE)&amp;"", "")</f>
        <v/>
      </c>
      <c r="AF483" t="str">
        <f ca="1">IFERROR(VLOOKUP(Funde_observations_osservazioni!AA486,Table24_Near_tree[],2,FALSE)&amp;"", "")</f>
        <v/>
      </c>
      <c r="AG483" t="str">
        <f ca="1">IFERROR(VLOOKUP(Funde_observations_osservazioni!AB486,Table24_Near_tree[],2,FALSE)&amp;"", "")</f>
        <v/>
      </c>
      <c r="AH483" t="str">
        <f ca="1">IFERROR(VLOOKUP(Funde_observations_osservazioni!AC486,Anzfrk_mapping,2,FALSE)&amp;"", "")</f>
        <v/>
      </c>
      <c r="AI483" t="str">
        <f ca="1">IFERROR(VLOOKUP(Funde_observations_osservazioni!AD486,Sex_stage_mapping,2,FALSE)&amp;"", "")</f>
        <v/>
      </c>
      <c r="AJ483" t="str">
        <f ca="1">IFERROR(VLOOKUP(Funde_observations_osservazioni!AE486,Rust_spore_type_mapping,2,FALSE)&amp;"", "")</f>
        <v/>
      </c>
      <c r="AK483" t="str">
        <f>TRIM(Funde_observations_osservazioni!AU486)</f>
        <v/>
      </c>
      <c r="AL483" t="str">
        <f>TRIM( Funde_observations_osservazioni!AH486)</f>
        <v/>
      </c>
      <c r="AM483" t="str">
        <f>TRIM(Funde_observations_osservazioni!AI486)</f>
        <v/>
      </c>
      <c r="AN483" t="str">
        <f ca="1">IFERROR(VLOOKUP(Funde_observations_osservazioni!AG486,Table28_Herbaria[],2,FALSE)&amp;"", "")</f>
        <v/>
      </c>
      <c r="AO483" t="str">
        <f ca="1">IFERROR(VLOOKUP(Funde_observations_osservazioni!AF486,Beleg_mapping,2,FALSE)&amp;"","")</f>
        <v/>
      </c>
      <c r="AP483" t="str">
        <f>IFERROR(VLOOKUP(Funde_observations_osservazioni!AJ486,Tabelle10_literature[],2,FALSE)&amp;"", "")</f>
        <v/>
      </c>
      <c r="AQ483" t="str">
        <f>TRIM(Funde_observations_osservazioni!AV486)</f>
        <v/>
      </c>
      <c r="AR483" t="str">
        <f ca="1">IFERROR(VLOOKUP(Funde_observations_osservazioni!AK486,Rest_mapping,2,0)&amp;"","")</f>
        <v/>
      </c>
      <c r="AS483" t="str">
        <f ca="1">IFERROR(VLOOKUP(Funde_observations_osservazioni!AL486,Oeff_privat_mapping,2,0)&amp;"","")</f>
        <v/>
      </c>
      <c r="AT483" t="str">
        <f ca="1">IFERROR(VLOOKUP(Funde_observations_osservazioni!AM486,Namen_pub_mapping,2,0)&amp;"","")</f>
        <v/>
      </c>
    </row>
    <row r="484" spans="2:46" x14ac:dyDescent="0.45">
      <c r="B484" t="str">
        <f>TRIM(Funde_observations_osservazioni!B487)</f>
        <v/>
      </c>
      <c r="C484" t="str">
        <f>TRIM(Funde_observations_osservazioni!C487)</f>
        <v/>
      </c>
      <c r="D484" t="str">
        <f>TRIM(Funde_observations_osservazioni!D487)</f>
        <v/>
      </c>
      <c r="E484" t="str">
        <f>TRIM(Funde_observations_osservazioni!AN487)</f>
        <v/>
      </c>
      <c r="F484" t="str">
        <f>TRIM(Funde_observations_osservazioni!AO487)</f>
        <v/>
      </c>
      <c r="G484" t="str">
        <f>TRIM(Funde_observations_osservazioni!AP487)</f>
        <v/>
      </c>
      <c r="H484" t="str">
        <f>TRIM(Funde_observations_osservazioni!AQ487)</f>
        <v/>
      </c>
      <c r="I484" t="str">
        <f>TRIM(Funde_observations_osservazioni!AR487)</f>
        <v/>
      </c>
      <c r="J484" t="str">
        <f>TRIM(Funde_observations_osservazioni!AS487)</f>
        <v/>
      </c>
      <c r="K484" t="str">
        <f>IFERROR(VLOOKUP(Funde_observations_osservazioni!E487,Table31_Praezis[], 2, FALSE)&amp;"", "")</f>
        <v/>
      </c>
      <c r="L484" t="str">
        <f>TRIM(Funde_observations_osservazioni!AT487)</f>
        <v/>
      </c>
      <c r="M484" t="str">
        <f>TRIM(Funde_observations_osservazioni!F487)</f>
        <v/>
      </c>
      <c r="N484" t="str">
        <f>TRIM(Funde_observations_osservazioni!G487)</f>
        <v/>
      </c>
      <c r="O484" t="str">
        <f>TRIM(Funde_observations_osservazioni!H487)</f>
        <v/>
      </c>
      <c r="P484" s="161" t="str">
        <f>IF(Funde_observations_osservazioni!I487=0, "", TEXT(Funde_observations_osservazioni!I487,"dd/mm/yyyy"))</f>
        <v/>
      </c>
      <c r="Q484" t="str">
        <f>IFERROR(VLOOKUP(Funde_observations_osservazioni!J487,Table32_Datkante[],2,FALSE)&amp;"",  "")</f>
        <v/>
      </c>
      <c r="R484" t="str">
        <f>Funde_observations_osservazioni!K487&amp;""</f>
        <v/>
      </c>
      <c r="S484" t="str">
        <f>Funde_observations_osservazioni!L487&amp;""</f>
        <v/>
      </c>
      <c r="T484" t="str">
        <f>Funde_observations_osservazioni!N487&amp;""</f>
        <v/>
      </c>
      <c r="U484" t="str">
        <f>Funde_observations_osservazioni!O487&amp;""</f>
        <v/>
      </c>
      <c r="V484" t="str">
        <f>Funde_observations_osservazioni!P487&amp;""</f>
        <v/>
      </c>
      <c r="W484" t="str">
        <f ca="1">IFERROR(VLOOKUP(Funde_observations_osservazioni!V487,Table30_Delarze[],2,FALSE)&amp;"", "")</f>
        <v/>
      </c>
      <c r="X484" t="str">
        <f>IFERROR(VLOOKUP(Funde_observations_osservazioni!R487,Table6_Subgrob[],2,FALSE)&amp;"","")</f>
        <v/>
      </c>
      <c r="Y484" t="str">
        <f>IFERROR(VLOOKUP(Funde_observations_osservazioni!S487,#REF!,2,FALSE)&amp;"", "")</f>
        <v/>
      </c>
      <c r="Z484" t="str">
        <f ca="1">IFERROR(VLOOKUP(Funde_observations_osservazioni!W487,Table245_Host_tree[],2,FALSE)&amp;"", "")</f>
        <v/>
      </c>
      <c r="AA484" t="str">
        <f>TRIM(Funde_observations_osservazioni!X487)</f>
        <v/>
      </c>
      <c r="AB484" t="str">
        <f>TRIM(Funde_observations_osservazioni!Y487)</f>
        <v/>
      </c>
      <c r="AC484" t="str">
        <f ca="1">IFERROR(VLOOKUP(Funde_observations_osservazioni!T487,Holzabgr_mapping,2,FALSE)&amp;"", "")</f>
        <v/>
      </c>
      <c r="AD484" t="str">
        <f ca="1">IFERROR(VLOOKUP(Funde_observations_osservazioni!U487,Holzqual_mapping,2,FALSE)&amp;"", "")</f>
        <v/>
      </c>
      <c r="AE484" t="str">
        <f ca="1">IFERROR(VLOOKUP(Funde_observations_osservazioni!Z487,Table24_Near_tree[],2,FALSE)&amp;"", "")</f>
        <v/>
      </c>
      <c r="AF484" t="str">
        <f ca="1">IFERROR(VLOOKUP(Funde_observations_osservazioni!AA487,Table24_Near_tree[],2,FALSE)&amp;"", "")</f>
        <v/>
      </c>
      <c r="AG484" t="str">
        <f ca="1">IFERROR(VLOOKUP(Funde_observations_osservazioni!AB487,Table24_Near_tree[],2,FALSE)&amp;"", "")</f>
        <v/>
      </c>
      <c r="AH484" t="str">
        <f ca="1">IFERROR(VLOOKUP(Funde_observations_osservazioni!AC487,Anzfrk_mapping,2,FALSE)&amp;"", "")</f>
        <v/>
      </c>
      <c r="AI484" t="str">
        <f ca="1">IFERROR(VLOOKUP(Funde_observations_osservazioni!AD487,Sex_stage_mapping,2,FALSE)&amp;"", "")</f>
        <v/>
      </c>
      <c r="AJ484" t="str">
        <f ca="1">IFERROR(VLOOKUP(Funde_observations_osservazioni!AE487,Rust_spore_type_mapping,2,FALSE)&amp;"", "")</f>
        <v/>
      </c>
      <c r="AK484" t="str">
        <f>TRIM(Funde_observations_osservazioni!AU487)</f>
        <v/>
      </c>
      <c r="AL484" t="str">
        <f>TRIM( Funde_observations_osservazioni!AH487)</f>
        <v/>
      </c>
      <c r="AM484" t="str">
        <f>TRIM(Funde_observations_osservazioni!AI487)</f>
        <v/>
      </c>
      <c r="AN484" t="str">
        <f ca="1">IFERROR(VLOOKUP(Funde_observations_osservazioni!AG487,Table28_Herbaria[],2,FALSE)&amp;"", "")</f>
        <v/>
      </c>
      <c r="AO484" t="str">
        <f ca="1">IFERROR(VLOOKUP(Funde_observations_osservazioni!AF487,Beleg_mapping,2,FALSE)&amp;"","")</f>
        <v/>
      </c>
      <c r="AP484" t="str">
        <f>IFERROR(VLOOKUP(Funde_observations_osservazioni!AJ487,Tabelle10_literature[],2,FALSE)&amp;"", "")</f>
        <v/>
      </c>
      <c r="AQ484" t="str">
        <f>TRIM(Funde_observations_osservazioni!AV487)</f>
        <v/>
      </c>
      <c r="AR484" t="str">
        <f ca="1">IFERROR(VLOOKUP(Funde_observations_osservazioni!AK487,Rest_mapping,2,0)&amp;"","")</f>
        <v/>
      </c>
      <c r="AS484" t="str">
        <f ca="1">IFERROR(VLOOKUP(Funde_observations_osservazioni!AL487,Oeff_privat_mapping,2,0)&amp;"","")</f>
        <v/>
      </c>
      <c r="AT484" t="str">
        <f ca="1">IFERROR(VLOOKUP(Funde_observations_osservazioni!AM487,Namen_pub_mapping,2,0)&amp;"","")</f>
        <v/>
      </c>
    </row>
    <row r="485" spans="2:46" x14ac:dyDescent="0.45">
      <c r="B485" t="str">
        <f>TRIM(Funde_observations_osservazioni!B488)</f>
        <v/>
      </c>
      <c r="C485" t="str">
        <f>TRIM(Funde_observations_osservazioni!C488)</f>
        <v/>
      </c>
      <c r="D485" t="str">
        <f>TRIM(Funde_observations_osservazioni!D488)</f>
        <v/>
      </c>
      <c r="E485" t="str">
        <f>TRIM(Funde_observations_osservazioni!AN488)</f>
        <v/>
      </c>
      <c r="F485" t="str">
        <f>TRIM(Funde_observations_osservazioni!AO488)</f>
        <v/>
      </c>
      <c r="G485" t="str">
        <f>TRIM(Funde_observations_osservazioni!AP488)</f>
        <v/>
      </c>
      <c r="H485" t="str">
        <f>TRIM(Funde_observations_osservazioni!AQ488)</f>
        <v/>
      </c>
      <c r="I485" t="str">
        <f>TRIM(Funde_observations_osservazioni!AR488)</f>
        <v/>
      </c>
      <c r="J485" t="str">
        <f>TRIM(Funde_observations_osservazioni!AS488)</f>
        <v/>
      </c>
      <c r="K485" t="str">
        <f>IFERROR(VLOOKUP(Funde_observations_osservazioni!E488,Table31_Praezis[], 2, FALSE)&amp;"", "")</f>
        <v/>
      </c>
      <c r="L485" t="str">
        <f>TRIM(Funde_observations_osservazioni!AT488)</f>
        <v/>
      </c>
      <c r="M485" t="str">
        <f>TRIM(Funde_observations_osservazioni!F488)</f>
        <v/>
      </c>
      <c r="N485" t="str">
        <f>TRIM(Funde_observations_osservazioni!G488)</f>
        <v/>
      </c>
      <c r="O485" t="str">
        <f>TRIM(Funde_observations_osservazioni!H488)</f>
        <v/>
      </c>
      <c r="P485" s="161" t="str">
        <f>IF(Funde_observations_osservazioni!I488=0, "", TEXT(Funde_observations_osservazioni!I488,"dd/mm/yyyy"))</f>
        <v/>
      </c>
      <c r="Q485" t="str">
        <f>IFERROR(VLOOKUP(Funde_observations_osservazioni!J488,Table32_Datkante[],2,FALSE)&amp;"",  "")</f>
        <v/>
      </c>
      <c r="R485" t="str">
        <f>Funde_observations_osservazioni!K488&amp;""</f>
        <v/>
      </c>
      <c r="S485" t="str">
        <f>Funde_observations_osservazioni!L488&amp;""</f>
        <v/>
      </c>
      <c r="T485" t="str">
        <f>Funde_observations_osservazioni!N488&amp;""</f>
        <v/>
      </c>
      <c r="U485" t="str">
        <f>Funde_observations_osservazioni!O488&amp;""</f>
        <v/>
      </c>
      <c r="V485" t="str">
        <f>Funde_observations_osservazioni!P488&amp;""</f>
        <v/>
      </c>
      <c r="W485" t="str">
        <f ca="1">IFERROR(VLOOKUP(Funde_observations_osservazioni!V488,Table30_Delarze[],2,FALSE)&amp;"", "")</f>
        <v/>
      </c>
      <c r="X485" t="str">
        <f>IFERROR(VLOOKUP(Funde_observations_osservazioni!R488,Table6_Subgrob[],2,FALSE)&amp;"","")</f>
        <v/>
      </c>
      <c r="Y485" t="str">
        <f>IFERROR(VLOOKUP(Funde_observations_osservazioni!S488,#REF!,2,FALSE)&amp;"", "")</f>
        <v/>
      </c>
      <c r="Z485" t="str">
        <f ca="1">IFERROR(VLOOKUP(Funde_observations_osservazioni!W488,Table245_Host_tree[],2,FALSE)&amp;"", "")</f>
        <v/>
      </c>
      <c r="AA485" t="str">
        <f>TRIM(Funde_observations_osservazioni!X488)</f>
        <v/>
      </c>
      <c r="AB485" t="str">
        <f>TRIM(Funde_observations_osservazioni!Y488)</f>
        <v/>
      </c>
      <c r="AC485" t="str">
        <f ca="1">IFERROR(VLOOKUP(Funde_observations_osservazioni!T488,Holzabgr_mapping,2,FALSE)&amp;"", "")</f>
        <v/>
      </c>
      <c r="AD485" t="str">
        <f ca="1">IFERROR(VLOOKUP(Funde_observations_osservazioni!U488,Holzqual_mapping,2,FALSE)&amp;"", "")</f>
        <v/>
      </c>
      <c r="AE485" t="str">
        <f ca="1">IFERROR(VLOOKUP(Funde_observations_osservazioni!Z488,Table24_Near_tree[],2,FALSE)&amp;"", "")</f>
        <v/>
      </c>
      <c r="AF485" t="str">
        <f ca="1">IFERROR(VLOOKUP(Funde_observations_osservazioni!AA488,Table24_Near_tree[],2,FALSE)&amp;"", "")</f>
        <v/>
      </c>
      <c r="AG485" t="str">
        <f ca="1">IFERROR(VLOOKUP(Funde_observations_osservazioni!AB488,Table24_Near_tree[],2,FALSE)&amp;"", "")</f>
        <v/>
      </c>
      <c r="AH485" t="str">
        <f ca="1">IFERROR(VLOOKUP(Funde_observations_osservazioni!AC488,Anzfrk_mapping,2,FALSE)&amp;"", "")</f>
        <v/>
      </c>
      <c r="AI485" t="str">
        <f ca="1">IFERROR(VLOOKUP(Funde_observations_osservazioni!AD488,Sex_stage_mapping,2,FALSE)&amp;"", "")</f>
        <v/>
      </c>
      <c r="AJ485" t="str">
        <f ca="1">IFERROR(VLOOKUP(Funde_observations_osservazioni!AE488,Rust_spore_type_mapping,2,FALSE)&amp;"", "")</f>
        <v/>
      </c>
      <c r="AK485" t="str">
        <f>TRIM(Funde_observations_osservazioni!AU488)</f>
        <v/>
      </c>
      <c r="AL485" t="str">
        <f>TRIM( Funde_observations_osservazioni!AH488)</f>
        <v/>
      </c>
      <c r="AM485" t="str">
        <f>TRIM(Funde_observations_osservazioni!AI488)</f>
        <v/>
      </c>
      <c r="AN485" t="str">
        <f ca="1">IFERROR(VLOOKUP(Funde_observations_osservazioni!AG488,Table28_Herbaria[],2,FALSE)&amp;"", "")</f>
        <v/>
      </c>
      <c r="AO485" t="str">
        <f ca="1">IFERROR(VLOOKUP(Funde_observations_osservazioni!AF488,Beleg_mapping,2,FALSE)&amp;"","")</f>
        <v/>
      </c>
      <c r="AP485" t="str">
        <f>IFERROR(VLOOKUP(Funde_observations_osservazioni!AJ488,Tabelle10_literature[],2,FALSE)&amp;"", "")</f>
        <v/>
      </c>
      <c r="AQ485" t="str">
        <f>TRIM(Funde_observations_osservazioni!AV488)</f>
        <v/>
      </c>
      <c r="AR485" t="str">
        <f ca="1">IFERROR(VLOOKUP(Funde_observations_osservazioni!AK488,Rest_mapping,2,0)&amp;"","")</f>
        <v/>
      </c>
      <c r="AS485" t="str">
        <f ca="1">IFERROR(VLOOKUP(Funde_observations_osservazioni!AL488,Oeff_privat_mapping,2,0)&amp;"","")</f>
        <v/>
      </c>
      <c r="AT485" t="str">
        <f ca="1">IFERROR(VLOOKUP(Funde_observations_osservazioni!AM488,Namen_pub_mapping,2,0)&amp;"","")</f>
        <v/>
      </c>
    </row>
    <row r="486" spans="2:46" x14ac:dyDescent="0.45">
      <c r="B486" t="str">
        <f>TRIM(Funde_observations_osservazioni!B489)</f>
        <v/>
      </c>
      <c r="C486" t="str">
        <f>TRIM(Funde_observations_osservazioni!C489)</f>
        <v/>
      </c>
      <c r="D486" t="str">
        <f>TRIM(Funde_observations_osservazioni!D489)</f>
        <v/>
      </c>
      <c r="E486" t="str">
        <f>TRIM(Funde_observations_osservazioni!AN489)</f>
        <v/>
      </c>
      <c r="F486" t="str">
        <f>TRIM(Funde_observations_osservazioni!AO489)</f>
        <v/>
      </c>
      <c r="G486" t="str">
        <f>TRIM(Funde_observations_osservazioni!AP489)</f>
        <v/>
      </c>
      <c r="H486" t="str">
        <f>TRIM(Funde_observations_osservazioni!AQ489)</f>
        <v/>
      </c>
      <c r="I486" t="str">
        <f>TRIM(Funde_observations_osservazioni!AR489)</f>
        <v/>
      </c>
      <c r="J486" t="str">
        <f>TRIM(Funde_observations_osservazioni!AS489)</f>
        <v/>
      </c>
      <c r="K486" t="str">
        <f>IFERROR(VLOOKUP(Funde_observations_osservazioni!E489,Table31_Praezis[], 2, FALSE)&amp;"", "")</f>
        <v/>
      </c>
      <c r="L486" t="str">
        <f>TRIM(Funde_observations_osservazioni!AT489)</f>
        <v/>
      </c>
      <c r="M486" t="str">
        <f>TRIM(Funde_observations_osservazioni!F489)</f>
        <v/>
      </c>
      <c r="N486" t="str">
        <f>TRIM(Funde_observations_osservazioni!G489)</f>
        <v/>
      </c>
      <c r="O486" t="str">
        <f>TRIM(Funde_observations_osservazioni!H489)</f>
        <v/>
      </c>
      <c r="P486" s="161" t="str">
        <f>IF(Funde_observations_osservazioni!I489=0, "", TEXT(Funde_observations_osservazioni!I489,"dd/mm/yyyy"))</f>
        <v/>
      </c>
      <c r="Q486" t="str">
        <f>IFERROR(VLOOKUP(Funde_observations_osservazioni!J489,Table32_Datkante[],2,FALSE)&amp;"",  "")</f>
        <v/>
      </c>
      <c r="R486" t="str">
        <f>Funde_observations_osservazioni!K489&amp;""</f>
        <v/>
      </c>
      <c r="S486" t="str">
        <f>Funde_observations_osservazioni!L489&amp;""</f>
        <v/>
      </c>
      <c r="T486" t="str">
        <f>Funde_observations_osservazioni!N489&amp;""</f>
        <v/>
      </c>
      <c r="U486" t="str">
        <f>Funde_observations_osservazioni!O489&amp;""</f>
        <v/>
      </c>
      <c r="V486" t="str">
        <f>Funde_observations_osservazioni!P489&amp;""</f>
        <v/>
      </c>
      <c r="W486" t="str">
        <f ca="1">IFERROR(VLOOKUP(Funde_observations_osservazioni!V489,Table30_Delarze[],2,FALSE)&amp;"", "")</f>
        <v/>
      </c>
      <c r="X486" t="str">
        <f>IFERROR(VLOOKUP(Funde_observations_osservazioni!R489,Table6_Subgrob[],2,FALSE)&amp;"","")</f>
        <v/>
      </c>
      <c r="Y486" t="str">
        <f>IFERROR(VLOOKUP(Funde_observations_osservazioni!S489,#REF!,2,FALSE)&amp;"", "")</f>
        <v/>
      </c>
      <c r="Z486" t="str">
        <f ca="1">IFERROR(VLOOKUP(Funde_observations_osservazioni!W489,Table245_Host_tree[],2,FALSE)&amp;"", "")</f>
        <v/>
      </c>
      <c r="AA486" t="str">
        <f>TRIM(Funde_observations_osservazioni!X489)</f>
        <v/>
      </c>
      <c r="AB486" t="str">
        <f>TRIM(Funde_observations_osservazioni!Y489)</f>
        <v/>
      </c>
      <c r="AC486" t="str">
        <f ca="1">IFERROR(VLOOKUP(Funde_observations_osservazioni!T489,Holzabgr_mapping,2,FALSE)&amp;"", "")</f>
        <v/>
      </c>
      <c r="AD486" t="str">
        <f ca="1">IFERROR(VLOOKUP(Funde_observations_osservazioni!U489,Holzqual_mapping,2,FALSE)&amp;"", "")</f>
        <v/>
      </c>
      <c r="AE486" t="str">
        <f ca="1">IFERROR(VLOOKUP(Funde_observations_osservazioni!Z489,Table24_Near_tree[],2,FALSE)&amp;"", "")</f>
        <v/>
      </c>
      <c r="AF486" t="str">
        <f ca="1">IFERROR(VLOOKUP(Funde_observations_osservazioni!AA489,Table24_Near_tree[],2,FALSE)&amp;"", "")</f>
        <v/>
      </c>
      <c r="AG486" t="str">
        <f ca="1">IFERROR(VLOOKUP(Funde_observations_osservazioni!AB489,Table24_Near_tree[],2,FALSE)&amp;"", "")</f>
        <v/>
      </c>
      <c r="AH486" t="str">
        <f ca="1">IFERROR(VLOOKUP(Funde_observations_osservazioni!AC489,Anzfrk_mapping,2,FALSE)&amp;"", "")</f>
        <v/>
      </c>
      <c r="AI486" t="str">
        <f ca="1">IFERROR(VLOOKUP(Funde_observations_osservazioni!AD489,Sex_stage_mapping,2,FALSE)&amp;"", "")</f>
        <v/>
      </c>
      <c r="AJ486" t="str">
        <f ca="1">IFERROR(VLOOKUP(Funde_observations_osservazioni!AE489,Rust_spore_type_mapping,2,FALSE)&amp;"", "")</f>
        <v/>
      </c>
      <c r="AK486" t="str">
        <f>TRIM(Funde_observations_osservazioni!AU489)</f>
        <v/>
      </c>
      <c r="AL486" t="str">
        <f>TRIM( Funde_observations_osservazioni!AH489)</f>
        <v/>
      </c>
      <c r="AM486" t="str">
        <f>TRIM(Funde_observations_osservazioni!AI489)</f>
        <v/>
      </c>
      <c r="AN486" t="str">
        <f ca="1">IFERROR(VLOOKUP(Funde_observations_osservazioni!AG489,Table28_Herbaria[],2,FALSE)&amp;"", "")</f>
        <v/>
      </c>
      <c r="AO486" t="str">
        <f ca="1">IFERROR(VLOOKUP(Funde_observations_osservazioni!AF489,Beleg_mapping,2,FALSE)&amp;"","")</f>
        <v/>
      </c>
      <c r="AP486" t="str">
        <f>IFERROR(VLOOKUP(Funde_observations_osservazioni!AJ489,Tabelle10_literature[],2,FALSE)&amp;"", "")</f>
        <v/>
      </c>
      <c r="AQ486" t="str">
        <f>TRIM(Funde_observations_osservazioni!AV489)</f>
        <v/>
      </c>
      <c r="AR486" t="str">
        <f ca="1">IFERROR(VLOOKUP(Funde_observations_osservazioni!AK489,Rest_mapping,2,0)&amp;"","")</f>
        <v/>
      </c>
      <c r="AS486" t="str">
        <f ca="1">IFERROR(VLOOKUP(Funde_observations_osservazioni!AL489,Oeff_privat_mapping,2,0)&amp;"","")</f>
        <v/>
      </c>
      <c r="AT486" t="str">
        <f ca="1">IFERROR(VLOOKUP(Funde_observations_osservazioni!AM489,Namen_pub_mapping,2,0)&amp;"","")</f>
        <v/>
      </c>
    </row>
    <row r="487" spans="2:46" x14ac:dyDescent="0.45">
      <c r="B487" t="str">
        <f>TRIM(Funde_observations_osservazioni!B490)</f>
        <v/>
      </c>
      <c r="C487" t="str">
        <f>TRIM(Funde_observations_osservazioni!C490)</f>
        <v/>
      </c>
      <c r="D487" t="str">
        <f>TRIM(Funde_observations_osservazioni!D490)</f>
        <v/>
      </c>
      <c r="E487" t="str">
        <f>TRIM(Funde_observations_osservazioni!AN490)</f>
        <v/>
      </c>
      <c r="F487" t="str">
        <f>TRIM(Funde_observations_osservazioni!AO490)</f>
        <v/>
      </c>
      <c r="G487" t="str">
        <f>TRIM(Funde_observations_osservazioni!AP490)</f>
        <v/>
      </c>
      <c r="H487" t="str">
        <f>TRIM(Funde_observations_osservazioni!AQ490)</f>
        <v/>
      </c>
      <c r="I487" t="str">
        <f>TRIM(Funde_observations_osservazioni!AR490)</f>
        <v/>
      </c>
      <c r="J487" t="str">
        <f>TRIM(Funde_observations_osservazioni!AS490)</f>
        <v/>
      </c>
      <c r="K487" t="str">
        <f>IFERROR(VLOOKUP(Funde_observations_osservazioni!E490,Table31_Praezis[], 2, FALSE)&amp;"", "")</f>
        <v/>
      </c>
      <c r="L487" t="str">
        <f>TRIM(Funde_observations_osservazioni!AT490)</f>
        <v/>
      </c>
      <c r="M487" t="str">
        <f>TRIM(Funde_observations_osservazioni!F490)</f>
        <v/>
      </c>
      <c r="N487" t="str">
        <f>TRIM(Funde_observations_osservazioni!G490)</f>
        <v/>
      </c>
      <c r="O487" t="str">
        <f>TRIM(Funde_observations_osservazioni!H490)</f>
        <v/>
      </c>
      <c r="P487" s="161" t="str">
        <f>IF(Funde_observations_osservazioni!I490=0, "", TEXT(Funde_observations_osservazioni!I490,"dd/mm/yyyy"))</f>
        <v/>
      </c>
      <c r="Q487" t="str">
        <f>IFERROR(VLOOKUP(Funde_observations_osservazioni!J490,Table32_Datkante[],2,FALSE)&amp;"",  "")</f>
        <v/>
      </c>
      <c r="R487" t="str">
        <f>Funde_observations_osservazioni!K490&amp;""</f>
        <v/>
      </c>
      <c r="S487" t="str">
        <f>Funde_observations_osservazioni!L490&amp;""</f>
        <v/>
      </c>
      <c r="T487" t="str">
        <f>Funde_observations_osservazioni!N490&amp;""</f>
        <v/>
      </c>
      <c r="U487" t="str">
        <f>Funde_observations_osservazioni!O490&amp;""</f>
        <v/>
      </c>
      <c r="V487" t="str">
        <f>Funde_observations_osservazioni!P490&amp;""</f>
        <v/>
      </c>
      <c r="W487" t="str">
        <f ca="1">IFERROR(VLOOKUP(Funde_observations_osservazioni!V490,Table30_Delarze[],2,FALSE)&amp;"", "")</f>
        <v/>
      </c>
      <c r="X487" t="str">
        <f>IFERROR(VLOOKUP(Funde_observations_osservazioni!R490,Table6_Subgrob[],2,FALSE)&amp;"","")</f>
        <v/>
      </c>
      <c r="Y487" t="str">
        <f>IFERROR(VLOOKUP(Funde_observations_osservazioni!S490,#REF!,2,FALSE)&amp;"", "")</f>
        <v/>
      </c>
      <c r="Z487" t="str">
        <f ca="1">IFERROR(VLOOKUP(Funde_observations_osservazioni!W490,Table245_Host_tree[],2,FALSE)&amp;"", "")</f>
        <v/>
      </c>
      <c r="AA487" t="str">
        <f>TRIM(Funde_observations_osservazioni!X490)</f>
        <v/>
      </c>
      <c r="AB487" t="str">
        <f>TRIM(Funde_observations_osservazioni!Y490)</f>
        <v/>
      </c>
      <c r="AC487" t="str">
        <f ca="1">IFERROR(VLOOKUP(Funde_observations_osservazioni!T490,Holzabgr_mapping,2,FALSE)&amp;"", "")</f>
        <v/>
      </c>
      <c r="AD487" t="str">
        <f ca="1">IFERROR(VLOOKUP(Funde_observations_osservazioni!U490,Holzqual_mapping,2,FALSE)&amp;"", "")</f>
        <v/>
      </c>
      <c r="AE487" t="str">
        <f ca="1">IFERROR(VLOOKUP(Funde_observations_osservazioni!Z490,Table24_Near_tree[],2,FALSE)&amp;"", "")</f>
        <v/>
      </c>
      <c r="AF487" t="str">
        <f ca="1">IFERROR(VLOOKUP(Funde_observations_osservazioni!AA490,Table24_Near_tree[],2,FALSE)&amp;"", "")</f>
        <v/>
      </c>
      <c r="AG487" t="str">
        <f ca="1">IFERROR(VLOOKUP(Funde_observations_osservazioni!AB490,Table24_Near_tree[],2,FALSE)&amp;"", "")</f>
        <v/>
      </c>
      <c r="AH487" t="str">
        <f ca="1">IFERROR(VLOOKUP(Funde_observations_osservazioni!AC490,Anzfrk_mapping,2,FALSE)&amp;"", "")</f>
        <v/>
      </c>
      <c r="AI487" t="str">
        <f ca="1">IFERROR(VLOOKUP(Funde_observations_osservazioni!AD490,Sex_stage_mapping,2,FALSE)&amp;"", "")</f>
        <v/>
      </c>
      <c r="AJ487" t="str">
        <f ca="1">IFERROR(VLOOKUP(Funde_observations_osservazioni!AE490,Rust_spore_type_mapping,2,FALSE)&amp;"", "")</f>
        <v/>
      </c>
      <c r="AK487" t="str">
        <f>TRIM(Funde_observations_osservazioni!AU490)</f>
        <v/>
      </c>
      <c r="AL487" t="str">
        <f>TRIM( Funde_observations_osservazioni!AH490)</f>
        <v/>
      </c>
      <c r="AM487" t="str">
        <f>TRIM(Funde_observations_osservazioni!AI490)</f>
        <v/>
      </c>
      <c r="AN487" t="str">
        <f ca="1">IFERROR(VLOOKUP(Funde_observations_osservazioni!AG490,Table28_Herbaria[],2,FALSE)&amp;"", "")</f>
        <v/>
      </c>
      <c r="AO487" t="str">
        <f ca="1">IFERROR(VLOOKUP(Funde_observations_osservazioni!AF490,Beleg_mapping,2,FALSE)&amp;"","")</f>
        <v/>
      </c>
      <c r="AP487" t="str">
        <f>IFERROR(VLOOKUP(Funde_observations_osservazioni!AJ490,Tabelle10_literature[],2,FALSE)&amp;"", "")</f>
        <v/>
      </c>
      <c r="AQ487" t="str">
        <f>TRIM(Funde_observations_osservazioni!AV490)</f>
        <v/>
      </c>
      <c r="AR487" t="str">
        <f ca="1">IFERROR(VLOOKUP(Funde_observations_osservazioni!AK490,Rest_mapping,2,0)&amp;"","")</f>
        <v/>
      </c>
      <c r="AS487" t="str">
        <f ca="1">IFERROR(VLOOKUP(Funde_observations_osservazioni!AL490,Oeff_privat_mapping,2,0)&amp;"","")</f>
        <v/>
      </c>
      <c r="AT487" t="str">
        <f ca="1">IFERROR(VLOOKUP(Funde_observations_osservazioni!AM490,Namen_pub_mapping,2,0)&amp;"","")</f>
        <v/>
      </c>
    </row>
    <row r="488" spans="2:46" x14ac:dyDescent="0.45">
      <c r="B488" t="str">
        <f>TRIM(Funde_observations_osservazioni!B491)</f>
        <v/>
      </c>
      <c r="C488" t="str">
        <f>TRIM(Funde_observations_osservazioni!C491)</f>
        <v/>
      </c>
      <c r="D488" t="str">
        <f>TRIM(Funde_observations_osservazioni!D491)</f>
        <v/>
      </c>
      <c r="E488" t="str">
        <f>TRIM(Funde_observations_osservazioni!AN491)</f>
        <v/>
      </c>
      <c r="F488" t="str">
        <f>TRIM(Funde_observations_osservazioni!AO491)</f>
        <v/>
      </c>
      <c r="G488" t="str">
        <f>TRIM(Funde_observations_osservazioni!AP491)</f>
        <v/>
      </c>
      <c r="H488" t="str">
        <f>TRIM(Funde_observations_osservazioni!AQ491)</f>
        <v/>
      </c>
      <c r="I488" t="str">
        <f>TRIM(Funde_observations_osservazioni!AR491)</f>
        <v/>
      </c>
      <c r="J488" t="str">
        <f>TRIM(Funde_observations_osservazioni!AS491)</f>
        <v/>
      </c>
      <c r="K488" t="str">
        <f>IFERROR(VLOOKUP(Funde_observations_osservazioni!E491,Table31_Praezis[], 2, FALSE)&amp;"", "")</f>
        <v/>
      </c>
      <c r="L488" t="str">
        <f>TRIM(Funde_observations_osservazioni!AT491)</f>
        <v/>
      </c>
      <c r="M488" t="str">
        <f>TRIM(Funde_observations_osservazioni!F491)</f>
        <v/>
      </c>
      <c r="N488" t="str">
        <f>TRIM(Funde_observations_osservazioni!G491)</f>
        <v/>
      </c>
      <c r="O488" t="str">
        <f>TRIM(Funde_observations_osservazioni!H491)</f>
        <v/>
      </c>
      <c r="P488" s="161" t="str">
        <f>IF(Funde_observations_osservazioni!I491=0, "", TEXT(Funde_observations_osservazioni!I491,"dd/mm/yyyy"))</f>
        <v/>
      </c>
      <c r="Q488" t="str">
        <f>IFERROR(VLOOKUP(Funde_observations_osservazioni!J491,Table32_Datkante[],2,FALSE)&amp;"",  "")</f>
        <v/>
      </c>
      <c r="R488" t="str">
        <f>Funde_observations_osservazioni!K491&amp;""</f>
        <v/>
      </c>
      <c r="S488" t="str">
        <f>Funde_observations_osservazioni!L491&amp;""</f>
        <v/>
      </c>
      <c r="T488" t="str">
        <f>Funde_observations_osservazioni!N491&amp;""</f>
        <v/>
      </c>
      <c r="U488" t="str">
        <f>Funde_observations_osservazioni!O491&amp;""</f>
        <v/>
      </c>
      <c r="V488" t="str">
        <f>Funde_observations_osservazioni!P491&amp;""</f>
        <v/>
      </c>
      <c r="W488" t="str">
        <f ca="1">IFERROR(VLOOKUP(Funde_observations_osservazioni!V491,Table30_Delarze[],2,FALSE)&amp;"", "")</f>
        <v/>
      </c>
      <c r="X488" t="str">
        <f>IFERROR(VLOOKUP(Funde_observations_osservazioni!R491,Table6_Subgrob[],2,FALSE)&amp;"","")</f>
        <v/>
      </c>
      <c r="Y488" t="str">
        <f>IFERROR(VLOOKUP(Funde_observations_osservazioni!S491,#REF!,2,FALSE)&amp;"", "")</f>
        <v/>
      </c>
      <c r="Z488" t="str">
        <f ca="1">IFERROR(VLOOKUP(Funde_observations_osservazioni!W491,Table245_Host_tree[],2,FALSE)&amp;"", "")</f>
        <v/>
      </c>
      <c r="AA488" t="str">
        <f>TRIM(Funde_observations_osservazioni!X491)</f>
        <v/>
      </c>
      <c r="AB488" t="str">
        <f>TRIM(Funde_observations_osservazioni!Y491)</f>
        <v/>
      </c>
      <c r="AC488" t="str">
        <f ca="1">IFERROR(VLOOKUP(Funde_observations_osservazioni!T491,Holzabgr_mapping,2,FALSE)&amp;"", "")</f>
        <v/>
      </c>
      <c r="AD488" t="str">
        <f ca="1">IFERROR(VLOOKUP(Funde_observations_osservazioni!U491,Holzqual_mapping,2,FALSE)&amp;"", "")</f>
        <v/>
      </c>
      <c r="AE488" t="str">
        <f ca="1">IFERROR(VLOOKUP(Funde_observations_osservazioni!Z491,Table24_Near_tree[],2,FALSE)&amp;"", "")</f>
        <v/>
      </c>
      <c r="AF488" t="str">
        <f ca="1">IFERROR(VLOOKUP(Funde_observations_osservazioni!AA491,Table24_Near_tree[],2,FALSE)&amp;"", "")</f>
        <v/>
      </c>
      <c r="AG488" t="str">
        <f ca="1">IFERROR(VLOOKUP(Funde_observations_osservazioni!AB491,Table24_Near_tree[],2,FALSE)&amp;"", "")</f>
        <v/>
      </c>
      <c r="AH488" t="str">
        <f ca="1">IFERROR(VLOOKUP(Funde_observations_osservazioni!AC491,Anzfrk_mapping,2,FALSE)&amp;"", "")</f>
        <v/>
      </c>
      <c r="AI488" t="str">
        <f ca="1">IFERROR(VLOOKUP(Funde_observations_osservazioni!AD491,Sex_stage_mapping,2,FALSE)&amp;"", "")</f>
        <v/>
      </c>
      <c r="AJ488" t="str">
        <f ca="1">IFERROR(VLOOKUP(Funde_observations_osservazioni!AE491,Rust_spore_type_mapping,2,FALSE)&amp;"", "")</f>
        <v/>
      </c>
      <c r="AK488" t="str">
        <f>TRIM(Funde_observations_osservazioni!AU491)</f>
        <v/>
      </c>
      <c r="AL488" t="str">
        <f>TRIM( Funde_observations_osservazioni!AH491)</f>
        <v/>
      </c>
      <c r="AM488" t="str">
        <f>TRIM(Funde_observations_osservazioni!AI491)</f>
        <v/>
      </c>
      <c r="AN488" t="str">
        <f ca="1">IFERROR(VLOOKUP(Funde_observations_osservazioni!AG491,Table28_Herbaria[],2,FALSE)&amp;"", "")</f>
        <v/>
      </c>
      <c r="AO488" t="str">
        <f ca="1">IFERROR(VLOOKUP(Funde_observations_osservazioni!AF491,Beleg_mapping,2,FALSE)&amp;"","")</f>
        <v/>
      </c>
      <c r="AP488" t="str">
        <f>IFERROR(VLOOKUP(Funde_observations_osservazioni!AJ491,Tabelle10_literature[],2,FALSE)&amp;"", "")</f>
        <v/>
      </c>
      <c r="AQ488" t="str">
        <f>TRIM(Funde_observations_osservazioni!AV491)</f>
        <v/>
      </c>
      <c r="AR488" t="str">
        <f ca="1">IFERROR(VLOOKUP(Funde_observations_osservazioni!AK491,Rest_mapping,2,0)&amp;"","")</f>
        <v/>
      </c>
      <c r="AS488" t="str">
        <f ca="1">IFERROR(VLOOKUP(Funde_observations_osservazioni!AL491,Oeff_privat_mapping,2,0)&amp;"","")</f>
        <v/>
      </c>
      <c r="AT488" t="str">
        <f ca="1">IFERROR(VLOOKUP(Funde_observations_osservazioni!AM491,Namen_pub_mapping,2,0)&amp;"","")</f>
        <v/>
      </c>
    </row>
    <row r="489" spans="2:46" x14ac:dyDescent="0.45">
      <c r="B489" t="str">
        <f>TRIM(Funde_observations_osservazioni!B492)</f>
        <v/>
      </c>
      <c r="C489" t="str">
        <f>TRIM(Funde_observations_osservazioni!C492)</f>
        <v/>
      </c>
      <c r="D489" t="str">
        <f>TRIM(Funde_observations_osservazioni!D492)</f>
        <v/>
      </c>
      <c r="E489" t="str">
        <f>TRIM(Funde_observations_osservazioni!AN492)</f>
        <v/>
      </c>
      <c r="F489" t="str">
        <f>TRIM(Funde_observations_osservazioni!AO492)</f>
        <v/>
      </c>
      <c r="G489" t="str">
        <f>TRIM(Funde_observations_osservazioni!AP492)</f>
        <v/>
      </c>
      <c r="H489" t="str">
        <f>TRIM(Funde_observations_osservazioni!AQ492)</f>
        <v/>
      </c>
      <c r="I489" t="str">
        <f>TRIM(Funde_observations_osservazioni!AR492)</f>
        <v/>
      </c>
      <c r="J489" t="str">
        <f>TRIM(Funde_observations_osservazioni!AS492)</f>
        <v/>
      </c>
      <c r="K489" t="str">
        <f>IFERROR(VLOOKUP(Funde_observations_osservazioni!E492,Table31_Praezis[], 2, FALSE)&amp;"", "")</f>
        <v/>
      </c>
      <c r="L489" t="str">
        <f>TRIM(Funde_observations_osservazioni!AT492)</f>
        <v/>
      </c>
      <c r="M489" t="str">
        <f>TRIM(Funde_observations_osservazioni!F492)</f>
        <v/>
      </c>
      <c r="N489" t="str">
        <f>TRIM(Funde_observations_osservazioni!G492)</f>
        <v/>
      </c>
      <c r="O489" t="str">
        <f>TRIM(Funde_observations_osservazioni!H492)</f>
        <v/>
      </c>
      <c r="P489" s="161" t="str">
        <f>IF(Funde_observations_osservazioni!I492=0, "", TEXT(Funde_observations_osservazioni!I492,"dd/mm/yyyy"))</f>
        <v/>
      </c>
      <c r="Q489" t="str">
        <f>IFERROR(VLOOKUP(Funde_observations_osservazioni!J492,Table32_Datkante[],2,FALSE)&amp;"",  "")</f>
        <v/>
      </c>
      <c r="R489" t="str">
        <f>Funde_observations_osservazioni!K492&amp;""</f>
        <v/>
      </c>
      <c r="S489" t="str">
        <f>Funde_observations_osservazioni!L492&amp;""</f>
        <v/>
      </c>
      <c r="T489" t="str">
        <f>Funde_observations_osservazioni!N492&amp;""</f>
        <v/>
      </c>
      <c r="U489" t="str">
        <f>Funde_observations_osservazioni!O492&amp;""</f>
        <v/>
      </c>
      <c r="V489" t="str">
        <f>Funde_observations_osservazioni!P492&amp;""</f>
        <v/>
      </c>
      <c r="W489" t="str">
        <f ca="1">IFERROR(VLOOKUP(Funde_observations_osservazioni!V492,Table30_Delarze[],2,FALSE)&amp;"", "")</f>
        <v/>
      </c>
      <c r="X489" t="str">
        <f>IFERROR(VLOOKUP(Funde_observations_osservazioni!R492,Table6_Subgrob[],2,FALSE)&amp;"","")</f>
        <v/>
      </c>
      <c r="Y489" t="str">
        <f>IFERROR(VLOOKUP(Funde_observations_osservazioni!S492,#REF!,2,FALSE)&amp;"", "")</f>
        <v/>
      </c>
      <c r="Z489" t="str">
        <f ca="1">IFERROR(VLOOKUP(Funde_observations_osservazioni!W492,Table245_Host_tree[],2,FALSE)&amp;"", "")</f>
        <v/>
      </c>
      <c r="AA489" t="str">
        <f>TRIM(Funde_observations_osservazioni!X492)</f>
        <v/>
      </c>
      <c r="AB489" t="str">
        <f>TRIM(Funde_observations_osservazioni!Y492)</f>
        <v/>
      </c>
      <c r="AC489" t="str">
        <f ca="1">IFERROR(VLOOKUP(Funde_observations_osservazioni!T492,Holzabgr_mapping,2,FALSE)&amp;"", "")</f>
        <v/>
      </c>
      <c r="AD489" t="str">
        <f ca="1">IFERROR(VLOOKUP(Funde_observations_osservazioni!U492,Holzqual_mapping,2,FALSE)&amp;"", "")</f>
        <v/>
      </c>
      <c r="AE489" t="str">
        <f ca="1">IFERROR(VLOOKUP(Funde_observations_osservazioni!Z492,Table24_Near_tree[],2,FALSE)&amp;"", "")</f>
        <v/>
      </c>
      <c r="AF489" t="str">
        <f ca="1">IFERROR(VLOOKUP(Funde_observations_osservazioni!AA492,Table24_Near_tree[],2,FALSE)&amp;"", "")</f>
        <v/>
      </c>
      <c r="AG489" t="str">
        <f ca="1">IFERROR(VLOOKUP(Funde_observations_osservazioni!AB492,Table24_Near_tree[],2,FALSE)&amp;"", "")</f>
        <v/>
      </c>
      <c r="AH489" t="str">
        <f ca="1">IFERROR(VLOOKUP(Funde_observations_osservazioni!AC492,Anzfrk_mapping,2,FALSE)&amp;"", "")</f>
        <v/>
      </c>
      <c r="AI489" t="str">
        <f ca="1">IFERROR(VLOOKUP(Funde_observations_osservazioni!AD492,Sex_stage_mapping,2,FALSE)&amp;"", "")</f>
        <v/>
      </c>
      <c r="AJ489" t="str">
        <f ca="1">IFERROR(VLOOKUP(Funde_observations_osservazioni!AE492,Rust_spore_type_mapping,2,FALSE)&amp;"", "")</f>
        <v/>
      </c>
      <c r="AK489" t="str">
        <f>TRIM(Funde_observations_osservazioni!AU492)</f>
        <v/>
      </c>
      <c r="AL489" t="str">
        <f>TRIM( Funde_observations_osservazioni!AH492)</f>
        <v/>
      </c>
      <c r="AM489" t="str">
        <f>TRIM(Funde_observations_osservazioni!AI492)</f>
        <v/>
      </c>
      <c r="AN489" t="str">
        <f ca="1">IFERROR(VLOOKUP(Funde_observations_osservazioni!AG492,Table28_Herbaria[],2,FALSE)&amp;"", "")</f>
        <v/>
      </c>
      <c r="AO489" t="str">
        <f ca="1">IFERROR(VLOOKUP(Funde_observations_osservazioni!AF492,Beleg_mapping,2,FALSE)&amp;"","")</f>
        <v/>
      </c>
      <c r="AP489" t="str">
        <f>IFERROR(VLOOKUP(Funde_observations_osservazioni!AJ492,Tabelle10_literature[],2,FALSE)&amp;"", "")</f>
        <v/>
      </c>
      <c r="AQ489" t="str">
        <f>TRIM(Funde_observations_osservazioni!AV492)</f>
        <v/>
      </c>
      <c r="AR489" t="str">
        <f ca="1">IFERROR(VLOOKUP(Funde_observations_osservazioni!AK492,Rest_mapping,2,0)&amp;"","")</f>
        <v/>
      </c>
      <c r="AS489" t="str">
        <f ca="1">IFERROR(VLOOKUP(Funde_observations_osservazioni!AL492,Oeff_privat_mapping,2,0)&amp;"","")</f>
        <v/>
      </c>
      <c r="AT489" t="str">
        <f ca="1">IFERROR(VLOOKUP(Funde_observations_osservazioni!AM492,Namen_pub_mapping,2,0)&amp;"","")</f>
        <v/>
      </c>
    </row>
    <row r="490" spans="2:46" x14ac:dyDescent="0.45">
      <c r="B490" t="str">
        <f>TRIM(Funde_observations_osservazioni!B493)</f>
        <v/>
      </c>
      <c r="C490" t="str">
        <f>TRIM(Funde_observations_osservazioni!C493)</f>
        <v/>
      </c>
      <c r="D490" t="str">
        <f>TRIM(Funde_observations_osservazioni!D493)</f>
        <v/>
      </c>
      <c r="E490" t="str">
        <f>TRIM(Funde_observations_osservazioni!AN493)</f>
        <v/>
      </c>
      <c r="F490" t="str">
        <f>TRIM(Funde_observations_osservazioni!AO493)</f>
        <v/>
      </c>
      <c r="G490" t="str">
        <f>TRIM(Funde_observations_osservazioni!AP493)</f>
        <v/>
      </c>
      <c r="H490" t="str">
        <f>TRIM(Funde_observations_osservazioni!AQ493)</f>
        <v/>
      </c>
      <c r="I490" t="str">
        <f>TRIM(Funde_observations_osservazioni!AR493)</f>
        <v/>
      </c>
      <c r="J490" t="str">
        <f>TRIM(Funde_observations_osservazioni!AS493)</f>
        <v/>
      </c>
      <c r="K490" t="str">
        <f>IFERROR(VLOOKUP(Funde_observations_osservazioni!E493,Table31_Praezis[], 2, FALSE)&amp;"", "")</f>
        <v/>
      </c>
      <c r="L490" t="str">
        <f>TRIM(Funde_observations_osservazioni!AT493)</f>
        <v/>
      </c>
      <c r="M490" t="str">
        <f>TRIM(Funde_observations_osservazioni!F493)</f>
        <v/>
      </c>
      <c r="N490" t="str">
        <f>TRIM(Funde_observations_osservazioni!G493)</f>
        <v/>
      </c>
      <c r="O490" t="str">
        <f>TRIM(Funde_observations_osservazioni!H493)</f>
        <v/>
      </c>
      <c r="P490" s="161" t="str">
        <f>IF(Funde_observations_osservazioni!I493=0, "", TEXT(Funde_observations_osservazioni!I493,"dd/mm/yyyy"))</f>
        <v/>
      </c>
      <c r="Q490" t="str">
        <f>IFERROR(VLOOKUP(Funde_observations_osservazioni!J493,Table32_Datkante[],2,FALSE)&amp;"",  "")</f>
        <v/>
      </c>
      <c r="R490" t="str">
        <f>Funde_observations_osservazioni!K493&amp;""</f>
        <v/>
      </c>
      <c r="S490" t="str">
        <f>Funde_observations_osservazioni!L493&amp;""</f>
        <v/>
      </c>
      <c r="T490" t="str">
        <f>Funde_observations_osservazioni!N493&amp;""</f>
        <v/>
      </c>
      <c r="U490" t="str">
        <f>Funde_observations_osservazioni!O493&amp;""</f>
        <v/>
      </c>
      <c r="V490" t="str">
        <f>Funde_observations_osservazioni!P493&amp;""</f>
        <v/>
      </c>
      <c r="W490" t="str">
        <f ca="1">IFERROR(VLOOKUP(Funde_observations_osservazioni!V493,Table30_Delarze[],2,FALSE)&amp;"", "")</f>
        <v/>
      </c>
      <c r="X490" t="str">
        <f>IFERROR(VLOOKUP(Funde_observations_osservazioni!R493,Table6_Subgrob[],2,FALSE)&amp;"","")</f>
        <v/>
      </c>
      <c r="Y490" t="str">
        <f>IFERROR(VLOOKUP(Funde_observations_osservazioni!S493,#REF!,2,FALSE)&amp;"", "")</f>
        <v/>
      </c>
      <c r="Z490" t="str">
        <f ca="1">IFERROR(VLOOKUP(Funde_observations_osservazioni!W493,Table245_Host_tree[],2,FALSE)&amp;"", "")</f>
        <v/>
      </c>
      <c r="AA490" t="str">
        <f>TRIM(Funde_observations_osservazioni!X493)</f>
        <v/>
      </c>
      <c r="AB490" t="str">
        <f>TRIM(Funde_observations_osservazioni!Y493)</f>
        <v/>
      </c>
      <c r="AC490" t="str">
        <f ca="1">IFERROR(VLOOKUP(Funde_observations_osservazioni!T493,Holzabgr_mapping,2,FALSE)&amp;"", "")</f>
        <v/>
      </c>
      <c r="AD490" t="str">
        <f ca="1">IFERROR(VLOOKUP(Funde_observations_osservazioni!U493,Holzqual_mapping,2,FALSE)&amp;"", "")</f>
        <v/>
      </c>
      <c r="AE490" t="str">
        <f ca="1">IFERROR(VLOOKUP(Funde_observations_osservazioni!Z493,Table24_Near_tree[],2,FALSE)&amp;"", "")</f>
        <v/>
      </c>
      <c r="AF490" t="str">
        <f ca="1">IFERROR(VLOOKUP(Funde_observations_osservazioni!AA493,Table24_Near_tree[],2,FALSE)&amp;"", "")</f>
        <v/>
      </c>
      <c r="AG490" t="str">
        <f ca="1">IFERROR(VLOOKUP(Funde_observations_osservazioni!AB493,Table24_Near_tree[],2,FALSE)&amp;"", "")</f>
        <v/>
      </c>
      <c r="AH490" t="str">
        <f ca="1">IFERROR(VLOOKUP(Funde_observations_osservazioni!AC493,Anzfrk_mapping,2,FALSE)&amp;"", "")</f>
        <v/>
      </c>
      <c r="AI490" t="str">
        <f ca="1">IFERROR(VLOOKUP(Funde_observations_osservazioni!AD493,Sex_stage_mapping,2,FALSE)&amp;"", "")</f>
        <v/>
      </c>
      <c r="AJ490" t="str">
        <f ca="1">IFERROR(VLOOKUP(Funde_observations_osservazioni!AE493,Rust_spore_type_mapping,2,FALSE)&amp;"", "")</f>
        <v/>
      </c>
      <c r="AK490" t="str">
        <f>TRIM(Funde_observations_osservazioni!AU493)</f>
        <v/>
      </c>
      <c r="AL490" t="str">
        <f>TRIM( Funde_observations_osservazioni!AH493)</f>
        <v/>
      </c>
      <c r="AM490" t="str">
        <f>TRIM(Funde_observations_osservazioni!AI493)</f>
        <v/>
      </c>
      <c r="AN490" t="str">
        <f ca="1">IFERROR(VLOOKUP(Funde_observations_osservazioni!AG493,Table28_Herbaria[],2,FALSE)&amp;"", "")</f>
        <v/>
      </c>
      <c r="AO490" t="str">
        <f ca="1">IFERROR(VLOOKUP(Funde_observations_osservazioni!AF493,Beleg_mapping,2,FALSE)&amp;"","")</f>
        <v/>
      </c>
      <c r="AP490" t="str">
        <f>IFERROR(VLOOKUP(Funde_observations_osservazioni!AJ493,Tabelle10_literature[],2,FALSE)&amp;"", "")</f>
        <v/>
      </c>
      <c r="AQ490" t="str">
        <f>TRIM(Funde_observations_osservazioni!AV493)</f>
        <v/>
      </c>
      <c r="AR490" t="str">
        <f ca="1">IFERROR(VLOOKUP(Funde_observations_osservazioni!AK493,Rest_mapping,2,0)&amp;"","")</f>
        <v/>
      </c>
      <c r="AS490" t="str">
        <f ca="1">IFERROR(VLOOKUP(Funde_observations_osservazioni!AL493,Oeff_privat_mapping,2,0)&amp;"","")</f>
        <v/>
      </c>
      <c r="AT490" t="str">
        <f ca="1">IFERROR(VLOOKUP(Funde_observations_osservazioni!AM493,Namen_pub_mapping,2,0)&amp;"","")</f>
        <v/>
      </c>
    </row>
    <row r="491" spans="2:46" x14ac:dyDescent="0.45">
      <c r="B491" t="str">
        <f>TRIM(Funde_observations_osservazioni!B494)</f>
        <v/>
      </c>
      <c r="C491" t="str">
        <f>TRIM(Funde_observations_osservazioni!C494)</f>
        <v/>
      </c>
      <c r="D491" t="str">
        <f>TRIM(Funde_observations_osservazioni!D494)</f>
        <v/>
      </c>
      <c r="E491" t="str">
        <f>TRIM(Funde_observations_osservazioni!AN494)</f>
        <v/>
      </c>
      <c r="F491" t="str">
        <f>TRIM(Funde_observations_osservazioni!AO494)</f>
        <v/>
      </c>
      <c r="G491" t="str">
        <f>TRIM(Funde_observations_osservazioni!AP494)</f>
        <v/>
      </c>
      <c r="H491" t="str">
        <f>TRIM(Funde_observations_osservazioni!AQ494)</f>
        <v/>
      </c>
      <c r="I491" t="str">
        <f>TRIM(Funde_observations_osservazioni!AR494)</f>
        <v/>
      </c>
      <c r="J491" t="str">
        <f>TRIM(Funde_observations_osservazioni!AS494)</f>
        <v/>
      </c>
      <c r="K491" t="str">
        <f>IFERROR(VLOOKUP(Funde_observations_osservazioni!E494,Table31_Praezis[], 2, FALSE)&amp;"", "")</f>
        <v/>
      </c>
      <c r="L491" t="str">
        <f>TRIM(Funde_observations_osservazioni!AT494)</f>
        <v/>
      </c>
      <c r="M491" t="str">
        <f>TRIM(Funde_observations_osservazioni!F494)</f>
        <v/>
      </c>
      <c r="N491" t="str">
        <f>TRIM(Funde_observations_osservazioni!G494)</f>
        <v/>
      </c>
      <c r="O491" t="str">
        <f>TRIM(Funde_observations_osservazioni!H494)</f>
        <v/>
      </c>
      <c r="P491" s="161" t="str">
        <f>IF(Funde_observations_osservazioni!I494=0, "", TEXT(Funde_observations_osservazioni!I494,"dd/mm/yyyy"))</f>
        <v/>
      </c>
      <c r="Q491" t="str">
        <f>IFERROR(VLOOKUP(Funde_observations_osservazioni!J494,Table32_Datkante[],2,FALSE)&amp;"",  "")</f>
        <v/>
      </c>
      <c r="R491" t="str">
        <f>Funde_observations_osservazioni!K494&amp;""</f>
        <v/>
      </c>
      <c r="S491" t="str">
        <f>Funde_observations_osservazioni!L494&amp;""</f>
        <v/>
      </c>
      <c r="T491" t="str">
        <f>Funde_observations_osservazioni!N494&amp;""</f>
        <v/>
      </c>
      <c r="U491" t="str">
        <f>Funde_observations_osservazioni!O494&amp;""</f>
        <v/>
      </c>
      <c r="V491" t="str">
        <f>Funde_observations_osservazioni!P494&amp;""</f>
        <v/>
      </c>
      <c r="W491" t="str">
        <f ca="1">IFERROR(VLOOKUP(Funde_observations_osservazioni!V494,Table30_Delarze[],2,FALSE)&amp;"", "")</f>
        <v/>
      </c>
      <c r="X491" t="str">
        <f>IFERROR(VLOOKUP(Funde_observations_osservazioni!R494,Table6_Subgrob[],2,FALSE)&amp;"","")</f>
        <v/>
      </c>
      <c r="Y491" t="str">
        <f>IFERROR(VLOOKUP(Funde_observations_osservazioni!S494,#REF!,2,FALSE)&amp;"", "")</f>
        <v/>
      </c>
      <c r="Z491" t="str">
        <f ca="1">IFERROR(VLOOKUP(Funde_observations_osservazioni!W494,Table245_Host_tree[],2,FALSE)&amp;"", "")</f>
        <v/>
      </c>
      <c r="AA491" t="str">
        <f>TRIM(Funde_observations_osservazioni!X494)</f>
        <v/>
      </c>
      <c r="AB491" t="str">
        <f>TRIM(Funde_observations_osservazioni!Y494)</f>
        <v/>
      </c>
      <c r="AC491" t="str">
        <f ca="1">IFERROR(VLOOKUP(Funde_observations_osservazioni!T494,Holzabgr_mapping,2,FALSE)&amp;"", "")</f>
        <v/>
      </c>
      <c r="AD491" t="str">
        <f ca="1">IFERROR(VLOOKUP(Funde_observations_osservazioni!U494,Holzqual_mapping,2,FALSE)&amp;"", "")</f>
        <v/>
      </c>
      <c r="AE491" t="str">
        <f ca="1">IFERROR(VLOOKUP(Funde_observations_osservazioni!Z494,Table24_Near_tree[],2,FALSE)&amp;"", "")</f>
        <v/>
      </c>
      <c r="AF491" t="str">
        <f ca="1">IFERROR(VLOOKUP(Funde_observations_osservazioni!AA494,Table24_Near_tree[],2,FALSE)&amp;"", "")</f>
        <v/>
      </c>
      <c r="AG491" t="str">
        <f ca="1">IFERROR(VLOOKUP(Funde_observations_osservazioni!AB494,Table24_Near_tree[],2,FALSE)&amp;"", "")</f>
        <v/>
      </c>
      <c r="AH491" t="str">
        <f ca="1">IFERROR(VLOOKUP(Funde_observations_osservazioni!AC494,Anzfrk_mapping,2,FALSE)&amp;"", "")</f>
        <v/>
      </c>
      <c r="AI491" t="str">
        <f ca="1">IFERROR(VLOOKUP(Funde_observations_osservazioni!AD494,Sex_stage_mapping,2,FALSE)&amp;"", "")</f>
        <v/>
      </c>
      <c r="AJ491" t="str">
        <f ca="1">IFERROR(VLOOKUP(Funde_observations_osservazioni!AE494,Rust_spore_type_mapping,2,FALSE)&amp;"", "")</f>
        <v/>
      </c>
      <c r="AK491" t="str">
        <f>TRIM(Funde_observations_osservazioni!AU494)</f>
        <v/>
      </c>
      <c r="AL491" t="str">
        <f>TRIM( Funde_observations_osservazioni!AH494)</f>
        <v/>
      </c>
      <c r="AM491" t="str">
        <f>TRIM(Funde_observations_osservazioni!AI494)</f>
        <v/>
      </c>
      <c r="AN491" t="str">
        <f ca="1">IFERROR(VLOOKUP(Funde_observations_osservazioni!AG494,Table28_Herbaria[],2,FALSE)&amp;"", "")</f>
        <v/>
      </c>
      <c r="AO491" t="str">
        <f ca="1">IFERROR(VLOOKUP(Funde_observations_osservazioni!AF494,Beleg_mapping,2,FALSE)&amp;"","")</f>
        <v/>
      </c>
      <c r="AP491" t="str">
        <f>IFERROR(VLOOKUP(Funde_observations_osservazioni!AJ494,Tabelle10_literature[],2,FALSE)&amp;"", "")</f>
        <v/>
      </c>
      <c r="AQ491" t="str">
        <f>TRIM(Funde_observations_osservazioni!AV494)</f>
        <v/>
      </c>
      <c r="AR491" t="str">
        <f ca="1">IFERROR(VLOOKUP(Funde_observations_osservazioni!AK494,Rest_mapping,2,0)&amp;"","")</f>
        <v/>
      </c>
      <c r="AS491" t="str">
        <f ca="1">IFERROR(VLOOKUP(Funde_observations_osservazioni!AL494,Oeff_privat_mapping,2,0)&amp;"","")</f>
        <v/>
      </c>
      <c r="AT491" t="str">
        <f ca="1">IFERROR(VLOOKUP(Funde_observations_osservazioni!AM494,Namen_pub_mapping,2,0)&amp;"","")</f>
        <v/>
      </c>
    </row>
    <row r="492" spans="2:46" s="15" customFormat="1" x14ac:dyDescent="0.45">
      <c r="B492" t="str">
        <f>TRIM(Funde_observations_osservazioni!B495)</f>
        <v/>
      </c>
      <c r="C492" t="str">
        <f>TRIM(Funde_observations_osservazioni!C495)</f>
        <v/>
      </c>
      <c r="D492" t="str">
        <f>TRIM(Funde_observations_osservazioni!D495)</f>
        <v/>
      </c>
      <c r="E492" t="str">
        <f>TRIM(Funde_observations_osservazioni!AN495)</f>
        <v/>
      </c>
      <c r="F492" t="str">
        <f>TRIM(Funde_observations_osservazioni!AO495)</f>
        <v/>
      </c>
      <c r="G492" t="str">
        <f>TRIM(Funde_observations_osservazioni!AP495)</f>
        <v/>
      </c>
      <c r="H492" t="str">
        <f>TRIM(Funde_observations_osservazioni!AQ495)</f>
        <v/>
      </c>
      <c r="I492" t="str">
        <f>TRIM(Funde_observations_osservazioni!AR495)</f>
        <v/>
      </c>
      <c r="J492" t="str">
        <f>TRIM(Funde_observations_osservazioni!AS495)</f>
        <v/>
      </c>
      <c r="K492" t="str">
        <f>IFERROR(VLOOKUP(Funde_observations_osservazioni!E495,Table31_Praezis[], 2, FALSE)&amp;"", "")</f>
        <v/>
      </c>
      <c r="L492" t="str">
        <f>TRIM(Funde_observations_osservazioni!AT495)</f>
        <v/>
      </c>
      <c r="M492" t="str">
        <f>TRIM(Funde_observations_osservazioni!F495)</f>
        <v/>
      </c>
      <c r="N492" t="str">
        <f>TRIM(Funde_observations_osservazioni!G495)</f>
        <v/>
      </c>
      <c r="O492" t="str">
        <f>TRIM(Funde_observations_osservazioni!H495)</f>
        <v/>
      </c>
      <c r="P492" s="161" t="str">
        <f>IF(Funde_observations_osservazioni!I495=0, "", TEXT(Funde_observations_osservazioni!I495,"dd/mm/yyyy"))</f>
        <v/>
      </c>
      <c r="Q492" t="str">
        <f>IFERROR(VLOOKUP(Funde_observations_osservazioni!J495,Table32_Datkante[],2,FALSE)&amp;"",  "")</f>
        <v/>
      </c>
      <c r="R492" t="str">
        <f>Funde_observations_osservazioni!K495&amp;""</f>
        <v/>
      </c>
      <c r="S492" t="str">
        <f>Funde_observations_osservazioni!L495&amp;""</f>
        <v/>
      </c>
      <c r="T492" t="str">
        <f>Funde_observations_osservazioni!N495&amp;""</f>
        <v/>
      </c>
      <c r="U492" t="str">
        <f>Funde_observations_osservazioni!O495&amp;""</f>
        <v/>
      </c>
      <c r="V492" t="str">
        <f>Funde_observations_osservazioni!P495&amp;""</f>
        <v/>
      </c>
      <c r="W492" t="str">
        <f ca="1">IFERROR(VLOOKUP(Funde_observations_osservazioni!V495,Table30_Delarze[],2,FALSE)&amp;"", "")</f>
        <v/>
      </c>
      <c r="X492" t="str">
        <f>IFERROR(VLOOKUP(Funde_observations_osservazioni!R495,Table6_Subgrob[],2,FALSE)&amp;"","")</f>
        <v/>
      </c>
      <c r="Y492" t="str">
        <f>IFERROR(VLOOKUP(Funde_observations_osservazioni!S495,#REF!,2,FALSE)&amp;"", "")</f>
        <v/>
      </c>
      <c r="Z492" t="str">
        <f ca="1">IFERROR(VLOOKUP(Funde_observations_osservazioni!W495,Table245_Host_tree[],2,FALSE)&amp;"", "")</f>
        <v/>
      </c>
      <c r="AA492" t="str">
        <f>TRIM(Funde_observations_osservazioni!X495)</f>
        <v/>
      </c>
      <c r="AB492" t="str">
        <f>TRIM(Funde_observations_osservazioni!Y495)</f>
        <v/>
      </c>
      <c r="AC492" t="str">
        <f ca="1">IFERROR(VLOOKUP(Funde_observations_osservazioni!T495,Holzabgr_mapping,2,FALSE)&amp;"", "")</f>
        <v/>
      </c>
      <c r="AD492" t="str">
        <f ca="1">IFERROR(VLOOKUP(Funde_observations_osservazioni!U495,Holzqual_mapping,2,FALSE)&amp;"", "")</f>
        <v/>
      </c>
      <c r="AE492" t="str">
        <f ca="1">IFERROR(VLOOKUP(Funde_observations_osservazioni!Z495,Table24_Near_tree[],2,FALSE)&amp;"", "")</f>
        <v/>
      </c>
      <c r="AF492" t="str">
        <f ca="1">IFERROR(VLOOKUP(Funde_observations_osservazioni!AA495,Table24_Near_tree[],2,FALSE)&amp;"", "")</f>
        <v/>
      </c>
      <c r="AG492" t="str">
        <f ca="1">IFERROR(VLOOKUP(Funde_observations_osservazioni!AB495,Table24_Near_tree[],2,FALSE)&amp;"", "")</f>
        <v/>
      </c>
      <c r="AH492" t="str">
        <f ca="1">IFERROR(VLOOKUP(Funde_observations_osservazioni!AC495,Anzfrk_mapping,2,FALSE)&amp;"", "")</f>
        <v/>
      </c>
      <c r="AI492" t="str">
        <f ca="1">IFERROR(VLOOKUP(Funde_observations_osservazioni!AD495,Sex_stage_mapping,2,FALSE)&amp;"", "")</f>
        <v/>
      </c>
      <c r="AJ492" t="str">
        <f ca="1">IFERROR(VLOOKUP(Funde_observations_osservazioni!AE495,Rust_spore_type_mapping,2,FALSE)&amp;"", "")</f>
        <v/>
      </c>
      <c r="AK492" t="str">
        <f>TRIM(Funde_observations_osservazioni!AU495)</f>
        <v/>
      </c>
      <c r="AL492" t="str">
        <f>TRIM( Funde_observations_osservazioni!AH495)</f>
        <v/>
      </c>
      <c r="AM492" t="str">
        <f>TRIM(Funde_observations_osservazioni!AI495)</f>
        <v/>
      </c>
      <c r="AN492" t="str">
        <f ca="1">IFERROR(VLOOKUP(Funde_observations_osservazioni!AG495,Table28_Herbaria[],2,FALSE)&amp;"", "")</f>
        <v/>
      </c>
      <c r="AO492" t="str">
        <f ca="1">IFERROR(VLOOKUP(Funde_observations_osservazioni!AF495,Beleg_mapping,2,FALSE)&amp;"","")</f>
        <v/>
      </c>
      <c r="AP492" t="str">
        <f>IFERROR(VLOOKUP(Funde_observations_osservazioni!AJ495,Tabelle10_literature[],2,FALSE)&amp;"", "")</f>
        <v/>
      </c>
      <c r="AQ492" t="str">
        <f>TRIM(Funde_observations_osservazioni!AV495)</f>
        <v/>
      </c>
      <c r="AR492" t="str">
        <f ca="1">IFERROR(VLOOKUP(Funde_observations_osservazioni!AK495,Rest_mapping,2,0)&amp;"","")</f>
        <v/>
      </c>
      <c r="AS492" t="str">
        <f ca="1">IFERROR(VLOOKUP(Funde_observations_osservazioni!AL495,Oeff_privat_mapping,2,0)&amp;"","")</f>
        <v/>
      </c>
      <c r="AT492" t="str">
        <f ca="1">IFERROR(VLOOKUP(Funde_observations_osservazioni!AM495,Namen_pub_mapping,2,0)&amp;"","")</f>
        <v/>
      </c>
    </row>
    <row r="493" spans="2:46" x14ac:dyDescent="0.45">
      <c r="B493" t="str">
        <f>TRIM(Funde_observations_osservazioni!B496)</f>
        <v/>
      </c>
      <c r="C493" t="str">
        <f>TRIM(Funde_observations_osservazioni!C496)</f>
        <v/>
      </c>
      <c r="D493" t="str">
        <f>TRIM(Funde_observations_osservazioni!D496)</f>
        <v/>
      </c>
      <c r="E493" t="str">
        <f>TRIM(Funde_observations_osservazioni!AN496)</f>
        <v/>
      </c>
      <c r="F493" t="str">
        <f>TRIM(Funde_observations_osservazioni!AO496)</f>
        <v/>
      </c>
      <c r="G493" t="str">
        <f>TRIM(Funde_observations_osservazioni!AP496)</f>
        <v/>
      </c>
      <c r="H493" t="str">
        <f>TRIM(Funde_observations_osservazioni!AQ496)</f>
        <v/>
      </c>
      <c r="I493" t="str">
        <f>TRIM(Funde_observations_osservazioni!AR496)</f>
        <v/>
      </c>
      <c r="J493" t="str">
        <f>TRIM(Funde_observations_osservazioni!AS496)</f>
        <v/>
      </c>
      <c r="K493" t="str">
        <f>IFERROR(VLOOKUP(Funde_observations_osservazioni!E496,Table31_Praezis[], 2, FALSE)&amp;"", "")</f>
        <v/>
      </c>
      <c r="L493" t="str">
        <f>TRIM(Funde_observations_osservazioni!AT496)</f>
        <v/>
      </c>
      <c r="M493" t="str">
        <f>TRIM(Funde_observations_osservazioni!F496)</f>
        <v/>
      </c>
      <c r="N493" t="str">
        <f>TRIM(Funde_observations_osservazioni!G496)</f>
        <v/>
      </c>
      <c r="O493" t="str">
        <f>TRIM(Funde_observations_osservazioni!H496)</f>
        <v/>
      </c>
      <c r="P493" s="161" t="str">
        <f>IF(Funde_observations_osservazioni!I496=0, "", TEXT(Funde_observations_osservazioni!I496,"dd/mm/yyyy"))</f>
        <v/>
      </c>
      <c r="Q493" t="str">
        <f>IFERROR(VLOOKUP(Funde_observations_osservazioni!J496,Table32_Datkante[],2,FALSE)&amp;"",  "")</f>
        <v/>
      </c>
      <c r="R493" t="str">
        <f>Funde_observations_osservazioni!K496&amp;""</f>
        <v/>
      </c>
      <c r="S493" t="str">
        <f>Funde_observations_osservazioni!L496&amp;""</f>
        <v/>
      </c>
      <c r="T493" t="str">
        <f>Funde_observations_osservazioni!N496&amp;""</f>
        <v/>
      </c>
      <c r="U493" t="str">
        <f>Funde_observations_osservazioni!O496&amp;""</f>
        <v/>
      </c>
      <c r="V493" t="str">
        <f>Funde_observations_osservazioni!P496&amp;""</f>
        <v/>
      </c>
      <c r="W493" t="str">
        <f ca="1">IFERROR(VLOOKUP(Funde_observations_osservazioni!V496,Table30_Delarze[],2,FALSE)&amp;"", "")</f>
        <v/>
      </c>
      <c r="X493" t="str">
        <f>IFERROR(VLOOKUP(Funde_observations_osservazioni!R496,Table6_Subgrob[],2,FALSE)&amp;"","")</f>
        <v/>
      </c>
      <c r="Y493" t="str">
        <f>IFERROR(VLOOKUP(Funde_observations_osservazioni!S496,#REF!,2,FALSE)&amp;"", "")</f>
        <v/>
      </c>
      <c r="Z493" t="str">
        <f ca="1">IFERROR(VLOOKUP(Funde_observations_osservazioni!W496,Table245_Host_tree[],2,FALSE)&amp;"", "")</f>
        <v/>
      </c>
      <c r="AA493" t="str">
        <f>TRIM(Funde_observations_osservazioni!X496)</f>
        <v/>
      </c>
      <c r="AB493" t="str">
        <f>TRIM(Funde_observations_osservazioni!Y496)</f>
        <v/>
      </c>
      <c r="AC493" t="str">
        <f ca="1">IFERROR(VLOOKUP(Funde_observations_osservazioni!T496,Holzabgr_mapping,2,FALSE)&amp;"", "")</f>
        <v/>
      </c>
      <c r="AD493" t="str">
        <f ca="1">IFERROR(VLOOKUP(Funde_observations_osservazioni!U496,Holzqual_mapping,2,FALSE)&amp;"", "")</f>
        <v/>
      </c>
      <c r="AE493" t="str">
        <f ca="1">IFERROR(VLOOKUP(Funde_observations_osservazioni!Z496,Table24_Near_tree[],2,FALSE)&amp;"", "")</f>
        <v/>
      </c>
      <c r="AF493" t="str">
        <f ca="1">IFERROR(VLOOKUP(Funde_observations_osservazioni!AA496,Table24_Near_tree[],2,FALSE)&amp;"", "")</f>
        <v/>
      </c>
      <c r="AG493" t="str">
        <f ca="1">IFERROR(VLOOKUP(Funde_observations_osservazioni!AB496,Table24_Near_tree[],2,FALSE)&amp;"", "")</f>
        <v/>
      </c>
      <c r="AH493" t="str">
        <f ca="1">IFERROR(VLOOKUP(Funde_observations_osservazioni!AC496,Anzfrk_mapping,2,FALSE)&amp;"", "")</f>
        <v/>
      </c>
      <c r="AI493" t="str">
        <f ca="1">IFERROR(VLOOKUP(Funde_observations_osservazioni!AD496,Sex_stage_mapping,2,FALSE)&amp;"", "")</f>
        <v/>
      </c>
      <c r="AJ493" t="str">
        <f ca="1">IFERROR(VLOOKUP(Funde_observations_osservazioni!AE496,Rust_spore_type_mapping,2,FALSE)&amp;"", "")</f>
        <v/>
      </c>
      <c r="AK493" t="str">
        <f>TRIM(Funde_observations_osservazioni!AU496)</f>
        <v/>
      </c>
      <c r="AL493" t="str">
        <f>TRIM( Funde_observations_osservazioni!AH496)</f>
        <v/>
      </c>
      <c r="AM493" t="str">
        <f>TRIM(Funde_observations_osservazioni!AI496)</f>
        <v/>
      </c>
      <c r="AN493" t="str">
        <f ca="1">IFERROR(VLOOKUP(Funde_observations_osservazioni!AG496,Table28_Herbaria[],2,FALSE)&amp;"", "")</f>
        <v/>
      </c>
      <c r="AO493" t="str">
        <f ca="1">IFERROR(VLOOKUP(Funde_observations_osservazioni!AF496,Beleg_mapping,2,FALSE)&amp;"","")</f>
        <v/>
      </c>
      <c r="AP493" t="str">
        <f>IFERROR(VLOOKUP(Funde_observations_osservazioni!AJ496,Tabelle10_literature[],2,FALSE)&amp;"", "")</f>
        <v/>
      </c>
      <c r="AQ493" t="str">
        <f>TRIM(Funde_observations_osservazioni!AV496)</f>
        <v/>
      </c>
      <c r="AR493" t="str">
        <f ca="1">IFERROR(VLOOKUP(Funde_observations_osservazioni!AK496,Rest_mapping,2,0)&amp;"","")</f>
        <v/>
      </c>
      <c r="AS493" t="str">
        <f ca="1">IFERROR(VLOOKUP(Funde_observations_osservazioni!AL496,Oeff_privat_mapping,2,0)&amp;"","")</f>
        <v/>
      </c>
      <c r="AT493" t="str">
        <f ca="1">IFERROR(VLOOKUP(Funde_observations_osservazioni!AM496,Namen_pub_mapping,2,0)&amp;"","")</f>
        <v/>
      </c>
    </row>
    <row r="494" spans="2:46" x14ac:dyDescent="0.45">
      <c r="B494" t="str">
        <f>TRIM(Funde_observations_osservazioni!B497)</f>
        <v/>
      </c>
      <c r="C494" t="str">
        <f>TRIM(Funde_observations_osservazioni!C497)</f>
        <v/>
      </c>
      <c r="D494" t="str">
        <f>TRIM(Funde_observations_osservazioni!D497)</f>
        <v/>
      </c>
      <c r="E494" t="str">
        <f>TRIM(Funde_observations_osservazioni!AN497)</f>
        <v/>
      </c>
      <c r="F494" t="str">
        <f>TRIM(Funde_observations_osservazioni!AO497)</f>
        <v/>
      </c>
      <c r="G494" t="str">
        <f>TRIM(Funde_observations_osservazioni!AP497)</f>
        <v/>
      </c>
      <c r="H494" t="str">
        <f>TRIM(Funde_observations_osservazioni!AQ497)</f>
        <v/>
      </c>
      <c r="I494" t="str">
        <f>TRIM(Funde_observations_osservazioni!AR497)</f>
        <v/>
      </c>
      <c r="J494" t="str">
        <f>TRIM(Funde_observations_osservazioni!AS497)</f>
        <v/>
      </c>
      <c r="K494" t="str">
        <f>IFERROR(VLOOKUP(Funde_observations_osservazioni!E497,Table31_Praezis[], 2, FALSE)&amp;"", "")</f>
        <v/>
      </c>
      <c r="L494" t="str">
        <f>TRIM(Funde_observations_osservazioni!AT497)</f>
        <v/>
      </c>
      <c r="M494" t="str">
        <f>TRIM(Funde_observations_osservazioni!F497)</f>
        <v/>
      </c>
      <c r="N494" t="str">
        <f>TRIM(Funde_observations_osservazioni!G497)</f>
        <v/>
      </c>
      <c r="O494" t="str">
        <f>TRIM(Funde_observations_osservazioni!H497)</f>
        <v/>
      </c>
      <c r="P494" s="161" t="str">
        <f>IF(Funde_observations_osservazioni!I497=0, "", TEXT(Funde_observations_osservazioni!I497,"dd/mm/yyyy"))</f>
        <v/>
      </c>
      <c r="Q494" t="str">
        <f>IFERROR(VLOOKUP(Funde_observations_osservazioni!J497,Table32_Datkante[],2,FALSE)&amp;"",  "")</f>
        <v/>
      </c>
      <c r="R494" t="str">
        <f>Funde_observations_osservazioni!K497&amp;""</f>
        <v/>
      </c>
      <c r="S494" t="str">
        <f>Funde_observations_osservazioni!L497&amp;""</f>
        <v/>
      </c>
      <c r="T494" t="str">
        <f>Funde_observations_osservazioni!N497&amp;""</f>
        <v/>
      </c>
      <c r="U494" t="str">
        <f>Funde_observations_osservazioni!O497&amp;""</f>
        <v/>
      </c>
      <c r="V494" t="str">
        <f>Funde_observations_osservazioni!P497&amp;""</f>
        <v/>
      </c>
      <c r="W494" t="str">
        <f ca="1">IFERROR(VLOOKUP(Funde_observations_osservazioni!V497,Table30_Delarze[],2,FALSE)&amp;"", "")</f>
        <v/>
      </c>
      <c r="X494" t="str">
        <f>IFERROR(VLOOKUP(Funde_observations_osservazioni!R497,Table6_Subgrob[],2,FALSE)&amp;"","")</f>
        <v/>
      </c>
      <c r="Y494" t="str">
        <f>IFERROR(VLOOKUP(Funde_observations_osservazioni!S497,#REF!,2,FALSE)&amp;"", "")</f>
        <v/>
      </c>
      <c r="Z494" t="str">
        <f ca="1">IFERROR(VLOOKUP(Funde_observations_osservazioni!W497,Table245_Host_tree[],2,FALSE)&amp;"", "")</f>
        <v/>
      </c>
      <c r="AA494" t="str">
        <f>TRIM(Funde_observations_osservazioni!X497)</f>
        <v/>
      </c>
      <c r="AB494" t="str">
        <f>TRIM(Funde_observations_osservazioni!Y497)</f>
        <v/>
      </c>
      <c r="AC494" t="str">
        <f ca="1">IFERROR(VLOOKUP(Funde_observations_osservazioni!T497,Holzabgr_mapping,2,FALSE)&amp;"", "")</f>
        <v/>
      </c>
      <c r="AD494" t="str">
        <f ca="1">IFERROR(VLOOKUP(Funde_observations_osservazioni!U497,Holzqual_mapping,2,FALSE)&amp;"", "")</f>
        <v/>
      </c>
      <c r="AE494" t="str">
        <f ca="1">IFERROR(VLOOKUP(Funde_observations_osservazioni!Z497,Table24_Near_tree[],2,FALSE)&amp;"", "")</f>
        <v/>
      </c>
      <c r="AF494" t="str">
        <f ca="1">IFERROR(VLOOKUP(Funde_observations_osservazioni!AA497,Table24_Near_tree[],2,FALSE)&amp;"", "")</f>
        <v/>
      </c>
      <c r="AG494" t="str">
        <f ca="1">IFERROR(VLOOKUP(Funde_observations_osservazioni!AB497,Table24_Near_tree[],2,FALSE)&amp;"", "")</f>
        <v/>
      </c>
      <c r="AH494" t="str">
        <f ca="1">IFERROR(VLOOKUP(Funde_observations_osservazioni!AC497,Anzfrk_mapping,2,FALSE)&amp;"", "")</f>
        <v/>
      </c>
      <c r="AI494" t="str">
        <f ca="1">IFERROR(VLOOKUP(Funde_observations_osservazioni!AD497,Sex_stage_mapping,2,FALSE)&amp;"", "")</f>
        <v/>
      </c>
      <c r="AJ494" t="str">
        <f ca="1">IFERROR(VLOOKUP(Funde_observations_osservazioni!AE497,Rust_spore_type_mapping,2,FALSE)&amp;"", "")</f>
        <v/>
      </c>
      <c r="AK494" t="str">
        <f>TRIM(Funde_observations_osservazioni!AU497)</f>
        <v/>
      </c>
      <c r="AL494" t="str">
        <f>TRIM( Funde_observations_osservazioni!AH497)</f>
        <v/>
      </c>
      <c r="AM494" t="str">
        <f>TRIM(Funde_observations_osservazioni!AI497)</f>
        <v/>
      </c>
      <c r="AN494" t="str">
        <f ca="1">IFERROR(VLOOKUP(Funde_observations_osservazioni!AG497,Table28_Herbaria[],2,FALSE)&amp;"", "")</f>
        <v/>
      </c>
      <c r="AO494" t="str">
        <f ca="1">IFERROR(VLOOKUP(Funde_observations_osservazioni!AF497,Beleg_mapping,2,FALSE)&amp;"","")</f>
        <v/>
      </c>
      <c r="AP494" t="str">
        <f>IFERROR(VLOOKUP(Funde_observations_osservazioni!AJ497,Tabelle10_literature[],2,FALSE)&amp;"", "")</f>
        <v/>
      </c>
      <c r="AQ494" t="str">
        <f>TRIM(Funde_observations_osservazioni!AV497)</f>
        <v/>
      </c>
      <c r="AR494" t="str">
        <f ca="1">IFERROR(VLOOKUP(Funde_observations_osservazioni!AK497,Rest_mapping,2,0)&amp;"","")</f>
        <v/>
      </c>
      <c r="AS494" t="str">
        <f ca="1">IFERROR(VLOOKUP(Funde_observations_osservazioni!AL497,Oeff_privat_mapping,2,0)&amp;"","")</f>
        <v/>
      </c>
      <c r="AT494" t="str">
        <f ca="1">IFERROR(VLOOKUP(Funde_observations_osservazioni!AM497,Namen_pub_mapping,2,0)&amp;"","")</f>
        <v/>
      </c>
    </row>
    <row r="495" spans="2:46" x14ac:dyDescent="0.45">
      <c r="B495" t="str">
        <f>TRIM(Funde_observations_osservazioni!B498)</f>
        <v/>
      </c>
      <c r="C495" t="str">
        <f>TRIM(Funde_observations_osservazioni!C498)</f>
        <v/>
      </c>
      <c r="D495" t="str">
        <f>TRIM(Funde_observations_osservazioni!D498)</f>
        <v/>
      </c>
      <c r="E495" t="str">
        <f>TRIM(Funde_observations_osservazioni!AN498)</f>
        <v/>
      </c>
      <c r="F495" t="str">
        <f>TRIM(Funde_observations_osservazioni!AO498)</f>
        <v/>
      </c>
      <c r="G495" t="str">
        <f>TRIM(Funde_observations_osservazioni!AP498)</f>
        <v/>
      </c>
      <c r="H495" t="str">
        <f>TRIM(Funde_observations_osservazioni!AQ498)</f>
        <v/>
      </c>
      <c r="I495" t="str">
        <f>TRIM(Funde_observations_osservazioni!AR498)</f>
        <v/>
      </c>
      <c r="J495" t="str">
        <f>TRIM(Funde_observations_osservazioni!AS498)</f>
        <v/>
      </c>
      <c r="K495" t="str">
        <f>IFERROR(VLOOKUP(Funde_observations_osservazioni!E498,Table31_Praezis[], 2, FALSE)&amp;"", "")</f>
        <v/>
      </c>
      <c r="L495" t="str">
        <f>TRIM(Funde_observations_osservazioni!AT498)</f>
        <v/>
      </c>
      <c r="M495" t="str">
        <f>TRIM(Funde_observations_osservazioni!F498)</f>
        <v/>
      </c>
      <c r="N495" t="str">
        <f>TRIM(Funde_observations_osservazioni!G498)</f>
        <v/>
      </c>
      <c r="O495" t="str">
        <f>TRIM(Funde_observations_osservazioni!H498)</f>
        <v/>
      </c>
      <c r="P495" s="161" t="str">
        <f>IF(Funde_observations_osservazioni!I498=0, "", TEXT(Funde_observations_osservazioni!I498,"dd/mm/yyyy"))</f>
        <v/>
      </c>
      <c r="Q495" t="str">
        <f>IFERROR(VLOOKUP(Funde_observations_osservazioni!J498,Table32_Datkante[],2,FALSE)&amp;"",  "")</f>
        <v/>
      </c>
      <c r="R495" t="str">
        <f>Funde_observations_osservazioni!K498&amp;""</f>
        <v/>
      </c>
      <c r="S495" t="str">
        <f>Funde_observations_osservazioni!L498&amp;""</f>
        <v/>
      </c>
      <c r="T495" t="str">
        <f>Funde_observations_osservazioni!N498&amp;""</f>
        <v/>
      </c>
      <c r="U495" t="str">
        <f>Funde_observations_osservazioni!O498&amp;""</f>
        <v/>
      </c>
      <c r="V495" t="str">
        <f>Funde_observations_osservazioni!P498&amp;""</f>
        <v/>
      </c>
      <c r="W495" t="str">
        <f ca="1">IFERROR(VLOOKUP(Funde_observations_osservazioni!V498,Table30_Delarze[],2,FALSE)&amp;"", "")</f>
        <v/>
      </c>
      <c r="X495" t="str">
        <f>IFERROR(VLOOKUP(Funde_observations_osservazioni!R498,Table6_Subgrob[],2,FALSE)&amp;"","")</f>
        <v/>
      </c>
      <c r="Y495" t="str">
        <f>IFERROR(VLOOKUP(Funde_observations_osservazioni!S498,#REF!,2,FALSE)&amp;"", "")</f>
        <v/>
      </c>
      <c r="Z495" t="str">
        <f ca="1">IFERROR(VLOOKUP(Funde_observations_osservazioni!W498,Table245_Host_tree[],2,FALSE)&amp;"", "")</f>
        <v/>
      </c>
      <c r="AA495" t="str">
        <f>TRIM(Funde_observations_osservazioni!X498)</f>
        <v/>
      </c>
      <c r="AB495" t="str">
        <f>TRIM(Funde_observations_osservazioni!Y498)</f>
        <v/>
      </c>
      <c r="AC495" t="str">
        <f ca="1">IFERROR(VLOOKUP(Funde_observations_osservazioni!T498,Holzabgr_mapping,2,FALSE)&amp;"", "")</f>
        <v/>
      </c>
      <c r="AD495" t="str">
        <f ca="1">IFERROR(VLOOKUP(Funde_observations_osservazioni!U498,Holzqual_mapping,2,FALSE)&amp;"", "")</f>
        <v/>
      </c>
      <c r="AE495" t="str">
        <f ca="1">IFERROR(VLOOKUP(Funde_observations_osservazioni!Z498,Table24_Near_tree[],2,FALSE)&amp;"", "")</f>
        <v/>
      </c>
      <c r="AF495" t="str">
        <f ca="1">IFERROR(VLOOKUP(Funde_observations_osservazioni!AA498,Table24_Near_tree[],2,FALSE)&amp;"", "")</f>
        <v/>
      </c>
      <c r="AG495" t="str">
        <f ca="1">IFERROR(VLOOKUP(Funde_observations_osservazioni!AB498,Table24_Near_tree[],2,FALSE)&amp;"", "")</f>
        <v/>
      </c>
      <c r="AH495" t="str">
        <f ca="1">IFERROR(VLOOKUP(Funde_observations_osservazioni!AC498,Anzfrk_mapping,2,FALSE)&amp;"", "")</f>
        <v/>
      </c>
      <c r="AI495" t="str">
        <f ca="1">IFERROR(VLOOKUP(Funde_observations_osservazioni!AD498,Sex_stage_mapping,2,FALSE)&amp;"", "")</f>
        <v/>
      </c>
      <c r="AJ495" t="str">
        <f ca="1">IFERROR(VLOOKUP(Funde_observations_osservazioni!AE498,Rust_spore_type_mapping,2,FALSE)&amp;"", "")</f>
        <v/>
      </c>
      <c r="AK495" t="str">
        <f>TRIM(Funde_observations_osservazioni!AU498)</f>
        <v/>
      </c>
      <c r="AL495" t="str">
        <f>TRIM( Funde_observations_osservazioni!AH498)</f>
        <v/>
      </c>
      <c r="AM495" t="str">
        <f>TRIM(Funde_observations_osservazioni!AI498)</f>
        <v/>
      </c>
      <c r="AN495" t="str">
        <f ca="1">IFERROR(VLOOKUP(Funde_observations_osservazioni!AG498,Table28_Herbaria[],2,FALSE)&amp;"", "")</f>
        <v/>
      </c>
      <c r="AO495" t="str">
        <f ca="1">IFERROR(VLOOKUP(Funde_observations_osservazioni!AF498,Beleg_mapping,2,FALSE)&amp;"","")</f>
        <v/>
      </c>
      <c r="AP495" t="str">
        <f>IFERROR(VLOOKUP(Funde_observations_osservazioni!AJ498,Tabelle10_literature[],2,FALSE)&amp;"", "")</f>
        <v/>
      </c>
      <c r="AQ495" t="str">
        <f>TRIM(Funde_observations_osservazioni!AV498)</f>
        <v/>
      </c>
      <c r="AR495" t="str">
        <f ca="1">IFERROR(VLOOKUP(Funde_observations_osservazioni!AK498,Rest_mapping,2,0)&amp;"","")</f>
        <v/>
      </c>
      <c r="AS495" t="str">
        <f ca="1">IFERROR(VLOOKUP(Funde_observations_osservazioni!AL498,Oeff_privat_mapping,2,0)&amp;"","")</f>
        <v/>
      </c>
      <c r="AT495" t="str">
        <f ca="1">IFERROR(VLOOKUP(Funde_observations_osservazioni!AM498,Namen_pub_mapping,2,0)&amp;"","")</f>
        <v/>
      </c>
    </row>
    <row r="496" spans="2:46" x14ac:dyDescent="0.45">
      <c r="B496" t="str">
        <f>TRIM(Funde_observations_osservazioni!B499)</f>
        <v/>
      </c>
      <c r="C496" t="str">
        <f>TRIM(Funde_observations_osservazioni!C499)</f>
        <v/>
      </c>
      <c r="D496" t="str">
        <f>TRIM(Funde_observations_osservazioni!D499)</f>
        <v/>
      </c>
      <c r="E496" t="str">
        <f>TRIM(Funde_observations_osservazioni!AN499)</f>
        <v/>
      </c>
      <c r="F496" t="str">
        <f>TRIM(Funde_observations_osservazioni!AO499)</f>
        <v/>
      </c>
      <c r="G496" t="str">
        <f>TRIM(Funde_observations_osservazioni!AP499)</f>
        <v/>
      </c>
      <c r="H496" t="str">
        <f>TRIM(Funde_observations_osservazioni!AQ499)</f>
        <v/>
      </c>
      <c r="I496" t="str">
        <f>TRIM(Funde_observations_osservazioni!AR499)</f>
        <v/>
      </c>
      <c r="J496" t="str">
        <f>TRIM(Funde_observations_osservazioni!AS499)</f>
        <v/>
      </c>
      <c r="K496" t="str">
        <f>IFERROR(VLOOKUP(Funde_observations_osservazioni!E499,Table31_Praezis[], 2, FALSE)&amp;"", "")</f>
        <v/>
      </c>
      <c r="L496" t="str">
        <f>TRIM(Funde_observations_osservazioni!AT499)</f>
        <v/>
      </c>
      <c r="M496" t="str">
        <f>TRIM(Funde_observations_osservazioni!F499)</f>
        <v/>
      </c>
      <c r="N496" t="str">
        <f>TRIM(Funde_observations_osservazioni!G499)</f>
        <v/>
      </c>
      <c r="O496" t="str">
        <f>TRIM(Funde_observations_osservazioni!H499)</f>
        <v/>
      </c>
      <c r="P496" s="161" t="str">
        <f>IF(Funde_observations_osservazioni!I499=0, "", TEXT(Funde_observations_osservazioni!I499,"dd/mm/yyyy"))</f>
        <v/>
      </c>
      <c r="Q496" t="str">
        <f>IFERROR(VLOOKUP(Funde_observations_osservazioni!J499,Table32_Datkante[],2,FALSE)&amp;"",  "")</f>
        <v/>
      </c>
      <c r="R496" t="str">
        <f>Funde_observations_osservazioni!K499&amp;""</f>
        <v/>
      </c>
      <c r="S496" t="str">
        <f>Funde_observations_osservazioni!L499&amp;""</f>
        <v/>
      </c>
      <c r="T496" t="str">
        <f>Funde_observations_osservazioni!N499&amp;""</f>
        <v/>
      </c>
      <c r="U496" t="str">
        <f>Funde_observations_osservazioni!O499&amp;""</f>
        <v/>
      </c>
      <c r="V496" t="str">
        <f>Funde_observations_osservazioni!P499&amp;""</f>
        <v/>
      </c>
      <c r="W496" t="str">
        <f ca="1">IFERROR(VLOOKUP(Funde_observations_osservazioni!V499,Table30_Delarze[],2,FALSE)&amp;"", "")</f>
        <v/>
      </c>
      <c r="X496" t="str">
        <f>IFERROR(VLOOKUP(Funde_observations_osservazioni!R499,Table6_Subgrob[],2,FALSE)&amp;"","")</f>
        <v/>
      </c>
      <c r="Y496" t="str">
        <f>IFERROR(VLOOKUP(Funde_observations_osservazioni!S499,#REF!,2,FALSE)&amp;"", "")</f>
        <v/>
      </c>
      <c r="Z496" t="str">
        <f ca="1">IFERROR(VLOOKUP(Funde_observations_osservazioni!W499,Table245_Host_tree[],2,FALSE)&amp;"", "")</f>
        <v/>
      </c>
      <c r="AA496" t="str">
        <f>TRIM(Funde_observations_osservazioni!X499)</f>
        <v/>
      </c>
      <c r="AB496" t="str">
        <f>TRIM(Funde_observations_osservazioni!Y499)</f>
        <v/>
      </c>
      <c r="AC496" t="str">
        <f ca="1">IFERROR(VLOOKUP(Funde_observations_osservazioni!T499,Holzabgr_mapping,2,FALSE)&amp;"", "")</f>
        <v/>
      </c>
      <c r="AD496" t="str">
        <f ca="1">IFERROR(VLOOKUP(Funde_observations_osservazioni!U499,Holzqual_mapping,2,FALSE)&amp;"", "")</f>
        <v/>
      </c>
      <c r="AE496" t="str">
        <f ca="1">IFERROR(VLOOKUP(Funde_observations_osservazioni!Z499,Table24_Near_tree[],2,FALSE)&amp;"", "")</f>
        <v/>
      </c>
      <c r="AF496" t="str">
        <f ca="1">IFERROR(VLOOKUP(Funde_observations_osservazioni!AA499,Table24_Near_tree[],2,FALSE)&amp;"", "")</f>
        <v/>
      </c>
      <c r="AG496" t="str">
        <f ca="1">IFERROR(VLOOKUP(Funde_observations_osservazioni!AB499,Table24_Near_tree[],2,FALSE)&amp;"", "")</f>
        <v/>
      </c>
      <c r="AH496" t="str">
        <f ca="1">IFERROR(VLOOKUP(Funde_observations_osservazioni!AC499,Anzfrk_mapping,2,FALSE)&amp;"", "")</f>
        <v/>
      </c>
      <c r="AI496" t="str">
        <f ca="1">IFERROR(VLOOKUP(Funde_observations_osservazioni!AD499,Sex_stage_mapping,2,FALSE)&amp;"", "")</f>
        <v/>
      </c>
      <c r="AJ496" t="str">
        <f ca="1">IFERROR(VLOOKUP(Funde_observations_osservazioni!AE499,Rust_spore_type_mapping,2,FALSE)&amp;"", "")</f>
        <v/>
      </c>
      <c r="AK496" t="str">
        <f>TRIM(Funde_observations_osservazioni!AU499)</f>
        <v/>
      </c>
      <c r="AL496" t="str">
        <f>TRIM( Funde_observations_osservazioni!AH499)</f>
        <v/>
      </c>
      <c r="AM496" t="str">
        <f>TRIM(Funde_observations_osservazioni!AI499)</f>
        <v/>
      </c>
      <c r="AN496" t="str">
        <f ca="1">IFERROR(VLOOKUP(Funde_observations_osservazioni!AG499,Table28_Herbaria[],2,FALSE)&amp;"", "")</f>
        <v/>
      </c>
      <c r="AO496" t="str">
        <f ca="1">IFERROR(VLOOKUP(Funde_observations_osservazioni!AF499,Beleg_mapping,2,FALSE)&amp;"","")</f>
        <v/>
      </c>
      <c r="AP496" t="str">
        <f>IFERROR(VLOOKUP(Funde_observations_osservazioni!AJ499,Tabelle10_literature[],2,FALSE)&amp;"", "")</f>
        <v/>
      </c>
      <c r="AQ496" t="str">
        <f>TRIM(Funde_observations_osservazioni!AV499)</f>
        <v/>
      </c>
      <c r="AR496" t="str">
        <f ca="1">IFERROR(VLOOKUP(Funde_observations_osservazioni!AK499,Rest_mapping,2,0)&amp;"","")</f>
        <v/>
      </c>
      <c r="AS496" t="str">
        <f ca="1">IFERROR(VLOOKUP(Funde_observations_osservazioni!AL499,Oeff_privat_mapping,2,0)&amp;"","")</f>
        <v/>
      </c>
      <c r="AT496" t="str">
        <f ca="1">IFERROR(VLOOKUP(Funde_observations_osservazioni!AM499,Namen_pub_mapping,2,0)&amp;"","")</f>
        <v/>
      </c>
    </row>
    <row r="497" spans="2:46" x14ac:dyDescent="0.45">
      <c r="B497" t="str">
        <f>TRIM(Funde_observations_osservazioni!B500)</f>
        <v/>
      </c>
      <c r="C497" t="str">
        <f>TRIM(Funde_observations_osservazioni!C500)</f>
        <v/>
      </c>
      <c r="D497" t="str">
        <f>TRIM(Funde_observations_osservazioni!D500)</f>
        <v/>
      </c>
      <c r="E497" t="str">
        <f>TRIM(Funde_observations_osservazioni!AN500)</f>
        <v/>
      </c>
      <c r="F497" t="str">
        <f>TRIM(Funde_observations_osservazioni!AO500)</f>
        <v/>
      </c>
      <c r="G497" t="str">
        <f>TRIM(Funde_observations_osservazioni!AP500)</f>
        <v/>
      </c>
      <c r="H497" t="str">
        <f>TRIM(Funde_observations_osservazioni!AQ500)</f>
        <v/>
      </c>
      <c r="I497" t="str">
        <f>TRIM(Funde_observations_osservazioni!AR500)</f>
        <v/>
      </c>
      <c r="J497" t="str">
        <f>TRIM(Funde_observations_osservazioni!AS500)</f>
        <v/>
      </c>
      <c r="K497" t="str">
        <f>IFERROR(VLOOKUP(Funde_observations_osservazioni!E500,Table31_Praezis[], 2, FALSE)&amp;"", "")</f>
        <v/>
      </c>
      <c r="L497" t="str">
        <f>TRIM(Funde_observations_osservazioni!AT500)</f>
        <v/>
      </c>
      <c r="M497" t="str">
        <f>TRIM(Funde_observations_osservazioni!F500)</f>
        <v/>
      </c>
      <c r="N497" t="str">
        <f>TRIM(Funde_observations_osservazioni!G500)</f>
        <v/>
      </c>
      <c r="O497" t="str">
        <f>TRIM(Funde_observations_osservazioni!H500)</f>
        <v/>
      </c>
      <c r="P497" s="161" t="str">
        <f>IF(Funde_observations_osservazioni!I500=0, "", TEXT(Funde_observations_osservazioni!I500,"dd/mm/yyyy"))</f>
        <v/>
      </c>
      <c r="Q497" t="str">
        <f>IFERROR(VLOOKUP(Funde_observations_osservazioni!J500,Table32_Datkante[],2,FALSE)&amp;"",  "")</f>
        <v/>
      </c>
      <c r="R497" t="str">
        <f>Funde_observations_osservazioni!K500&amp;""</f>
        <v/>
      </c>
      <c r="S497" t="str">
        <f>Funde_observations_osservazioni!L500&amp;""</f>
        <v/>
      </c>
      <c r="T497" t="str">
        <f>Funde_observations_osservazioni!N500&amp;""</f>
        <v/>
      </c>
      <c r="U497" t="str">
        <f>Funde_observations_osservazioni!O500&amp;""</f>
        <v/>
      </c>
      <c r="V497" t="str">
        <f>Funde_observations_osservazioni!P500&amp;""</f>
        <v/>
      </c>
      <c r="W497" t="str">
        <f ca="1">IFERROR(VLOOKUP(Funde_observations_osservazioni!V500,Table30_Delarze[],2,FALSE)&amp;"", "")</f>
        <v/>
      </c>
      <c r="X497" t="str">
        <f>IFERROR(VLOOKUP(Funde_observations_osservazioni!R500,Table6_Subgrob[],2,FALSE)&amp;"","")</f>
        <v/>
      </c>
      <c r="Y497" t="str">
        <f>IFERROR(VLOOKUP(Funde_observations_osservazioni!S500,#REF!,2,FALSE)&amp;"", "")</f>
        <v/>
      </c>
      <c r="Z497" t="str">
        <f ca="1">IFERROR(VLOOKUP(Funde_observations_osservazioni!W500,Table245_Host_tree[],2,FALSE)&amp;"", "")</f>
        <v/>
      </c>
      <c r="AA497" t="str">
        <f>TRIM(Funde_observations_osservazioni!X500)</f>
        <v/>
      </c>
      <c r="AB497" t="str">
        <f>TRIM(Funde_observations_osservazioni!Y500)</f>
        <v/>
      </c>
      <c r="AC497" t="str">
        <f ca="1">IFERROR(VLOOKUP(Funde_observations_osservazioni!T500,Holzabgr_mapping,2,FALSE)&amp;"", "")</f>
        <v/>
      </c>
      <c r="AD497" t="str">
        <f ca="1">IFERROR(VLOOKUP(Funde_observations_osservazioni!U500,Holzqual_mapping,2,FALSE)&amp;"", "")</f>
        <v/>
      </c>
      <c r="AE497" t="str">
        <f ca="1">IFERROR(VLOOKUP(Funde_observations_osservazioni!Z500,Table24_Near_tree[],2,FALSE)&amp;"", "")</f>
        <v/>
      </c>
      <c r="AF497" t="str">
        <f ca="1">IFERROR(VLOOKUP(Funde_observations_osservazioni!AA500,Table24_Near_tree[],2,FALSE)&amp;"", "")</f>
        <v/>
      </c>
      <c r="AG497" t="str">
        <f ca="1">IFERROR(VLOOKUP(Funde_observations_osservazioni!AB500,Table24_Near_tree[],2,FALSE)&amp;"", "")</f>
        <v/>
      </c>
      <c r="AH497" t="str">
        <f ca="1">IFERROR(VLOOKUP(Funde_observations_osservazioni!AC500,Anzfrk_mapping,2,FALSE)&amp;"", "")</f>
        <v/>
      </c>
      <c r="AI497" t="str">
        <f ca="1">IFERROR(VLOOKUP(Funde_observations_osservazioni!AD500,Sex_stage_mapping,2,FALSE)&amp;"", "")</f>
        <v/>
      </c>
      <c r="AJ497" t="str">
        <f ca="1">IFERROR(VLOOKUP(Funde_observations_osservazioni!AE500,Rust_spore_type_mapping,2,FALSE)&amp;"", "")</f>
        <v/>
      </c>
      <c r="AK497" t="str">
        <f>TRIM(Funde_observations_osservazioni!AU500)</f>
        <v/>
      </c>
      <c r="AL497" t="str">
        <f>TRIM( Funde_observations_osservazioni!AH500)</f>
        <v/>
      </c>
      <c r="AM497" t="str">
        <f>TRIM(Funde_observations_osservazioni!AI500)</f>
        <v/>
      </c>
      <c r="AN497" t="str">
        <f ca="1">IFERROR(VLOOKUP(Funde_observations_osservazioni!AG500,Table28_Herbaria[],2,FALSE)&amp;"", "")</f>
        <v/>
      </c>
      <c r="AO497" t="str">
        <f ca="1">IFERROR(VLOOKUP(Funde_observations_osservazioni!AF500,Beleg_mapping,2,FALSE)&amp;"","")</f>
        <v/>
      </c>
      <c r="AP497" t="str">
        <f>IFERROR(VLOOKUP(Funde_observations_osservazioni!AJ500,Tabelle10_literature[],2,FALSE)&amp;"", "")</f>
        <v/>
      </c>
      <c r="AQ497" t="str">
        <f>TRIM(Funde_observations_osservazioni!AV500)</f>
        <v/>
      </c>
      <c r="AR497" t="str">
        <f ca="1">IFERROR(VLOOKUP(Funde_observations_osservazioni!AK500,Rest_mapping,2,0)&amp;"","")</f>
        <v/>
      </c>
      <c r="AS497" t="str">
        <f ca="1">IFERROR(VLOOKUP(Funde_observations_osservazioni!AL500,Oeff_privat_mapping,2,0)&amp;"","")</f>
        <v/>
      </c>
      <c r="AT497" t="str">
        <f ca="1">IFERROR(VLOOKUP(Funde_observations_osservazioni!AM500,Namen_pub_mapping,2,0)&amp;"","")</f>
        <v/>
      </c>
    </row>
    <row r="498" spans="2:46" x14ac:dyDescent="0.45">
      <c r="B498" t="str">
        <f>TRIM(Funde_observations_osservazioni!B501)</f>
        <v/>
      </c>
      <c r="C498" t="str">
        <f>TRIM(Funde_observations_osservazioni!C501)</f>
        <v/>
      </c>
      <c r="D498" t="str">
        <f>TRIM(Funde_observations_osservazioni!D501)</f>
        <v/>
      </c>
      <c r="E498" t="str">
        <f>TRIM(Funde_observations_osservazioni!AN501)</f>
        <v/>
      </c>
      <c r="F498" t="str">
        <f>TRIM(Funde_observations_osservazioni!AO501)</f>
        <v/>
      </c>
      <c r="G498" t="str">
        <f>TRIM(Funde_observations_osservazioni!AP501)</f>
        <v/>
      </c>
      <c r="H498" t="str">
        <f>TRIM(Funde_observations_osservazioni!AQ501)</f>
        <v/>
      </c>
      <c r="I498" t="str">
        <f>TRIM(Funde_observations_osservazioni!AR501)</f>
        <v/>
      </c>
      <c r="J498" t="str">
        <f>TRIM(Funde_observations_osservazioni!AS501)</f>
        <v/>
      </c>
      <c r="K498" t="str">
        <f>IFERROR(VLOOKUP(Funde_observations_osservazioni!E501,Table31_Praezis[], 2, FALSE)&amp;"", "")</f>
        <v/>
      </c>
      <c r="L498" t="str">
        <f>TRIM(Funde_observations_osservazioni!AT501)</f>
        <v/>
      </c>
      <c r="M498" t="str">
        <f>TRIM(Funde_observations_osservazioni!F501)</f>
        <v/>
      </c>
      <c r="N498" t="str">
        <f>TRIM(Funde_observations_osservazioni!G501)</f>
        <v/>
      </c>
      <c r="O498" t="str">
        <f>TRIM(Funde_observations_osservazioni!H501)</f>
        <v/>
      </c>
      <c r="P498" s="161" t="str">
        <f>IF(Funde_observations_osservazioni!I501=0, "", TEXT(Funde_observations_osservazioni!I501,"dd/mm/yyyy"))</f>
        <v/>
      </c>
      <c r="Q498" t="str">
        <f>IFERROR(VLOOKUP(Funde_observations_osservazioni!J501,Table32_Datkante[],2,FALSE)&amp;"",  "")</f>
        <v/>
      </c>
      <c r="R498" t="str">
        <f>Funde_observations_osservazioni!K501&amp;""</f>
        <v/>
      </c>
      <c r="S498" t="str">
        <f>Funde_observations_osservazioni!L501&amp;""</f>
        <v/>
      </c>
      <c r="T498" t="str">
        <f>Funde_observations_osservazioni!N501&amp;""</f>
        <v/>
      </c>
      <c r="U498" t="str">
        <f>Funde_observations_osservazioni!O501&amp;""</f>
        <v/>
      </c>
      <c r="V498" t="str">
        <f>Funde_observations_osservazioni!P501&amp;""</f>
        <v/>
      </c>
      <c r="W498" t="str">
        <f ca="1">IFERROR(VLOOKUP(Funde_observations_osservazioni!V501,Table30_Delarze[],2,FALSE)&amp;"", "")</f>
        <v/>
      </c>
      <c r="X498" t="str">
        <f>IFERROR(VLOOKUP(Funde_observations_osservazioni!R501,Table6_Subgrob[],2,FALSE)&amp;"","")</f>
        <v/>
      </c>
      <c r="Y498" t="str">
        <f>IFERROR(VLOOKUP(Funde_observations_osservazioni!S501,#REF!,2,FALSE)&amp;"", "")</f>
        <v/>
      </c>
      <c r="Z498" t="str">
        <f ca="1">IFERROR(VLOOKUP(Funde_observations_osservazioni!W501,Table245_Host_tree[],2,FALSE)&amp;"", "")</f>
        <v/>
      </c>
      <c r="AA498" t="str">
        <f>TRIM(Funde_observations_osservazioni!X501)</f>
        <v/>
      </c>
      <c r="AB498" t="str">
        <f>TRIM(Funde_observations_osservazioni!Y501)</f>
        <v/>
      </c>
      <c r="AC498" t="str">
        <f ca="1">IFERROR(VLOOKUP(Funde_observations_osservazioni!T501,Holzabgr_mapping,2,FALSE)&amp;"", "")</f>
        <v/>
      </c>
      <c r="AD498" t="str">
        <f ca="1">IFERROR(VLOOKUP(Funde_observations_osservazioni!U501,Holzqual_mapping,2,FALSE)&amp;"", "")</f>
        <v/>
      </c>
      <c r="AE498" t="str">
        <f ca="1">IFERROR(VLOOKUP(Funde_observations_osservazioni!Z501,Table24_Near_tree[],2,FALSE)&amp;"", "")</f>
        <v/>
      </c>
      <c r="AF498" t="str">
        <f ca="1">IFERROR(VLOOKUP(Funde_observations_osservazioni!AA501,Table24_Near_tree[],2,FALSE)&amp;"", "")</f>
        <v/>
      </c>
      <c r="AG498" t="str">
        <f ca="1">IFERROR(VLOOKUP(Funde_observations_osservazioni!AB501,Table24_Near_tree[],2,FALSE)&amp;"", "")</f>
        <v/>
      </c>
      <c r="AH498" t="str">
        <f ca="1">IFERROR(VLOOKUP(Funde_observations_osservazioni!AC501,Anzfrk_mapping,2,FALSE)&amp;"", "")</f>
        <v/>
      </c>
      <c r="AI498" t="str">
        <f ca="1">IFERROR(VLOOKUP(Funde_observations_osservazioni!AD501,Sex_stage_mapping,2,FALSE)&amp;"", "")</f>
        <v/>
      </c>
      <c r="AJ498" t="str">
        <f ca="1">IFERROR(VLOOKUP(Funde_observations_osservazioni!AE501,Rust_spore_type_mapping,2,FALSE)&amp;"", "")</f>
        <v/>
      </c>
      <c r="AK498" t="str">
        <f>TRIM(Funde_observations_osservazioni!AU501)</f>
        <v/>
      </c>
      <c r="AL498" t="str">
        <f>TRIM( Funde_observations_osservazioni!AH501)</f>
        <v/>
      </c>
      <c r="AM498" t="str">
        <f>TRIM(Funde_observations_osservazioni!AI501)</f>
        <v/>
      </c>
      <c r="AN498" t="str">
        <f ca="1">IFERROR(VLOOKUP(Funde_observations_osservazioni!AG501,Table28_Herbaria[],2,FALSE)&amp;"", "")</f>
        <v/>
      </c>
      <c r="AO498" t="str">
        <f ca="1">IFERROR(VLOOKUP(Funde_observations_osservazioni!AF501,Beleg_mapping,2,FALSE)&amp;"","")</f>
        <v/>
      </c>
      <c r="AP498" t="str">
        <f>IFERROR(VLOOKUP(Funde_observations_osservazioni!AJ501,Tabelle10_literature[],2,FALSE)&amp;"", "")</f>
        <v/>
      </c>
      <c r="AQ498" t="str">
        <f>TRIM(Funde_observations_osservazioni!AV501)</f>
        <v/>
      </c>
      <c r="AR498" t="str">
        <f ca="1">IFERROR(VLOOKUP(Funde_observations_osservazioni!AK501,Rest_mapping,2,0)&amp;"","")</f>
        <v/>
      </c>
      <c r="AS498" t="str">
        <f ca="1">IFERROR(VLOOKUP(Funde_observations_osservazioni!AL501,Oeff_privat_mapping,2,0)&amp;"","")</f>
        <v/>
      </c>
      <c r="AT498" t="str">
        <f ca="1">IFERROR(VLOOKUP(Funde_observations_osservazioni!AM501,Namen_pub_mapping,2,0)&amp;"","")</f>
        <v/>
      </c>
    </row>
    <row r="499" spans="2:46" x14ac:dyDescent="0.45"/>
    <row r="500" spans="2:46" x14ac:dyDescent="0.45"/>
    <row r="501" spans="2:46" x14ac:dyDescent="0.4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53</vt:i4>
      </vt:variant>
    </vt:vector>
  </HeadingPairs>
  <TitlesOfParts>
    <vt:vector size="65" baseType="lpstr">
      <vt:lpstr>Info</vt:lpstr>
      <vt:lpstr>Funde_observations_osservazioni</vt:lpstr>
      <vt:lpstr>language</vt:lpstr>
      <vt:lpstr>translation info</vt:lpstr>
      <vt:lpstr>translation entry</vt:lpstr>
      <vt:lpstr>lists</vt:lpstr>
      <vt:lpstr>substrate</vt:lpstr>
      <vt:lpstr>delarze</vt:lpstr>
      <vt:lpstr>herbaria</vt:lpstr>
      <vt:lpstr>literature</vt:lpstr>
      <vt:lpstr>trees</vt:lpstr>
      <vt:lpstr>DB</vt:lpstr>
      <vt:lpstr>'translation info'!Anzfrk</vt:lpstr>
      <vt:lpstr>Anzfrk</vt:lpstr>
      <vt:lpstr>Anzfrk_mapping</vt:lpstr>
      <vt:lpstr>Beleg_mapping</vt:lpstr>
      <vt:lpstr>'translation info'!Belegtyp</vt:lpstr>
      <vt:lpstr>Belegtyp</vt:lpstr>
      <vt:lpstr>'translation info'!Datkante</vt:lpstr>
      <vt:lpstr>Datkante</vt:lpstr>
      <vt:lpstr>Datkante_mapping</vt:lpstr>
      <vt:lpstr>'translation info'!Delarze</vt:lpstr>
      <vt:lpstr>Delarze</vt:lpstr>
      <vt:lpstr>Delarze_mapping</vt:lpstr>
      <vt:lpstr>'translation info'!herbaria</vt:lpstr>
      <vt:lpstr>herbaria</vt:lpstr>
      <vt:lpstr>'translation info'!Holzabgr</vt:lpstr>
      <vt:lpstr>Holzabgr</vt:lpstr>
      <vt:lpstr>Holzabgr_mapping</vt:lpstr>
      <vt:lpstr>'translation info'!Holzqual</vt:lpstr>
      <vt:lpstr>Holzqual</vt:lpstr>
      <vt:lpstr>Holzqual_mapping</vt:lpstr>
      <vt:lpstr>'translation info'!host</vt:lpstr>
      <vt:lpstr>host</vt:lpstr>
      <vt:lpstr>Languages</vt:lpstr>
      <vt:lpstr>'translation info'!literature</vt:lpstr>
      <vt:lpstr>literature</vt:lpstr>
      <vt:lpstr>Namen_pub_mapping</vt:lpstr>
      <vt:lpstr>'translation info'!NamenPub</vt:lpstr>
      <vt:lpstr>NamenPub</vt:lpstr>
      <vt:lpstr>'translation info'!near_tree</vt:lpstr>
      <vt:lpstr>near_tree</vt:lpstr>
      <vt:lpstr>nothing</vt:lpstr>
      <vt:lpstr>Oeff_privat_mapping</vt:lpstr>
      <vt:lpstr>'translation info'!OeffPrivat</vt:lpstr>
      <vt:lpstr>OeffPrivat</vt:lpstr>
      <vt:lpstr>'translation info'!Praezis</vt:lpstr>
      <vt:lpstr>Praezis</vt:lpstr>
      <vt:lpstr>Praezis_mapping</vt:lpstr>
      <vt:lpstr>'translation info'!Rest</vt:lpstr>
      <vt:lpstr>Rest</vt:lpstr>
      <vt:lpstr>Rest_mapping</vt:lpstr>
      <vt:lpstr>'translation info'!rust_spore_type</vt:lpstr>
      <vt:lpstr>rust_spore_type</vt:lpstr>
      <vt:lpstr>Rust_spore_type_mapping</vt:lpstr>
      <vt:lpstr>'translation info'!sex_stage</vt:lpstr>
      <vt:lpstr>sex_stage</vt:lpstr>
      <vt:lpstr>Sex_stage_mapping</vt:lpstr>
      <vt:lpstr>Subfein_mapping</vt:lpstr>
      <vt:lpstr>'translation info'!Subgrob</vt:lpstr>
      <vt:lpstr>Subgrob</vt:lpstr>
      <vt:lpstr>Subgrob_mapping</vt:lpstr>
      <vt:lpstr>SubTabBoth</vt:lpstr>
      <vt:lpstr>SubTabFein</vt:lpstr>
      <vt:lpstr>SubTabGrob</vt:lpstr>
    </vt:vector>
  </TitlesOfParts>
  <Company>WSL Birmensdorf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Andrin Gross</dc:creator>
  <cp:lastModifiedBy>Andrin Gross</cp:lastModifiedBy>
  <dcterms:created xsi:type="dcterms:W3CDTF">2018-02-16T07:31:26Z</dcterms:created>
  <dcterms:modified xsi:type="dcterms:W3CDTF">2022-01-28T09:59:07Z</dcterms:modified>
</cp:coreProperties>
</file>